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75" i="371" l="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K20" i="419" l="1"/>
  <c r="J20" i="419"/>
  <c r="I20" i="419"/>
  <c r="H20" i="419"/>
  <c r="G20" i="419"/>
  <c r="F20" i="419"/>
  <c r="E20" i="419"/>
  <c r="D20" i="419"/>
  <c r="C20" i="419"/>
  <c r="K19" i="419"/>
  <c r="J19" i="419"/>
  <c r="I19" i="419"/>
  <c r="H19" i="419"/>
  <c r="G19" i="419"/>
  <c r="F19" i="419"/>
  <c r="E19" i="419"/>
  <c r="D19" i="419"/>
  <c r="C19" i="419"/>
  <c r="K17" i="419"/>
  <c r="J17" i="419"/>
  <c r="I17" i="419"/>
  <c r="H17" i="419"/>
  <c r="G17" i="419"/>
  <c r="F17" i="419"/>
  <c r="E17" i="419"/>
  <c r="D17" i="419"/>
  <c r="C17" i="419"/>
  <c r="K16" i="419"/>
  <c r="J16" i="419"/>
  <c r="I16" i="419"/>
  <c r="H16" i="419"/>
  <c r="G16" i="419"/>
  <c r="F16" i="419"/>
  <c r="E16" i="419"/>
  <c r="D16" i="419"/>
  <c r="C16" i="419"/>
  <c r="K14" i="419"/>
  <c r="J14" i="419"/>
  <c r="I14" i="419"/>
  <c r="H14" i="419"/>
  <c r="G14" i="419"/>
  <c r="F14" i="419"/>
  <c r="E14" i="419"/>
  <c r="D14" i="419"/>
  <c r="C14" i="419"/>
  <c r="K13" i="419"/>
  <c r="J13" i="419"/>
  <c r="I13" i="419"/>
  <c r="H13" i="419"/>
  <c r="G13" i="419"/>
  <c r="F13" i="419"/>
  <c r="E13" i="419"/>
  <c r="D13" i="419"/>
  <c r="C13" i="419"/>
  <c r="K12" i="419"/>
  <c r="J12" i="419"/>
  <c r="I12" i="419"/>
  <c r="H12" i="419"/>
  <c r="G12" i="419"/>
  <c r="F12" i="419"/>
  <c r="E12" i="419"/>
  <c r="D12" i="419"/>
  <c r="C12" i="419"/>
  <c r="K11" i="419"/>
  <c r="J11" i="419"/>
  <c r="I11" i="419"/>
  <c r="H11" i="419"/>
  <c r="G11" i="419"/>
  <c r="F11" i="419"/>
  <c r="E11" i="419"/>
  <c r="D11" i="419"/>
  <c r="C11" i="419"/>
  <c r="E18" i="419" l="1"/>
  <c r="I18" i="419"/>
  <c r="J18" i="419"/>
  <c r="F18" i="419"/>
  <c r="C18" i="419"/>
  <c r="G18" i="419"/>
  <c r="D18" i="419"/>
  <c r="H18" i="419"/>
  <c r="K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J21" i="419" l="1"/>
  <c r="I21" i="419"/>
  <c r="I22" i="419" s="1"/>
  <c r="H21" i="419"/>
  <c r="G21" i="419"/>
  <c r="I23" i="419" l="1"/>
  <c r="G23" i="419"/>
  <c r="H23" i="419"/>
  <c r="J23" i="419"/>
  <c r="G22" i="419"/>
  <c r="H22" i="419"/>
  <c r="J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E6" i="419"/>
  <c r="D6" i="419"/>
  <c r="J6" i="419"/>
  <c r="I6" i="419"/>
  <c r="C6" i="419"/>
  <c r="K6" i="419"/>
  <c r="H6" i="419"/>
  <c r="G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R3" i="345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<sst xmlns="http://schemas.openxmlformats.org/spreadsheetml/2006/main" count="45535" uniqueCount="8112">
  <si>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</si>
  <si>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</si>
  <si>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</si>
  <si>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</si>
  <si>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</si>
  <si>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</si>
  <si>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</si>
  <si>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</si>
  <si>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</si>
  <si>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</si>
  <si>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</si>
  <si>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</si>
  <si>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</si>
  <si>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</si>
  <si>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</si>
  <si>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</si>
  <si>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</si>
  <si>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</si>
  <si>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</si>
  <si>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</si>
  <si>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</si>
  <si>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</si>
  <si>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</si>
  <si>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</si>
  <si>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</si>
  <si>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</si>
  <si>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</si>
  <si>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</si>
  <si>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</si>
  <si>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</si>
  <si>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</si>
  <si>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</si>
  <si>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</si>
  <si>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</si>
  <si>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</si>
  <si>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</si>
  <si>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</si>
  <si>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</si>
  <si>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</si>
  <si>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</si>
  <si>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</si>
  <si>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</si>
  <si>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</si>
  <si>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</si>
  <si>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</si>
  <si>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</si>
  <si>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</si>
  <si>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</si>
  <si>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</si>
  <si>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</si>
  <si>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</si>
  <si>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</si>
  <si>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</si>
  <si>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</si>
  <si>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</si>
  <si>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</si>
  <si>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</si>
  <si>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</si>
  <si>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</si>
  <si>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</si>
  <si>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</si>
  <si>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</si>
  <si>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</si>
  <si>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</si>
  <si>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</si>
  <si>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</si>
  <si>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</si>
  <si>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</si>
  <si>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</si>
  <si>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</si>
  <si>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</si>
  <si>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</si>
  <si>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</si>
  <si>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</si>
  <si>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</si>
  <si>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</si>
  <si>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</si>
  <si>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</si>
  <si>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</si>
  <si>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</si>
  <si>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</si>
  <si>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</si>
  <si>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</si>
  <si>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</si>
  <si>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</si>
  <si>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</si>
  <si>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</si>
  <si>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</si>
  <si>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</si>
  <si>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</si>
  <si>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</si>
  <si>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</si>
  <si>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</si>
  <si>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</si>
  <si>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</si>
  <si>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</si>
  <si>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</si>
  <si>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</si>
  <si>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</si>
  <si>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</si>
  <si>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</si>
  <si>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</si>
  <si>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</si>
  <si>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</si>
  <si>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</si>
  <si>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</si>
  <si>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</si>
  <si>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</si>
  <si>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</si>
  <si>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</si>
  <si>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</si>
  <si>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</si>
  <si>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</si>
  <si>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</si>
  <si>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</si>
  <si>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</si>
  <si>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</si>
  <si>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</si>
  <si>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</si>
  <si>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</si>
  <si>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</si>
  <si>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</si>
  <si>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</si>
  <si>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</si>
  <si>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</si>
  <si>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</si>
  <si>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</si>
  <si>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</si>
  <si>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</si>
  <si>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</si>
  <si>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</si>
  <si>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</si>
  <si>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</si>
  <si>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</si>
  <si>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</si>
  <si>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</si>
  <si>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</si>
  <si>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</si>
  <si>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</si>
  <si>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</si>
  <si>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</si>
  <si>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</si>
  <si>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</si>
  <si>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</si>
  <si>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</si>
  <si>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</si>
  <si>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</si>
  <si>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</si>
  <si>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</si>
  <si>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</si>
  <si>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</si>
  <si>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</si>
  <si>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</si>
  <si>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</si>
  <si>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</si>
  <si>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</si>
  <si>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</si>
  <si>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</si>
  <si>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</si>
  <si>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</si>
  <si>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</si>
  <si>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</si>
  <si>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</si>
  <si>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</si>
  <si>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</si>
  <si>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</si>
  <si>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</si>
  <si>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</si>
  <si>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</si>
  <si>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</si>
  <si>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</si>
  <si>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</si>
  <si>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</si>
  <si>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</si>
  <si>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</si>
  <si>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</si>
  <si>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</si>
  <si>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</si>
  <si>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</si>
  <si>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</si>
  <si>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</si>
  <si>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</si>
  <si>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</si>
  <si>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</si>
  <si>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</si>
  <si>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</si>
  <si>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</si>
  <si>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</si>
  <si>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</si>
  <si>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</si>
  <si>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</si>
  <si>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</si>
  <si>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</si>
  <si>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</si>
  <si>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</si>
  <si>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</si>
  <si>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</si>
  <si>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</si>
  <si>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</si>
  <si>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</si>
  <si>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</si>
  <si>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</si>
  <si>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</si>
  <si>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</si>
  <si>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</si>
  <si>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</si>
  <si>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</si>
  <si>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</si>
  <si>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</si>
  <si>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</si>
  <si>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</si>
  <si>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</si>
  <si>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</si>
  <si>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</si>
  <si>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</si>
  <si>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</si>
  <si>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</si>
  <si>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</si>
  <si>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</si>
  <si>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</si>
  <si>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</si>
  <si>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</si>
  <si>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</si>
  <si>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</si>
  <si>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</si>
  <si>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</si>
  <si>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</si>
  <si>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</si>
  <si>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</si>
  <si>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</si>
  <si>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</si>
  <si>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</si>
  <si>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</si>
  <si>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</si>
  <si>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</si>
  <si>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</si>
  <si>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</si>
  <si>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</si>
  <si>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</si>
  <si>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</si>
  <si>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</si>
  <si>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</si>
  <si>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</si>
  <si>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</si>
  <si>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</si>
  <si>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</si>
  <si>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</si>
  <si>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</si>
  <si>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</si>
  <si>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</si>
  <si>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</si>
  <si>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</si>
  <si>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</si>
  <si>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</si>
  <si>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</si>
  <si>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</si>
  <si>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</si>
  <si>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</si>
  <si>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</si>
  <si>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</si>
  <si>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</si>
  <si>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</si>
  <si>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</si>
  <si>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</si>
  <si>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</si>
  <si>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</si>
  <si>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</si>
  <si>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</si>
  <si>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</si>
  <si>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</si>
  <si>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</si>
  <si>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</si>
  <si>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</si>
  <si>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</si>
  <si>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</si>
  <si>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</si>
  <si>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</si>
  <si>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</si>
  <si>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</si>
  <si>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</si>
  <si>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</si>
  <si>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</si>
  <si>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</si>
  <si>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</si>
  <si>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</si>
  <si>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</si>
  <si>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</si>
  <si>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</si>
  <si>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</si>
  <si>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</si>
  <si>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</si>
  <si>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</si>
  <si>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</si>
  <si>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</si>
  <si>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</si>
  <si>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</si>
  <si>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</si>
  <si>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</si>
  <si>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</si>
  <si>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</si>
  <si>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</si>
  <si>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</si>
  <si>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</si>
  <si>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</si>
  <si>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</si>
  <si>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</si>
  <si>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</si>
  <si>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</si>
  <si>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</si>
  <si>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</si>
  <si>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</si>
  <si>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</si>
  <si>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</si>
  <si>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</si>
  <si>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</si>
  <si>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</si>
  <si>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</si>
  <si>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</si>
  <si>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</si>
  <si>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</si>
  <si>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</si>
  <si>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</si>
  <si>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</si>
  <si>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</si>
  <si>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</si>
  <si>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</si>
  <si>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</si>
  <si>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</si>
  <si>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</si>
  <si>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</si>
  <si>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</si>
  <si>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</si>
  <si>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</si>
  <si>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</si>
  <si>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</si>
  <si>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</si>
  <si>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</si>
  <si>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</si>
  <si>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</si>
  <si>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</si>
  <si>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</si>
  <si>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</si>
  <si>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</si>
  <si>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</si>
  <si>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</si>
  <si>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</si>
  <si>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</si>
  <si>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</si>
  <si>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</si>
  <si>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</si>
  <si>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</si>
  <si>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</si>
  <si>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</si>
  <si>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</si>
  <si>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</si>
  <si>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</si>
  <si>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</si>
  <si>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</si>
  <si>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</si>
  <si>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</si>
  <si>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</si>
  <si>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</si>
  <si>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</si>
  <si>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</si>
  <si>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</si>
  <si>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</si>
  <si>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</si>
  <si>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</si>
  <si>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</si>
  <si>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</si>
  <si>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</si>
  <si>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</si>
  <si>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</si>
  <si>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</si>
  <si>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</si>
  <si>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</si>
  <si>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</si>
  <si>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</si>
  <si>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</si>
  <si>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</si>
  <si>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</si>
  <si>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</si>
  <si>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</si>
  <si>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</si>
  <si>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</si>
  <si>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</si>
  <si>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</si>
  <si>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</si>
  <si>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</si>
  <si>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</si>
  <si>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</si>
  <si>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</si>
  <si>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</si>
  <si>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</si>
  <si>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</si>
  <si>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</si>
  <si>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</si>
  <si>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</si>
  <si>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</si>
  <si>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</si>
  <si>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</si>
  <si>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</si>
  <si>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</si>
  <si>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</si>
  <si>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</si>
  <si>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</si>
  <si>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</si>
  <si>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</si>
  <si>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</si>
  <si>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</si>
  <si>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</si>
  <si>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</si>
  <si>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</si>
  <si>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</si>
  <si>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</si>
  <si>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</si>
  <si>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</si>
  <si>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</si>
  <si>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</si>
  <si>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</si>
  <si>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</si>
  <si>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</si>
  <si>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</si>
  <si>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</si>
  <si>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</si>
  <si>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</si>
  <si>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</si>
  <si>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</si>
  <si>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</si>
  <si>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</si>
  <si>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</si>
  <si>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</si>
  <si>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</si>
  <si>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</si>
  <si>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</si>
  <si>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</si>
  <si>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</si>
  <si>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</si>
  <si>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</si>
  <si>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</si>
  <si>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</si>
  <si>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</si>
  <si>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</si>
  <si>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</si>
  <si>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</si>
  <si>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</si>
  <si>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</si>
  <si>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</si>
  <si>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</si>
  <si>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</si>
  <si>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</si>
  <si>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</si>
  <si>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</si>
  <si>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</si>
  <si>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</si>
  <si>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</si>
  <si>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</si>
  <si>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</si>
  <si>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</si>
  <si>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</si>
  <si>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</si>
  <si>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</si>
  <si>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</si>
  <si>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</si>
  <si>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</si>
  <si>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</si>
  <si>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</si>
  <si>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</si>
  <si>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</si>
  <si>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</si>
  <si>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</si>
  <si>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</si>
  <si>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</si>
  <si>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</si>
  <si>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</si>
  <si>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</si>
  <si>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</si>
  <si>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</si>
  <si>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</si>
  <si>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</si>
  <si>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</si>
  <si>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</si>
  <si>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</si>
  <si>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</si>
  <si>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</si>
  <si>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</si>
  <si>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</si>
  <si>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</si>
  <si>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</si>
  <si>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</si>
  <si>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</si>
  <si>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</si>
  <si>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</si>
  <si>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</si>
  <si>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</si>
  <si>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</si>
  <si>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</si>
  <si>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</si>
  <si>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</si>
  <si>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</si>
  <si>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</si>
  <si>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</si>
  <si>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</si>
  <si>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</si>
  <si>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</si>
  <si>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</si>
  <si>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</si>
  <si>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</si>
  <si>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</si>
  <si>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</si>
  <si>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</si>
  <si>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</si>
  <si>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</si>
  <si>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</si>
  <si>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</si>
  <si>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</si>
  <si>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</si>
  <si>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</si>
  <si>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</si>
  <si>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</si>
  <si>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</si>
  <si>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</si>
  <si>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</si>
  <si>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</si>
  <si>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</si>
  <si>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</si>
  <si>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</si>
  <si>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</si>
  <si>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</si>
  <si>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</si>
  <si>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</si>
  <si>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</si>
  <si>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</si>
  <si>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</si>
  <si>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</si>
  <si>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</si>
  <si>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</si>
  <si>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</si>
  <si>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</si>
  <si>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</si>
  <si>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</si>
  <si>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</si>
  <si>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</si>
  <si>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</si>
  <si>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</si>
  <si>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</si>
  <si>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</si>
  <si>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</si>
  <si>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</si>
  <si>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</si>
  <si>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</si>
  <si>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</si>
  <si>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</si>
  <si>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</si>
  <si>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</si>
  <si>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</si>
  <si>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</si>
  <si>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</si>
  <si>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</si>
  <si>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</si>
  <si>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</si>
  <si>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</si>
  <si>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</si>
  <si>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</si>
  <si>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</si>
  <si>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</si>
  <si>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</si>
  <si>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</si>
  <si>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</si>
  <si>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</si>
  <si>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</si>
  <si>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</si>
  <si>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</si>
  <si>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</si>
  <si>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</si>
  <si>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</si>
  <si>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</si>
  <si>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</si>
  <si>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</si>
  <si>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</si>
  <si>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</si>
  <si>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</si>
  <si>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</si>
  <si>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</si>
  <si>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</si>
  <si>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</si>
  <si>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</si>
  <si>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</si>
  <si>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</si>
  <si>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</si>
  <si>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</si>
  <si>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</si>
  <si>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</si>
  <si>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</si>
  <si>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</si>
  <si>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</si>
  <si>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</si>
  <si>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</si>
  <si>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</si>
  <si>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ACLEXA 200 MG TVRDÉ TOBOLKY</t>
  </si>
  <si>
    <t>POR CPS DUR 30X200MG</t>
  </si>
  <si>
    <t>ADRENALIN LECIVA</t>
  </si>
  <si>
    <t>INJ 5X1ML/1MG</t>
  </si>
  <si>
    <t>AERIUS 2,5 MG</t>
  </si>
  <si>
    <t>POR TBL DIS 30X2.5MG</t>
  </si>
  <si>
    <t>POR TBL DIS 60X2.5MG</t>
  </si>
  <si>
    <t>AESCIN-TEVA</t>
  </si>
  <si>
    <t>POR TBL FLM 30X20MG</t>
  </si>
  <si>
    <t>AFLODERM</t>
  </si>
  <si>
    <t>DRM UNG 1X20GM</t>
  </si>
  <si>
    <t>P</t>
  </si>
  <si>
    <t>AGEN 5</t>
  </si>
  <si>
    <t>POR TBL NOB 30X5MG</t>
  </si>
  <si>
    <t>ALGIFEN NEO</t>
  </si>
  <si>
    <t>POR GTT SOL 1X50ML</t>
  </si>
  <si>
    <t>ALMIRAL</t>
  </si>
  <si>
    <t>INJ 10X3ML/75MG</t>
  </si>
  <si>
    <t>AMBROBENE</t>
  </si>
  <si>
    <t>TBL 20X30MG</t>
  </si>
  <si>
    <t>AMBROBENE 7.5MG/ML</t>
  </si>
  <si>
    <t>SOL 1X40ML</t>
  </si>
  <si>
    <t>SOL 1X100ML</t>
  </si>
  <si>
    <t>AMBROBENE 75 MG</t>
  </si>
  <si>
    <t>POR CPS PRO 20X75MG</t>
  </si>
  <si>
    <t>AMBROSAN</t>
  </si>
  <si>
    <t>30MG TBL NOB 20 II</t>
  </si>
  <si>
    <t>AMESOS 10 MG/5 MG TABLETY</t>
  </si>
  <si>
    <t>POR TBL NOB 30</t>
  </si>
  <si>
    <t>ANALGIN</t>
  </si>
  <si>
    <t>INJ SOL 5X5ML</t>
  </si>
  <si>
    <t>ANOPYRIN 100MG</t>
  </si>
  <si>
    <t>TBL 20X100MG</t>
  </si>
  <si>
    <t>TBL 60X100 MG</t>
  </si>
  <si>
    <t>APAURIN</t>
  </si>
  <si>
    <t>INJ 10X2ML/10MG</t>
  </si>
  <si>
    <t>APO-IBUPROFEN 400 MG</t>
  </si>
  <si>
    <t>POR TBL FLM 30X400MG</t>
  </si>
  <si>
    <t>APO-PERINDO 4 MG</t>
  </si>
  <si>
    <t>POR TBL NOB 30X4MG</t>
  </si>
  <si>
    <t>ASCORUTIN (BLISTR)</t>
  </si>
  <si>
    <t>TBL OBD 50</t>
  </si>
  <si>
    <t>ATROVENT 0.025%</t>
  </si>
  <si>
    <t>INH SOL 1X20ML</t>
  </si>
  <si>
    <t>AULIN</t>
  </si>
  <si>
    <t>POR TBL NOB 30X100MG</t>
  </si>
  <si>
    <t>POR GRA SOL30SÁČKŮ</t>
  </si>
  <si>
    <t>TBL 15X100MG</t>
  </si>
  <si>
    <t>AVAMYS NAS.SPR.SUS 120X27,5RG</t>
  </si>
  <si>
    <t>BERODUAL N</t>
  </si>
  <si>
    <t>INH SOL PSS 200DÁV</t>
  </si>
  <si>
    <t>BETADINE</t>
  </si>
  <si>
    <t>UNG 1X20GM</t>
  </si>
  <si>
    <t>BETADINE - zelená</t>
  </si>
  <si>
    <t>LIQ 1X120ML</t>
  </si>
  <si>
    <t>BETALOC ZOK 100 MG</t>
  </si>
  <si>
    <t>POR TBL PRO 100X100MG</t>
  </si>
  <si>
    <t>TBL RET 30X100MG</t>
  </si>
  <si>
    <t>BETALOC ZOK 200 MG</t>
  </si>
  <si>
    <t>POR TBL PRO 30X200MG</t>
  </si>
  <si>
    <t>BETALOC ZOK 50MG</t>
  </si>
  <si>
    <t>TBL RET 30X50MG</t>
  </si>
  <si>
    <t>Biopron9 tob.60</t>
  </si>
  <si>
    <t>B-komplex Zentiva 30drg</t>
  </si>
  <si>
    <t>CADUET 5MG/10MG</t>
  </si>
  <si>
    <t>POR TBL FLM 30</t>
  </si>
  <si>
    <t>CALCICHEW D3</t>
  </si>
  <si>
    <t>CTB 20</t>
  </si>
  <si>
    <t>CALTRATE 600 MG/400 IU D3 POTAHOVANÁ TABLETA</t>
  </si>
  <si>
    <t>POR TBL FLM 90</t>
  </si>
  <si>
    <t>CELASKON</t>
  </si>
  <si>
    <t>TBL 40X100MG</t>
  </si>
  <si>
    <t>CITALEC 10 ZENTIVA</t>
  </si>
  <si>
    <t>POR TBL FLM30X10MG</t>
  </si>
  <si>
    <t>CITALEC 20 ZENTIVA</t>
  </si>
  <si>
    <t>CLOTRIMAZOL AL 200</t>
  </si>
  <si>
    <t>TBL VAG 3X200MG+APL</t>
  </si>
  <si>
    <t>CODEIN SLOVAKOFARMA 30MG</t>
  </si>
  <si>
    <t>TBL 10X30MG-BLISTR</t>
  </si>
  <si>
    <t>CONTROLOC 20 MG</t>
  </si>
  <si>
    <t>POR TBL ENT 28X20MG I</t>
  </si>
  <si>
    <t>CONTROLOC I.V.</t>
  </si>
  <si>
    <t>INJ PLV SOL 1X40MG</t>
  </si>
  <si>
    <t>CORDARONE</t>
  </si>
  <si>
    <t>POR TBL NOB30X200MG</t>
  </si>
  <si>
    <t>CYCLO 3 FORT</t>
  </si>
  <si>
    <t>POR CPS DUR 30 II</t>
  </si>
  <si>
    <t>DETRALEX</t>
  </si>
  <si>
    <t>POR TBL FLM 60</t>
  </si>
  <si>
    <t>TBL OBD 30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</si>
  <si>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</si>
  <si>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</si>
  <si>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</si>
  <si>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</si>
  <si>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</si>
  <si>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</si>
  <si>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</si>
  <si>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DIMEXOL</t>
  </si>
  <si>
    <t>TBL 30X200MG</t>
  </si>
  <si>
    <t>DIPIDOLOR</t>
  </si>
  <si>
    <t>INJ 5X2ML 7.5MG/ML</t>
  </si>
  <si>
    <t>DITHIADEN</t>
  </si>
  <si>
    <t>TBL 20X2MG</t>
  </si>
  <si>
    <t>DOLMINA 50</t>
  </si>
  <si>
    <t>TBL OBD 30X50MG</t>
  </si>
  <si>
    <t>DOLMINA INJ.</t>
  </si>
  <si>
    <t>INJ 5X3ML/75MG</t>
  </si>
  <si>
    <t>DORETA 75 MG/650 MG</t>
  </si>
  <si>
    <t>DUPHALAC</t>
  </si>
  <si>
    <t>SIR 1X500ML-HDPE</t>
  </si>
  <si>
    <t>667MG/ML POR SOL 1X500ML HDP</t>
  </si>
  <si>
    <t>DZ OCTENISEPT 250 ml</t>
  </si>
  <si>
    <t>sprej</t>
  </si>
  <si>
    <t>DZ OCTENISEPT drm. sol. 250 ml</t>
  </si>
  <si>
    <t>DRM SOL 1X250ML</t>
  </si>
  <si>
    <t>DZ TRIXO 500 ML</t>
  </si>
  <si>
    <t>EGILOK 25 MG</t>
  </si>
  <si>
    <t>TBL 60X25MG</t>
  </si>
  <si>
    <t>ELOCOM</t>
  </si>
  <si>
    <t>DRM UNG 1X30GM 0,1%</t>
  </si>
  <si>
    <t>ENDIARON</t>
  </si>
  <si>
    <t>TBL OBD 20X250MG</t>
  </si>
  <si>
    <t>ENTEROL</t>
  </si>
  <si>
    <t>POR CPS DUR10X250MG</t>
  </si>
  <si>
    <t>POR CPS DUR 30X250MG</t>
  </si>
  <si>
    <t>ERCEFURYL 200 MG CPS.</t>
  </si>
  <si>
    <t>POR CPS DUR 14X200MG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</si>
  <si>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</si>
  <si>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</si>
  <si>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</si>
  <si>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</si>
  <si>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</si>
  <si>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</si>
  <si>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</si>
  <si>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</si>
  <si>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EUPHYLLIN CR N 100</t>
  </si>
  <si>
    <t>POR CPS PRO 50X100MG</t>
  </si>
  <si>
    <t>EUTHYROX 50</t>
  </si>
  <si>
    <t>TBL 100X50RG</t>
  </si>
  <si>
    <t>EUTHYROX 75</t>
  </si>
  <si>
    <t>TBL 100X75RG</t>
  </si>
  <si>
    <t>FAKTU</t>
  </si>
  <si>
    <t>RCT SUP 20</t>
  </si>
  <si>
    <t>FASTUM GEL</t>
  </si>
  <si>
    <t>DRM GEL 1X100GM</t>
  </si>
  <si>
    <t>FLAMEXIN</t>
  </si>
  <si>
    <t>TBL 20X20MG</t>
  </si>
  <si>
    <t>Flavamed tablety por.tbl.nob.20x30mg</t>
  </si>
  <si>
    <t>FLAVOBION</t>
  </si>
  <si>
    <t>POR TBL FLM 50X70MG</t>
  </si>
  <si>
    <t>FOKUSIN</t>
  </si>
  <si>
    <t>POR CPS RDR30X0.4MG</t>
  </si>
  <si>
    <t>FRAXIPARIN MULTI</t>
  </si>
  <si>
    <t>INJ 10X5ML/47.5KU</t>
  </si>
  <si>
    <t>FRAXIPARINE</t>
  </si>
  <si>
    <t>INJ SOL 10X0.6ML</t>
  </si>
  <si>
    <t>INJ SOL 10X0.4ML</t>
  </si>
  <si>
    <t>FURON</t>
  </si>
  <si>
    <t>TBL 50X40MG</t>
  </si>
  <si>
    <t>FURORESE 125</t>
  </si>
  <si>
    <t>TBL 30X125MG</t>
  </si>
  <si>
    <t>FURORESE 40</t>
  </si>
  <si>
    <t>FUROSEMID BIOTIKA</t>
  </si>
  <si>
    <t>INJ 5X2ML/20MG</t>
  </si>
  <si>
    <t>GERATAM 3 G</t>
  </si>
  <si>
    <t>INJ SOL 4X15ML/3GM</t>
  </si>
  <si>
    <t>GLUKÓZA 10 BRAUN</t>
  </si>
  <si>
    <t>INF SOL 10X500ML-PE</t>
  </si>
  <si>
    <t>GLUKÓZA 5 BRAUN</t>
  </si>
  <si>
    <t>GLYCLADA 30 MG TABLETY S ŘÍZENÝM UVOLŇOVÁNÍM</t>
  </si>
  <si>
    <t>POR TBL RET 60X30MG</t>
  </si>
  <si>
    <t>GUAJACURAN « 5 % INJ</t>
  </si>
  <si>
    <t>HELICID 20 ZENTIVA</t>
  </si>
  <si>
    <t>POR CPS ETD 28X20MG</t>
  </si>
  <si>
    <t>HEPARIN LECIVA</t>
  </si>
  <si>
    <t>INJ 1X10ML/50KU</t>
  </si>
  <si>
    <t>HEPAROID LECIVA</t>
  </si>
  <si>
    <t>UNG 1X30GM</t>
  </si>
  <si>
    <t>HIRUDOID</t>
  </si>
  <si>
    <t>DRM GEL 1X40GM</t>
  </si>
  <si>
    <t>HUMULIN N 100 M.J./ML</t>
  </si>
  <si>
    <t>INJ 1X10ML/1KU</t>
  </si>
  <si>
    <t>HUMULIN R 100 M.J./ML</t>
  </si>
  <si>
    <t>HYDROCORTISON 10MG</t>
  </si>
  <si>
    <t>HYDROCORTISON M LECIVA</t>
  </si>
  <si>
    <t>UNG 10GM 1%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</si>
  <si>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</si>
  <si>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</si>
  <si>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</si>
  <si>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</si>
  <si>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</si>
  <si>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</si>
  <si>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</si>
  <si>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</si>
  <si>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</si>
  <si>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600 (IBUPROFEN 600)</t>
  </si>
  <si>
    <t>TBL OBD 30X600MG</t>
  </si>
  <si>
    <t>IBALGIN GEL 100G</t>
  </si>
  <si>
    <t>IMACORT</t>
  </si>
  <si>
    <t>DRM CRM 1X20GM</t>
  </si>
  <si>
    <t>IMODIUM</t>
  </si>
  <si>
    <t>CPS 20X2MG</t>
  </si>
  <si>
    <t xml:space="preserve">IMODIUM 2MG </t>
  </si>
  <si>
    <t>CPS DUR 20</t>
  </si>
  <si>
    <t>INDOMETACIN 100 BERLIN-CHEMIE</t>
  </si>
  <si>
    <t>SUP 10X100MG</t>
  </si>
  <si>
    <t>INJ PROCAINII CHLORATI 0,2% ARD 10x500ml</t>
  </si>
  <si>
    <t>2MG/ML INJ SOL 10X500ML</t>
  </si>
  <si>
    <t>INJECTIO PROCAIN.CHLOR.0.2% ARD</t>
  </si>
  <si>
    <t>INJ 1X500ML 0.2%</t>
  </si>
  <si>
    <t>IR OG. OPHTHALMO-SEPTONEX</t>
  </si>
  <si>
    <t>GTT OPH 1X10ML</t>
  </si>
  <si>
    <t>ISOKET SPRAY</t>
  </si>
  <si>
    <t>SPR 1X12.4GM(=15ML)</t>
  </si>
  <si>
    <t>KALIUM CHLORATUM BIOMEDICA</t>
  </si>
  <si>
    <t>POR TBLFLM100X500MG</t>
  </si>
  <si>
    <t>KALIUMCHLORID 7.45% BRAUN</t>
  </si>
  <si>
    <t>INF CNC SOL 20X20ML</t>
  </si>
  <si>
    <t>KANAVIT</t>
  </si>
  <si>
    <t>INJ 5X1ML/10MG</t>
  </si>
  <si>
    <t>GTT 1X5ML 20MG/ML</t>
  </si>
  <si>
    <t>KEMADRIN</t>
  </si>
  <si>
    <t>POR TBL NOB 100X5MG</t>
  </si>
  <si>
    <t>KINITO 50 MG, POTAHOVANÉ TABLETY</t>
  </si>
  <si>
    <t>POR TBL FLM 40X50MG</t>
  </si>
  <si>
    <t>KL BALS.VISNEVSKI 100G</t>
  </si>
  <si>
    <t>KL ETHANOL.C.BENZINO 75G</t>
  </si>
  <si>
    <t>KL ETHER 130G</t>
  </si>
  <si>
    <t>KL KAPSLE</t>
  </si>
  <si>
    <t>KL PRIPRAVEK</t>
  </si>
  <si>
    <t>KL SOL.ACIDI BORICI 3%,100G</t>
  </si>
  <si>
    <t>FAGRON, KULICH</t>
  </si>
  <si>
    <t>KL SOL.HYD.PEROX.3% 100G</t>
  </si>
  <si>
    <t>KL SOL.NOVIKOV 10G</t>
  </si>
  <si>
    <t>KL SUPP.PREDNISON 0,001G,PAPAVERIN 0,02G</t>
  </si>
  <si>
    <t>50KS</t>
  </si>
  <si>
    <t>KL SUPPOSITORIA</t>
  </si>
  <si>
    <t>KL UNG.LENIENS, 100G</t>
  </si>
  <si>
    <t>Klysma salinické 135ml</t>
  </si>
  <si>
    <t>LEVEMIR 100 U/ML (PENFILL)</t>
  </si>
  <si>
    <t>INJ SOL 5X3ML</t>
  </si>
  <si>
    <t>LEVOBUPIVACAINE KABI 5 MG/ML</t>
  </si>
  <si>
    <t>INJ+INF SOL 5X10ML</t>
  </si>
  <si>
    <t>LEXAURIN</t>
  </si>
  <si>
    <t>TBL 30X1.5MG</t>
  </si>
  <si>
    <t>LEXAURIN 3</t>
  </si>
  <si>
    <t>POR TBL NOB 30X3MG</t>
  </si>
  <si>
    <t>LITALIR</t>
  </si>
  <si>
    <t>CPS 100X500MG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</si>
  <si>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</si>
  <si>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</si>
  <si>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</si>
  <si>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</si>
  <si>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</si>
  <si>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</si>
  <si>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</si>
  <si>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</si>
  <si>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</si>
  <si>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</si>
  <si>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</si>
  <si>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</si>
  <si>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</si>
  <si>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MAGNOSOLV</t>
  </si>
  <si>
    <t>GRA 30X6.1GM(SACKY)</t>
  </si>
  <si>
    <t>MEDORAM PLUS H 5/25 MG</t>
  </si>
  <si>
    <t>MEDRACET 37,5 MG/325 MG</t>
  </si>
  <si>
    <t>MESOCAIN</t>
  </si>
  <si>
    <t>INJ 10X10ML 1%</t>
  </si>
  <si>
    <t>MICTONORM</t>
  </si>
  <si>
    <t>DRG 30X15MG</t>
  </si>
  <si>
    <t>MIDAZOLAM ACCORD 5 MG/ML</t>
  </si>
  <si>
    <t>INJ+INF SOL 10X3MLX5MG/ML</t>
  </si>
  <si>
    <t>MILGAMMA</t>
  </si>
  <si>
    <t>POR TBL OBD 20</t>
  </si>
  <si>
    <t>MILURIT 100</t>
  </si>
  <si>
    <t>POR TBL NOB 50X100MG</t>
  </si>
  <si>
    <t>MIRTAZAPIN MYLAN 30 MG</t>
  </si>
  <si>
    <t>POR TBL DIS 30X30MG</t>
  </si>
  <si>
    <t>MIRTAZAPIN ORION 15 MG</t>
  </si>
  <si>
    <t>POR TBL DIS 30X15MG</t>
  </si>
  <si>
    <t>MOXOSTAD 0.3 MG</t>
  </si>
  <si>
    <t>POR TBL FLM30X0.3MG</t>
  </si>
  <si>
    <t>MYDOCALM 150MG</t>
  </si>
  <si>
    <t>TBL OBD 30X150MG</t>
  </si>
  <si>
    <t>NAKOM MITE</t>
  </si>
  <si>
    <t>TBL 100X125MG</t>
  </si>
  <si>
    <t>NASIVIN SENSITIVE 0,05%</t>
  </si>
  <si>
    <t>NAS SPR SOL 1X10ML/5MG</t>
  </si>
  <si>
    <t>NEODOLPASSE</t>
  </si>
  <si>
    <t>INF 10X250ML</t>
  </si>
  <si>
    <t>NEUROL 0.25</t>
  </si>
  <si>
    <t>TBL 30X0.25MG</t>
  </si>
  <si>
    <t>NEURONTIN 100MG</t>
  </si>
  <si>
    <t>CPS 100X100MG</t>
  </si>
  <si>
    <t>NEURONTIN 300MG</t>
  </si>
  <si>
    <t>CPS 50X300MG</t>
  </si>
  <si>
    <t>NO-SPA</t>
  </si>
  <si>
    <t>POR TBL NOB 24X40MG</t>
  </si>
  <si>
    <t>NOVALGIN</t>
  </si>
  <si>
    <t>TBL OBD 20X500MG</t>
  </si>
  <si>
    <t>INJ 5X5ML/2500MG</t>
  </si>
  <si>
    <t>OPHTHALMO-HYDROCORTISON LECIVA</t>
  </si>
  <si>
    <t>UNG OPH 1X5GM 0.5%</t>
  </si>
  <si>
    <t>OPHTHALMO-SEPTONEX</t>
  </si>
  <si>
    <t>UNG OPH 1X5GM</t>
  </si>
  <si>
    <t>OPRYMEA 0,18 MG</t>
  </si>
  <si>
    <t>POR TBL NOB 30X0.18MG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</si>
  <si>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</si>
  <si>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</si>
  <si>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</si>
  <si>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</si>
  <si>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</si>
  <si>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</si>
  <si>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PERINDOPRIL MYLAN</t>
  </si>
  <si>
    <t>4MG TBL NOB 30</t>
  </si>
  <si>
    <t>PHENAEMAL 0,1</t>
  </si>
  <si>
    <t>TBL 50X100MG</t>
  </si>
  <si>
    <t>PHENAEMAL 0.1</t>
  </si>
  <si>
    <t>PLENDIL</t>
  </si>
  <si>
    <t>TBL FC 30X10MG</t>
  </si>
  <si>
    <t>PREDNISON 5 LECIVA</t>
  </si>
  <si>
    <t>PRENEWEL 8 MG/2,5 MG</t>
  </si>
  <si>
    <t>PRESTANCE 10 MG/5 MG</t>
  </si>
  <si>
    <t>PRESTANCE 5 MG/5 MG</t>
  </si>
  <si>
    <t>PRESTARIUM NEO</t>
  </si>
  <si>
    <t>POR TBL FLM 30X5MG</t>
  </si>
  <si>
    <t>PRESTARIUM NEO COMBI 10 MG/2,5 MG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</si>
  <si>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</si>
  <si>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</si>
  <si>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</si>
  <si>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</si>
  <si>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</si>
  <si>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</si>
  <si>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RINGERUV ROZTOK BRAUN</t>
  </si>
  <si>
    <t>INF 10X1000ML(LDPE)</t>
  </si>
  <si>
    <t>RISPERIDON FARMAX 1MG</t>
  </si>
  <si>
    <t>TBL FLM 60</t>
  </si>
  <si>
    <t>RIVOCOR 10</t>
  </si>
  <si>
    <t>POR TBL FLM 30X10MG</t>
  </si>
  <si>
    <t>RIVOCOR 5</t>
  </si>
  <si>
    <t>RIVOTRIL 0.5 MG</t>
  </si>
  <si>
    <t>TBL 50X0.5MG</t>
  </si>
  <si>
    <t>SANVAL 10 MG</t>
  </si>
  <si>
    <t>POR TBL FLM 20X10MG</t>
  </si>
  <si>
    <t>POR TBL FLM 100X10MG</t>
  </si>
  <si>
    <t>SECATOXIN /R/ FORTE</t>
  </si>
  <si>
    <t>GTT 25ML 25MG/10ML</t>
  </si>
  <si>
    <t>SECTRAL 400</t>
  </si>
  <si>
    <t>TBL OBD 30X400MG</t>
  </si>
  <si>
    <t>SERTRALIN APOTEX 50 MG POTAHOVANÉ TABLETY</t>
  </si>
  <si>
    <t>SIOFOR 1000</t>
  </si>
  <si>
    <t>POR TBL FLM 60X1000MG</t>
  </si>
  <si>
    <t>SOLU-MEDROL</t>
  </si>
  <si>
    <t>INJ SIC 1X40MG+1ML</t>
  </si>
  <si>
    <t>SORBIFER DURULES</t>
  </si>
  <si>
    <t>POR TBL FLM 100X100MG</t>
  </si>
  <si>
    <t>SORTIS 10MG</t>
  </si>
  <si>
    <t>TBL OBD 30X10MG</t>
  </si>
  <si>
    <t>SORTIS 20 MG</t>
  </si>
  <si>
    <t>POR TBL FLM100X20MG</t>
  </si>
  <si>
    <t>SORTIS 20MG</t>
  </si>
  <si>
    <t>TBL OBD 30X20MG</t>
  </si>
  <si>
    <t>SORTIS 40MG</t>
  </si>
  <si>
    <t>TBL OBD 30X40MG</t>
  </si>
  <si>
    <t>SOTAHEXAL 80</t>
  </si>
  <si>
    <t>POR TBL NOB 50X80MG</t>
  </si>
  <si>
    <t>SUFENTA FORTE I.V.</t>
  </si>
  <si>
    <t>INJ 5X1ML/0.05MG</t>
  </si>
  <si>
    <t>SUPPOSITORIA GLYCERINI LECIVA</t>
  </si>
  <si>
    <t>SUP 10X2.35GM</t>
  </si>
  <si>
    <t>SYNTOPHYLLIN</t>
  </si>
  <si>
    <t>INJ 5X10ML/240MG</t>
  </si>
  <si>
    <t>TEBOKAN 120 MG</t>
  </si>
  <si>
    <t>POR TBL FLM 30X120MG</t>
  </si>
  <si>
    <t>TELMISARTAN SANDOZ 80 MG</t>
  </si>
  <si>
    <t>POR TBL NOB 30X80MG</t>
  </si>
  <si>
    <t>TENSIOMIN</t>
  </si>
  <si>
    <t>TBL 30X25MG</t>
  </si>
  <si>
    <t>THIAMIN LECIVA</t>
  </si>
  <si>
    <t>TBL 20X50MG(BLISTR)</t>
  </si>
  <si>
    <t>TIAPRIDAL</t>
  </si>
  <si>
    <t>POR TBLNOB 50X100MG</t>
  </si>
  <si>
    <t>INJ SOL 12X2ML/100MG</t>
  </si>
  <si>
    <t>TORECAN</t>
  </si>
  <si>
    <t>DRG 50X6.5MG</t>
  </si>
  <si>
    <t>SUP 6X6.5MG</t>
  </si>
  <si>
    <t>INJ 5X1ML/6.5MG</t>
  </si>
  <si>
    <t>TRALGIT</t>
  </si>
  <si>
    <t>POR CPS DUR 20X50MG</t>
  </si>
  <si>
    <t>TRALGIT SR 100</t>
  </si>
  <si>
    <t>POR TBL RET30X100MG</t>
  </si>
  <si>
    <t>TRENTAL</t>
  </si>
  <si>
    <t>INF SOL 5X5ML/100MG</t>
  </si>
  <si>
    <t>TRIAMCINOLON LECIVA</t>
  </si>
  <si>
    <t>CRM 1X10GM 0.1%</t>
  </si>
  <si>
    <t>TRIAMCINOLON TEVA</t>
  </si>
  <si>
    <t>DRM EML 1X30GM</t>
  </si>
  <si>
    <t>TRIASYN 5/5 MG</t>
  </si>
  <si>
    <t>POR TBL RET 30</t>
  </si>
  <si>
    <t>TRIMETAZIDIN MYLAN 35 MG</t>
  </si>
  <si>
    <t>TBL PRO 60X35MG II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</si>
  <si>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</si>
  <si>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</si>
  <si>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</si>
  <si>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</si>
  <si>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</si>
  <si>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</si>
  <si>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</si>
  <si>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</si>
  <si>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</si>
  <si>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</si>
  <si>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</si>
  <si>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TULIP 20 MG POTAHOVANÉ TABLETY</t>
  </si>
  <si>
    <t>VALACICLOVIR MYLAN 500 MG</t>
  </si>
  <si>
    <t>POR TBL FLM 42X500MG</t>
  </si>
  <si>
    <t>VALSACOR 80 MG</t>
  </si>
  <si>
    <t>POR TBL FLM 28X80MG</t>
  </si>
  <si>
    <t>VENTER</t>
  </si>
  <si>
    <t>TBL 50X1GM</t>
  </si>
  <si>
    <t>VENTOLIN INHALER N</t>
  </si>
  <si>
    <t>INHSUSPSS200X100RG</t>
  </si>
  <si>
    <t>VERMOX</t>
  </si>
  <si>
    <t>POR TBL NOB 6X100MG</t>
  </si>
  <si>
    <t>VERTIBETIS 16MG</t>
  </si>
  <si>
    <t>TBL NOB 60</t>
  </si>
  <si>
    <t>VITAMIN B12 LECIVA 300RG</t>
  </si>
  <si>
    <t>INJ 5X1ML/300RG</t>
  </si>
  <si>
    <t>WARFARIN</t>
  </si>
  <si>
    <t>TBL 100X3MG</t>
  </si>
  <si>
    <t>XADOS 20 MG TABLETY</t>
  </si>
  <si>
    <t>POR TBL NOB 50X20MG</t>
  </si>
  <si>
    <t>ZALDIAR</t>
  </si>
  <si>
    <t>POR TBL FLM 10</t>
  </si>
  <si>
    <t>POR TBL FLM 20</t>
  </si>
  <si>
    <t>ZIBOR 3500 IU</t>
  </si>
  <si>
    <t>INJ SOL 10X0.2ML</t>
  </si>
  <si>
    <t>ZODAC</t>
  </si>
  <si>
    <t>ZOLPIDEM MYLAN</t>
  </si>
  <si>
    <t>POR TBL FLM 50X10MG</t>
  </si>
  <si>
    <t>ZYLLT 75 MG</t>
  </si>
  <si>
    <t>POR TBL FLM 28X75MG</t>
  </si>
  <si>
    <t>léky - enterální výživa (LEK)</t>
  </si>
  <si>
    <t>NUTRIDRINK COMPACT PROTEIN S PŘÍCHUTÍ BANÁNOVOU</t>
  </si>
  <si>
    <t>POR SOL 4X125ML</t>
  </si>
  <si>
    <t>NUTRIDRINK COMPACT PROTEIN S PŘÍCHUTÍ JAHODOVOU</t>
  </si>
  <si>
    <t>NUTRIDRINK COMPACT PROTEIN S PŘÍCHUTÍ VANILKOVOU</t>
  </si>
  <si>
    <t>NUTRIDRINK COMPACT S PŘÍCHUTÍ VANILKOVOU</t>
  </si>
  <si>
    <t>NUTRIDRINK PROTEIN S PŘÍCHUTÍ ČOKOLÁDOVOU</t>
  </si>
  <si>
    <t>POR SOL 4X200ML</t>
  </si>
  <si>
    <t>NUTRIDRINK PROTEIN S PŘÍCHUTÍ VANILKOVOU</t>
  </si>
  <si>
    <t>NUTRIDRINK S PŘÍCHUTÍ ČOKOLÁDOVOU</t>
  </si>
  <si>
    <t>PROTIFAR</t>
  </si>
  <si>
    <t>POR PLV SOL 1X225GM</t>
  </si>
  <si>
    <t>léky - krev.deriváty ZUL (TO)</t>
  </si>
  <si>
    <t>OCPLEX</t>
  </si>
  <si>
    <t>500IU INF PSO LQF 1+1X20ML</t>
  </si>
  <si>
    <t>léky - botox (LEK)</t>
  </si>
  <si>
    <t>BOTOX</t>
  </si>
  <si>
    <t>IDR+IMS INJ PLV SOL 1X100SU</t>
  </si>
  <si>
    <t>léky - hemofilici ZUL (TO)</t>
  </si>
  <si>
    <t>FANHDI</t>
  </si>
  <si>
    <t>100IU/ML INJ PSO LQF 1+1X10ML</t>
  </si>
  <si>
    <t>50IU/ML INJ PSO LQF 1+1X10ML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</si>
  <si>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</si>
  <si>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</si>
  <si>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</si>
  <si>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</si>
  <si>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</si>
  <si>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</si>
  <si>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</si>
  <si>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</si>
  <si>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</si>
  <si>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</si>
  <si>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</si>
  <si>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</si>
  <si>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</si>
  <si>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</si>
  <si>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</si>
  <si>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</si>
  <si>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</si>
  <si>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</si>
  <si>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MAST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</si>
  <si>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</si>
  <si>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</si>
  <si>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</si>
  <si>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</si>
  <si>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</si>
  <si>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</si>
  <si>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</si>
  <si>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</si>
  <si>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</si>
  <si>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</si>
  <si>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</si>
  <si>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</si>
  <si>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</si>
  <si>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</si>
  <si>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</si>
  <si>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150 MG</t>
  </si>
  <si>
    <t>POR CPS DUR 16x150mg</t>
  </si>
  <si>
    <t>DALACIN C 300 MG</t>
  </si>
  <si>
    <t>POR CPS DUR 16X300MG</t>
  </si>
  <si>
    <t>DOXYHEXAL 200 TABS</t>
  </si>
  <si>
    <t>TBL 10X200MG</t>
  </si>
  <si>
    <t>TBL 20X200MG</t>
  </si>
  <si>
    <t>ENTIZOL</t>
  </si>
  <si>
    <t>TBL 20X250MG</t>
  </si>
  <si>
    <t>FRAMYKOIN</t>
  </si>
  <si>
    <t>UNG 1X10GM</t>
  </si>
  <si>
    <t>FUNGICIDIN LECIVA</t>
  </si>
  <si>
    <t>GARAMYCIN SCHWAMM</t>
  </si>
  <si>
    <t>130MG SPO MED 1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</si>
  <si>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</si>
  <si>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</si>
  <si>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</si>
  <si>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</si>
  <si>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</si>
  <si>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EXT 10KS(10X10CM)</t>
  </si>
  <si>
    <t>CRM 1X60GM</t>
  </si>
  <si>
    <t>KLACID 500</t>
  </si>
  <si>
    <t>POR TBL FLM 14X500MG</t>
  </si>
  <si>
    <t>MACMIROR COMPLEX 500</t>
  </si>
  <si>
    <t>SUP VAG 8</t>
  </si>
  <si>
    <t>METRONIDAZOLE 0.5% POLFA</t>
  </si>
  <si>
    <t>INJ 1X100ML 5MG/1ML</t>
  </si>
  <si>
    <t>OFLOXIN 200</t>
  </si>
  <si>
    <t>TBL OBD 10X200MG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</si>
  <si>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</si>
  <si>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</si>
  <si>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</si>
  <si>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</si>
  <si>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</si>
  <si>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</si>
  <si>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</si>
  <si>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</si>
  <si>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</si>
  <si>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</si>
  <si>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</si>
  <si>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</si>
  <si>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</si>
  <si>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</si>
  <si>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XORIMAX 500 MG POTAH.TABLETY</t>
  </si>
  <si>
    <t>PORTBLFLM10X500MG</t>
  </si>
  <si>
    <t>ZINNAT 500 MG</t>
  </si>
  <si>
    <t>ZYVOXID</t>
  </si>
  <si>
    <t>INF SOL 10X300ML</t>
  </si>
  <si>
    <t>léky - antimykotika (LEK)</t>
  </si>
  <si>
    <t>CANESTEN KRÉM</t>
  </si>
  <si>
    <t>CRM 1X20GM/200MG</t>
  </si>
  <si>
    <t>FLUCONAZOL KABI 2 MG/ML</t>
  </si>
  <si>
    <t>INF SOL 10X100ML/200MG</t>
  </si>
  <si>
    <t>MICETAL</t>
  </si>
  <si>
    <t>SPR 1X30ML 1%</t>
  </si>
  <si>
    <t>PEVARYL</t>
  </si>
  <si>
    <t>DRM CRM 1X30GM 1%</t>
  </si>
  <si>
    <t>AQUA PRO INJECTIONE BRAUN</t>
  </si>
  <si>
    <t>INJ SOL 20X10ML-PLA</t>
  </si>
  <si>
    <t>ARDEANUTRISOL G 40</t>
  </si>
  <si>
    <t>INF 1X80ML</t>
  </si>
  <si>
    <t>ATROPIN BIOTIKA 1MG</t>
  </si>
  <si>
    <t>INJ 10X1ML/1MG</t>
  </si>
  <si>
    <t>BRAUNOVIDON GÁZA S MASTÍ</t>
  </si>
  <si>
    <t>DRM LIG IPR 10X7.5X10CM</t>
  </si>
  <si>
    <t>DIPROPHOS</t>
  </si>
  <si>
    <t>INJ SUS 5X1ML/7MG</t>
  </si>
  <si>
    <t>DZ BRAUNOL 1 L</t>
  </si>
  <si>
    <t>KL ETHER 180G</t>
  </si>
  <si>
    <t>KL MS HYDROG.PEROX. 3% 500g</t>
  </si>
  <si>
    <t>KL ZASYP NA RANY 100G</t>
  </si>
  <si>
    <t>0,9 % SODIUM CHLORIDE KABI</t>
  </si>
  <si>
    <t>1x1000 ml FFlx</t>
  </si>
  <si>
    <t>ACIDUM ASCORBICUM</t>
  </si>
  <si>
    <t>INJ 5X5ML</t>
  </si>
  <si>
    <t>ACTRAPID PENFILL 100IU/ML</t>
  </si>
  <si>
    <t>ADDAVEN</t>
  </si>
  <si>
    <t>IVN INF CNC SOL 20X10ML</t>
  </si>
  <si>
    <t>POR TBL ENT 90X20MG</t>
  </si>
  <si>
    <t>ALLERGODIL OČNÍ KAPKY</t>
  </si>
  <si>
    <t>OPH GTT SOL 1X6ML0.05%</t>
  </si>
  <si>
    <t>INJ 5X2ML/15MG</t>
  </si>
  <si>
    <t>ANESIA 10MG/ML</t>
  </si>
  <si>
    <t>INJ+INF EML 1X100ML</t>
  </si>
  <si>
    <t>APO-AMLO 5</t>
  </si>
  <si>
    <t>AQUA PRO INJECTIONE ARDEAPHARMA</t>
  </si>
  <si>
    <t>INF 1X250ML</t>
  </si>
  <si>
    <t>PAR LQF 20X100ML-PE</t>
  </si>
  <si>
    <t>ARDEAOSMOSOL MA 20 (Mannitol)</t>
  </si>
  <si>
    <t>INF 1X100 ML</t>
  </si>
  <si>
    <t>BERODUAL</t>
  </si>
  <si>
    <t>INH LIQ 1X20ML</t>
  </si>
  <si>
    <t>BETALOC SR 200MG</t>
  </si>
  <si>
    <t>TBL RET 30X200MG</t>
  </si>
  <si>
    <t>BETALOC ZOK 25 MG</t>
  </si>
  <si>
    <t>TBL RET 28X25MG</t>
  </si>
  <si>
    <t>BETALOC ZOK 50 MG</t>
  </si>
  <si>
    <t>POR TBL PRO 100X50MG</t>
  </si>
  <si>
    <t>B-komplex forte 100tbl. Zentiva</t>
  </si>
  <si>
    <t>BURONIL 25 MG</t>
  </si>
  <si>
    <t>POR TBL OBD 50X25MG</t>
  </si>
  <si>
    <t>CALTRATE PLUS</t>
  </si>
  <si>
    <t>Carbosorb tbl.20-blistr</t>
  </si>
  <si>
    <t>CARDIKET RETARD 40</t>
  </si>
  <si>
    <t>TBL RET 50X40MG</t>
  </si>
  <si>
    <t>CARZAP HCT 16 MG/12,5 MG  TABLETY</t>
  </si>
  <si>
    <t>POR TBL NOB 28</t>
  </si>
  <si>
    <t>CERNEVIT</t>
  </si>
  <si>
    <t>INJ PLV SOL10X750MG</t>
  </si>
  <si>
    <t>CEZERA 5 MG</t>
  </si>
  <si>
    <t>CILKANOL</t>
  </si>
  <si>
    <t>CPS 30X300MG</t>
  </si>
  <si>
    <t>INJ SOL 6X3ML/150MG</t>
  </si>
  <si>
    <t>CORYOL 3.125</t>
  </si>
  <si>
    <t>PORTBLNOB30X3.125MG</t>
  </si>
  <si>
    <t>DEGAN</t>
  </si>
  <si>
    <t>INJ 50X2ML/10MG</t>
  </si>
  <si>
    <t>DIGOXIN 0.125 LECIVA</t>
  </si>
  <si>
    <t>TBL 30X0.125MG</t>
  </si>
  <si>
    <t>INJ 10X2ML</t>
  </si>
  <si>
    <t>ELICEA 10 MG</t>
  </si>
  <si>
    <t>POR TBL FLM 28X10MG</t>
  </si>
  <si>
    <t>ENAP 20MG</t>
  </si>
  <si>
    <t>TBL 30X20MG</t>
  </si>
  <si>
    <t>ENELBIN RETARD</t>
  </si>
  <si>
    <t>TBL OBD 50X100MG</t>
  </si>
  <si>
    <t>EUTHYROX 150</t>
  </si>
  <si>
    <t>TBL 100X150RG</t>
  </si>
  <si>
    <t>EXELON 3 MG</t>
  </si>
  <si>
    <t>POR CPS DUR 56X3MG</t>
  </si>
  <si>
    <t>FENISTIL</t>
  </si>
  <si>
    <t>1MG/G GEL 1X50G</t>
  </si>
  <si>
    <t>FERRO-FOLGAMMA</t>
  </si>
  <si>
    <t>CPS 50</t>
  </si>
  <si>
    <t>FUROSEMID BIOTIKA FORTE</t>
  </si>
  <si>
    <t>INJ 10X10ML/125MG</t>
  </si>
  <si>
    <t>FUROSEMID SLOVAKOFARMA FORTE</t>
  </si>
  <si>
    <t>TBL 10X250MG</t>
  </si>
  <si>
    <t>GERATAM 1200</t>
  </si>
  <si>
    <t>TBL OBD 60X1200MG</t>
  </si>
  <si>
    <t>GLIMEPIRID SANDOZ 1 MG TABLETY</t>
  </si>
  <si>
    <t>POR TBL NOB 30X1MG</t>
  </si>
  <si>
    <t>GLUCOPHAGE 1000 MG</t>
  </si>
  <si>
    <t>POR TBLFLM60X1000MG</t>
  </si>
  <si>
    <t>GLUCOPHAGE 850 MG</t>
  </si>
  <si>
    <t>POR TBLFLM100X850MG</t>
  </si>
  <si>
    <t>GLUKÓZA 40 BRAUN</t>
  </si>
  <si>
    <t>INF 20X10ML-PLA.AMP</t>
  </si>
  <si>
    <t>INF SOL 10X250ML-PE</t>
  </si>
  <si>
    <t>INF SOL 20X100ML-PE</t>
  </si>
  <si>
    <t>GUTRON 2.5MG</t>
  </si>
  <si>
    <t>TBL 20X2.5MG</t>
  </si>
  <si>
    <t>HALOPERIDOL</t>
  </si>
  <si>
    <t>TBL 50X1.5MG</t>
  </si>
  <si>
    <t>INJ 5X1ML/5MG</t>
  </si>
  <si>
    <t>POR CPS ETD 90X20MG</t>
  </si>
  <si>
    <t>HYPNOMIDATE</t>
  </si>
  <si>
    <t>INJ 5X10ML/20MG</t>
  </si>
  <si>
    <t>INDAP</t>
  </si>
  <si>
    <t>CPS 30X2.5MG</t>
  </si>
  <si>
    <t>ISOLYTE BP - PLAST. LÁHEV</t>
  </si>
  <si>
    <t xml:space="preserve">INF SOL 10X1000ML KP </t>
  </si>
  <si>
    <t>JOX SPR 30ML</t>
  </si>
  <si>
    <t>KALIUM CHLORATUM LECIVA 7.5%</t>
  </si>
  <si>
    <t>INJ 5X10ML 7.5%</t>
  </si>
  <si>
    <t>KAPIDIN 10 MG</t>
  </si>
  <si>
    <t>Lactobacillus acidophil.cps.75 bez laktózy</t>
  </si>
  <si>
    <t>LETROX 100</t>
  </si>
  <si>
    <t>POR TBL NOB 100X100RG II</t>
  </si>
  <si>
    <t>LETROX 50</t>
  </si>
  <si>
    <t>POR TBL NOB 100X50RG II</t>
  </si>
  <si>
    <t>LIPANTHYL SUPRA 160MG</t>
  </si>
  <si>
    <t>TBL RET 30X160MG</t>
  </si>
  <si>
    <t>POR TBL FLM 98X20MG</t>
  </si>
  <si>
    <t>POR CPS DUR 10X2MG</t>
  </si>
  <si>
    <t>LORADUR MITE</t>
  </si>
  <si>
    <t>POR TBL NOB 50</t>
  </si>
  <si>
    <t>LYRICA 75 MG</t>
  </si>
  <si>
    <t>POR CPSDUR14X75MG</t>
  </si>
  <si>
    <t>POR CPSDUR56X75MG</t>
  </si>
  <si>
    <t>TBL NOB 50X0,5GM</t>
  </si>
  <si>
    <t>MARCAINE 0.5%</t>
  </si>
  <si>
    <t>INJ SOL5X20ML/100MG</t>
  </si>
  <si>
    <t>MICARDISPLUS 80/12.5 MG</t>
  </si>
  <si>
    <t>MINIRIN MELT 120 MCG</t>
  </si>
  <si>
    <t>POR LYO 30X120RG</t>
  </si>
  <si>
    <t>MONO MACK DEPOT</t>
  </si>
  <si>
    <t>POR TBL PRO 28X100MG</t>
  </si>
  <si>
    <t>MUCOSOLVAN</t>
  </si>
  <si>
    <t>POR GTT SOL+INH SOL 60ML</t>
  </si>
  <si>
    <t>NATRIUM CHLORATUM BIOTIKA 10%</t>
  </si>
  <si>
    <t>NITRO POHL</t>
  </si>
  <si>
    <t>INF SOL 1X50ML/50MG</t>
  </si>
  <si>
    <t>NITROGLYCERIN SLOVAKOFARMA</t>
  </si>
  <si>
    <t>TBL 20X0.5MG</t>
  </si>
  <si>
    <t>NORADRENALIN LECIVA</t>
  </si>
  <si>
    <t>NORADRENALIN LÉČIVA</t>
  </si>
  <si>
    <t>IVN INF CNC SOL 5X5ML</t>
  </si>
  <si>
    <t>INJ 10X2ML/1000MG</t>
  </si>
  <si>
    <t>NOVORAPID 100 U/ML</t>
  </si>
  <si>
    <t>INJ SOL 1X10ML</t>
  </si>
  <si>
    <t>OLANZAPIN MYLAN 5 MG</t>
  </si>
  <si>
    <t>POR TBL FLM 28X5MG</t>
  </si>
  <si>
    <t>ONDANSETRON KABI 2 MG/ML</t>
  </si>
  <si>
    <t>INJ SOL 5X4ML</t>
  </si>
  <si>
    <t>ORCAL NEO 10 MG</t>
  </si>
  <si>
    <t>POR TBL NOB 30X10MG</t>
  </si>
  <si>
    <t>PARALEN PLUS</t>
  </si>
  <si>
    <t>TBL OBD 24</t>
  </si>
  <si>
    <t>PLAQUENIL</t>
  </si>
  <si>
    <t>TBL OBD 60X200MG</t>
  </si>
  <si>
    <t>PREDNISON 20 LECIVA</t>
  </si>
  <si>
    <t>TBL 20X20MG(BLISTR)</t>
  </si>
  <si>
    <t>PRESTANCE 5 MG/10 MG</t>
  </si>
  <si>
    <t>PRESTARIUM NEO FORTE</t>
  </si>
  <si>
    <t>PROPOFOL-LIPURO 1 % (10MG/ML)</t>
  </si>
  <si>
    <t>INJ+INF EML 10X100ML/1000MG</t>
  </si>
  <si>
    <t>PROTHIADEN 75</t>
  </si>
  <si>
    <t>TBL OBD 30X75MG</t>
  </si>
  <si>
    <t>RECOXA 15</t>
  </si>
  <si>
    <t>POR TBL NOB20X15MG</t>
  </si>
  <si>
    <t>POR TBL NOB 30X15MG</t>
  </si>
  <si>
    <t>RINGERFUNDIN B.BRAUN</t>
  </si>
  <si>
    <t>INF SOL 10X500ML PE</t>
  </si>
  <si>
    <t>INF SOL10X1000ML PE</t>
  </si>
  <si>
    <t>INF 10X500ML(LDPE)</t>
  </si>
  <si>
    <t>ROCALTROL 0.25 MCG</t>
  </si>
  <si>
    <t>POR CPSMOL30X0.25RG</t>
  </si>
  <si>
    <t>SANORIN 1 PM</t>
  </si>
  <si>
    <t>NAS SPR SOL 1X10ML</t>
  </si>
  <si>
    <t>SEROPRAM</t>
  </si>
  <si>
    <t>INF 5X0.5ML/20MG</t>
  </si>
  <si>
    <t>SIMBRINZA 10 MG/ML + 2 MG/ML</t>
  </si>
  <si>
    <t>OPH GTT SUS 1X5ML</t>
  </si>
  <si>
    <t>SIOFOR 850MG</t>
  </si>
  <si>
    <t>TBL FLM 60x850MG</t>
  </si>
  <si>
    <t>SMECTA</t>
  </si>
  <si>
    <t>PLV POR 1X10SACKU</t>
  </si>
  <si>
    <t>SOLUVIT N PRO INFUS.</t>
  </si>
  <si>
    <t>INJ SIC 10</t>
  </si>
  <si>
    <t>TBL FLM 60X320MG/60MG</t>
  </si>
  <si>
    <t xml:space="preserve">TAFLOTAN 15 MCG/ML </t>
  </si>
  <si>
    <t>OPH GTT SOL 30X0.3ML</t>
  </si>
  <si>
    <t>TENAXUM</t>
  </si>
  <si>
    <t>TBL 30X1MG</t>
  </si>
  <si>
    <t>TENSAMIN</t>
  </si>
  <si>
    <t>INJ 10X5ML</t>
  </si>
  <si>
    <t>TETRASPAN 6%</t>
  </si>
  <si>
    <t>INF SOL 20X500ML</t>
  </si>
  <si>
    <t>TOUJEO 300 JEDNOTEK/ML</t>
  </si>
  <si>
    <t>SDR INJ SOL 3X1.5ML</t>
  </si>
  <si>
    <t>POR TBL RET10X100MG</t>
  </si>
  <si>
    <t>TRIPLIXAM 10 MG/2,5 MG/5 MG</t>
  </si>
  <si>
    <t>VALSACOMBI 80 MG/12,5 MG</t>
  </si>
  <si>
    <t>POR TBL FLM 28</t>
  </si>
  <si>
    <t>VASOCARDIN 50</t>
  </si>
  <si>
    <t>POR TBL NOB 50X50MG</t>
  </si>
  <si>
    <t>VENTOLIN ROZTOK K INHALACI</t>
  </si>
  <si>
    <t>INH SOL1X20ML/120MG</t>
  </si>
  <si>
    <t>VEROSPIRON</t>
  </si>
  <si>
    <t>TBL 20X25MG</t>
  </si>
  <si>
    <t>WELLBUTRIN SR</t>
  </si>
  <si>
    <t>POR TBL PRO30X150MG</t>
  </si>
  <si>
    <t>XANAX</t>
  </si>
  <si>
    <t>TBL OBD 10X10MG</t>
  </si>
  <si>
    <t>POR TBL FLM 90X10MG</t>
  </si>
  <si>
    <t>ZOLOFT 50MG</t>
  </si>
  <si>
    <t>TBL OBD 28X50MG</t>
  </si>
  <si>
    <t>léky - parenterální výživa (LEK)</t>
  </si>
  <si>
    <t>LIPOPLUS 20%</t>
  </si>
  <si>
    <t>INFEML10X250ML-SKLO</t>
  </si>
  <si>
    <t>NUTRIFLEX PERI</t>
  </si>
  <si>
    <t>INF SOL 5X2000ML</t>
  </si>
  <si>
    <t>DIASIP S PŘÍCHUTÍ JAHODOVOU</t>
  </si>
  <si>
    <t>POR SOL 1X200ML</t>
  </si>
  <si>
    <t>NUTRIDRINK BALÍČEK 5+1</t>
  </si>
  <si>
    <t>POR SOL 6X200ML</t>
  </si>
  <si>
    <t>NUTRIDRINK PROTEIN S PŘÍCHUTÍ LESNÍHO OVOCE</t>
  </si>
  <si>
    <t>NUTRISON MULTI FIBRE</t>
  </si>
  <si>
    <t>POR SOL 1X1000ML-VA</t>
  </si>
  <si>
    <t>ALBUNORM 20%</t>
  </si>
  <si>
    <t>200G/L INF SOL 1X100ML</t>
  </si>
  <si>
    <t>HAEMOCOMPLETTAN P</t>
  </si>
  <si>
    <t>20MG/ML INJ/INF PLV SOL 1X1000MG</t>
  </si>
  <si>
    <t>BISEPTOL 480</t>
  </si>
  <si>
    <t>COLOMYCIN INJEKCE 1000000 IU</t>
  </si>
  <si>
    <t>INJ PLV SOL 10X1MU</t>
  </si>
  <si>
    <t>PLV ADS 1X20GM</t>
  </si>
  <si>
    <t>KLACID 250</t>
  </si>
  <si>
    <t>TBL FLM 14X250MG</t>
  </si>
  <si>
    <t>KLACID I.V.</t>
  </si>
  <si>
    <t>INF PLV SOL 1X500MG</t>
  </si>
  <si>
    <t>OFLOXACINO G.E.S.</t>
  </si>
  <si>
    <t>2MG/ML INF SOL 20X100ML</t>
  </si>
  <si>
    <t>INF SOL 10X200ML/400MG</t>
  </si>
  <si>
    <t>3111 - TRAU: lůžkové oddělení 27</t>
  </si>
  <si>
    <t>3131 - TRAU: JIP 27</t>
  </si>
  <si>
    <t>A02BC02 - PANTOPRAZOL</t>
  </si>
  <si>
    <t>A04AA01 - ONDANSETRON</t>
  </si>
  <si>
    <t>A06AD11 - LAKTULÓZA</t>
  </si>
  <si>
    <t>A10AB01 - INZULIN LIDSKÝ</t>
  </si>
  <si>
    <t>A10AB05 - INZULIN ASPART</t>
  </si>
  <si>
    <t>A10AE05 - INZULIN DETEMIR</t>
  </si>
  <si>
    <t>A10BA02 - METFORMIN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</si>
  <si>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</si>
  <si>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</si>
  <si>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</si>
  <si>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</si>
  <si>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</si>
  <si>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</si>
  <si>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</si>
  <si>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</si>
  <si>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</si>
  <si>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</si>
  <si>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</si>
  <si>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</si>
  <si>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C09AA04 - PERINDOPRIL</t>
  </si>
  <si>
    <t>C09AA05 - RAMIPRIL</t>
  </si>
  <si>
    <t>C09BA04 - PERINDOPRIL A DIURETIKA</t>
  </si>
  <si>
    <t>C09BA05 - RAMIPRIL A DIURETIKA</t>
  </si>
  <si>
    <t>C09BB04 - PERINDOPRIL A AMLODIPIN</t>
  </si>
  <si>
    <t>C09CA01 - LOSARTAN</t>
  </si>
  <si>
    <t>C09CA07 - TELMISARTAN</t>
  </si>
  <si>
    <t>C09DA01 - LOSARTAN A DIURETIKA</t>
  </si>
  <si>
    <t>C10AA05 - ATORVASTATIN</t>
  </si>
  <si>
    <t>C10AB05 - FENOFIBRÁT</t>
  </si>
  <si>
    <t>C10BX03 - ATORVASTATIN A AMLODIPIN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</si>
  <si>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</si>
  <si>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</si>
  <si>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</si>
  <si>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</si>
  <si>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</si>
  <si>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</si>
  <si>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</si>
  <si>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</si>
  <si>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</si>
  <si>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</si>
  <si>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</si>
  <si>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</si>
  <si>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</si>
  <si>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</si>
  <si>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</si>
  <si>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</si>
  <si>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J05AB11 - VALACIKLOVIR</t>
  </si>
  <si>
    <t>M01AC06 - MELOXIKAM</t>
  </si>
  <si>
    <t>M01AX17 - NIMESULID</t>
  </si>
  <si>
    <t>M04AA01 - ALOPURINOL</t>
  </si>
  <si>
    <t>N01BB10 - LEVOBUPIVAKAIN</t>
  </si>
  <si>
    <t>N02BB02 - SODNÁ SŮL METAMIZOLU</t>
  </si>
  <si>
    <t>N02BE01 - PARACETAMOL</t>
  </si>
  <si>
    <t>N04BA02 - LEVODOPA A INHIBITOR DEKARBOXYLÁZY</t>
  </si>
  <si>
    <t>N05AH03 - OLANZAPIN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</si>
  <si>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</si>
  <si>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</si>
  <si>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</si>
  <si>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</si>
  <si>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</si>
  <si>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</si>
  <si>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</si>
  <si>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</si>
  <si>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N07CA01 - BETAHISTIN</t>
  </si>
  <si>
    <t>R03AC02 - SALBUTAMOL</t>
  </si>
  <si>
    <t>R05CB06 - AMBROXOL</t>
  </si>
  <si>
    <t>R06AE07 - CETIRIZIN</t>
  </si>
  <si>
    <t>R06AE09 - LEVOCETIRIZIN</t>
  </si>
  <si>
    <t>V06XX - POTRAVINY PRO ZVLÁŠTNÍ LÉKAŘSKÉ ÚČELY (PZLÚ)</t>
  </si>
  <si>
    <t>C09BX01 - PERINDOPRIL, AMLODIPIN A INDAPAMID</t>
  </si>
  <si>
    <t>A03FA07 - ITOPRIDUM</t>
  </si>
  <si>
    <t>N02AJ13 - TRAMADOL A PARACETAMOL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</si>
  <si>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</si>
  <si>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</si>
  <si>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</si>
  <si>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</si>
  <si>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</si>
  <si>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</si>
  <si>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</si>
  <si>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A03FA07</t>
  </si>
  <si>
    <t>166759</t>
  </si>
  <si>
    <t>KINITO</t>
  </si>
  <si>
    <t>50MG TBL FLM 40</t>
  </si>
  <si>
    <t>A06AD11</t>
  </si>
  <si>
    <t>215715</t>
  </si>
  <si>
    <t>667G/L POR SOL 1X500ML HDP</t>
  </si>
  <si>
    <t>81456</t>
  </si>
  <si>
    <t>A10AE05</t>
  </si>
  <si>
    <t>28148</t>
  </si>
  <si>
    <t>LEVEMIR</t>
  </si>
  <si>
    <t>100U/ML INJ SOL ZVL 5X3ML</t>
  </si>
  <si>
    <t>A10BA02</t>
  </si>
  <si>
    <t>191922</t>
  </si>
  <si>
    <t>1000MG TBL FLM 60</t>
  </si>
  <si>
    <t>B01AA03</t>
  </si>
  <si>
    <t>94113</t>
  </si>
  <si>
    <t>WARFARIN ORION</t>
  </si>
  <si>
    <t>3MG TBL NOB 100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</si>
  <si>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</si>
  <si>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</si>
  <si>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</si>
  <si>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</si>
  <si>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</si>
  <si>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</si>
  <si>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</si>
  <si>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</si>
  <si>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</si>
  <si>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</si>
  <si>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</si>
  <si>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</si>
  <si>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</si>
  <si>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</si>
  <si>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</si>
  <si>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</si>
  <si>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</si>
  <si>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</si>
  <si>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</si>
  <si>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</si>
  <si>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</si>
  <si>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</si>
  <si>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C03CA01</t>
  </si>
  <si>
    <t>56804</t>
  </si>
  <si>
    <t>40MG TBL NOB 50</t>
  </si>
  <si>
    <t>C05BA01</t>
  </si>
  <si>
    <t>100304</t>
  </si>
  <si>
    <t>300MG/100G GEL 40G</t>
  </si>
  <si>
    <t>3575</t>
  </si>
  <si>
    <t>HEPAROID LÉČIVA</t>
  </si>
  <si>
    <t>2MG/G CRM 30G</t>
  </si>
  <si>
    <t>C07AB02</t>
  </si>
  <si>
    <t>49941</t>
  </si>
  <si>
    <t>BETALOC ZOK</t>
  </si>
  <si>
    <t>100MG TBL PRO 100</t>
  </si>
  <si>
    <t>58037</t>
  </si>
  <si>
    <t>50MG TBL PRO 30</t>
  </si>
  <si>
    <t>C07AB05</t>
  </si>
  <si>
    <t>49909</t>
  </si>
  <si>
    <t>LOKREN</t>
  </si>
  <si>
    <t>20MG TBL FLM 28</t>
  </si>
  <si>
    <t>C07AB07</t>
  </si>
  <si>
    <t>47740</t>
  </si>
  <si>
    <t>5MG TBL FLM 30</t>
  </si>
  <si>
    <t>47741</t>
  </si>
  <si>
    <t>10MG TBL FLM 30</t>
  </si>
  <si>
    <t>C09AA04</t>
  </si>
  <si>
    <t>101205</t>
  </si>
  <si>
    <t>120791</t>
  </si>
  <si>
    <t>APO-PERINDO</t>
  </si>
  <si>
    <t>177322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</si>
  <si>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</si>
  <si>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</si>
  <si>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</si>
  <si>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</si>
  <si>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</si>
  <si>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</si>
  <si>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</si>
  <si>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</si>
  <si>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C09BA04</t>
  </si>
  <si>
    <t>161623</t>
  </si>
  <si>
    <t>PRENEWEL</t>
  </si>
  <si>
    <t>8MG/2,5MG TBL NOB 30</t>
  </si>
  <si>
    <t>162008</t>
  </si>
  <si>
    <t>PRESTARIUM NEO COMBI</t>
  </si>
  <si>
    <t>10MG/2,5MG TBL FLM 30</t>
  </si>
  <si>
    <t>C09BA05</t>
  </si>
  <si>
    <t>115590</t>
  </si>
  <si>
    <t>5MG/25MG TBL NOB 30</t>
  </si>
  <si>
    <t>C09BB04</t>
  </si>
  <si>
    <t>124087</t>
  </si>
  <si>
    <t>PRESTANCE</t>
  </si>
  <si>
    <t>5MG/5MG TBL NOB 30</t>
  </si>
  <si>
    <t>124115</t>
  </si>
  <si>
    <t>10MG/5MG TBL NOB 30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</si>
  <si>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</si>
  <si>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</si>
  <si>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</si>
  <si>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</si>
  <si>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</si>
  <si>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</si>
  <si>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</si>
  <si>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</si>
  <si>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</si>
  <si>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</si>
  <si>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</si>
  <si>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</si>
  <si>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</si>
  <si>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</si>
  <si>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C10AA05</t>
  </si>
  <si>
    <t>50316</t>
  </si>
  <si>
    <t>TULIP</t>
  </si>
  <si>
    <t>20MG TBL FLM 30</t>
  </si>
  <si>
    <t>93013</t>
  </si>
  <si>
    <t>SORTIS</t>
  </si>
  <si>
    <t>93016</t>
  </si>
  <si>
    <t>93018</t>
  </si>
  <si>
    <t>20MG TBL FLM 100</t>
  </si>
  <si>
    <t>93019</t>
  </si>
  <si>
    <t>40MG TBL FLM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</si>
  <si>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</si>
  <si>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</si>
  <si>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</si>
  <si>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</si>
  <si>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</si>
  <si>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</si>
  <si>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</si>
  <si>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</si>
  <si>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</si>
  <si>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</si>
  <si>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</si>
  <si>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46692</t>
  </si>
  <si>
    <t>EUTHYROX</t>
  </si>
  <si>
    <t>75MCG TBL NOB 100</t>
  </si>
  <si>
    <t>69189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</si>
  <si>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</si>
  <si>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</si>
  <si>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</si>
  <si>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</si>
  <si>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</si>
  <si>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</si>
  <si>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</si>
  <si>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</si>
  <si>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</si>
  <si>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</si>
  <si>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</si>
  <si>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</si>
  <si>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</si>
  <si>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</si>
  <si>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</si>
  <si>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</si>
  <si>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</si>
  <si>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</si>
  <si>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</si>
  <si>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</si>
  <si>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</si>
  <si>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47727</t>
  </si>
  <si>
    <t>ZINNAT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</si>
  <si>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</si>
  <si>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</si>
  <si>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</si>
  <si>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</si>
  <si>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</si>
  <si>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</si>
  <si>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</si>
  <si>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</si>
  <si>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</si>
  <si>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</si>
  <si>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</si>
  <si>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</si>
  <si>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</si>
  <si>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</si>
  <si>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</si>
  <si>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</si>
  <si>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</si>
  <si>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</si>
  <si>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</si>
  <si>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</si>
  <si>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</si>
  <si>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</si>
  <si>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</si>
  <si>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</si>
  <si>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</si>
  <si>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</si>
  <si>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</si>
  <si>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</si>
  <si>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</si>
  <si>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</si>
  <si>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</si>
  <si>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</si>
  <si>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</si>
  <si>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</si>
  <si>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</si>
  <si>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</si>
  <si>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</si>
  <si>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J05AB11</t>
  </si>
  <si>
    <t>124231</t>
  </si>
  <si>
    <t>VALACICLOVIR MYLAN</t>
  </si>
  <si>
    <t>500MG TBL FLM 42</t>
  </si>
  <si>
    <t>M01AX17</t>
  </si>
  <si>
    <t>12891</t>
  </si>
  <si>
    <t>100MG TBL NOB 15</t>
  </si>
  <si>
    <t>12892</t>
  </si>
  <si>
    <t>100MG TBL NOB 30</t>
  </si>
  <si>
    <t>132853</t>
  </si>
  <si>
    <t>M04AA01</t>
  </si>
  <si>
    <t>2592</t>
  </si>
  <si>
    <t>100MG TBL NOB 50</t>
  </si>
  <si>
    <t>N01AH03</t>
  </si>
  <si>
    <t>85526</t>
  </si>
  <si>
    <t>SUFENTA FORTE</t>
  </si>
  <si>
    <t>50MCG/ML INJ SOL 5X1ML</t>
  </si>
  <si>
    <t>N01BB10</t>
  </si>
  <si>
    <t>197125</t>
  </si>
  <si>
    <t>LEVOBUPIVACAINE KABI</t>
  </si>
  <si>
    <t>5MG/ML INJ/INF SOL 5X10ML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</si>
  <si>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</si>
  <si>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</si>
  <si>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</si>
  <si>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</si>
  <si>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</si>
  <si>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</si>
  <si>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</si>
  <si>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</si>
  <si>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</si>
  <si>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</si>
  <si>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</si>
  <si>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</si>
  <si>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</si>
  <si>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</si>
  <si>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</si>
  <si>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N04BA02</t>
  </si>
  <si>
    <t>88498</t>
  </si>
  <si>
    <t>100MG/25MG TBL NOB 100</t>
  </si>
  <si>
    <t>N05AX08</t>
  </si>
  <si>
    <t>197227</t>
  </si>
  <si>
    <t>RISPERIDON FARMAX</t>
  </si>
  <si>
    <t>1MG TBL FLM 60</t>
  </si>
  <si>
    <t>N05BA12</t>
  </si>
  <si>
    <t>91788</t>
  </si>
  <si>
    <t>NEUROL 0,25</t>
  </si>
  <si>
    <t>0,25MG TBL NOB 30</t>
  </si>
  <si>
    <t>N05CD08</t>
  </si>
  <si>
    <t>127738</t>
  </si>
  <si>
    <t>MIDAZOLAM ACCORD</t>
  </si>
  <si>
    <t>5MG/ML INJ/INF SOL 10X3ML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</si>
  <si>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</si>
  <si>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</si>
  <si>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</si>
  <si>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</si>
  <si>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</si>
  <si>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</si>
  <si>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</si>
  <si>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</si>
  <si>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10MG TBL FLM 100</t>
  </si>
  <si>
    <t>N06AB04</t>
  </si>
  <si>
    <t>17425</t>
  </si>
  <si>
    <t>17431</t>
  </si>
  <si>
    <t>N06AB06</t>
  </si>
  <si>
    <t>195939</t>
  </si>
  <si>
    <t>SERTRALIN APOTEX</t>
  </si>
  <si>
    <t>50MG TBL FLM 30</t>
  </si>
  <si>
    <t>N06AX11</t>
  </si>
  <si>
    <t>105844</t>
  </si>
  <si>
    <t>MIRTAZAPIN ORION</t>
  </si>
  <si>
    <t>15MG POR TBL DIS 30</t>
  </si>
  <si>
    <t>146071</t>
  </si>
  <si>
    <t>MIRTAZAPIN MYLAN</t>
  </si>
  <si>
    <t>30MG POR TBL DIS 30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</si>
  <si>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</si>
  <si>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</si>
  <si>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</si>
  <si>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</si>
  <si>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</si>
  <si>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</si>
  <si>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</si>
  <si>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R05CB06</t>
  </si>
  <si>
    <t>124372</t>
  </si>
  <si>
    <t>FLAVAMED</t>
  </si>
  <si>
    <t>30MG TBL NOB 20</t>
  </si>
  <si>
    <t>202900</t>
  </si>
  <si>
    <t>94918</t>
  </si>
  <si>
    <t>R06AE07</t>
  </si>
  <si>
    <t>66030</t>
  </si>
  <si>
    <t>V06XX</t>
  </si>
  <si>
    <t>33220</t>
  </si>
  <si>
    <t>POR SOL 1X225G</t>
  </si>
  <si>
    <t>33420</t>
  </si>
  <si>
    <t>33739</t>
  </si>
  <si>
    <t>33741</t>
  </si>
  <si>
    <t>33742</t>
  </si>
  <si>
    <t>33848</t>
  </si>
  <si>
    <t>33850</t>
  </si>
  <si>
    <t>33851</t>
  </si>
  <si>
    <t>A04AA01</t>
  </si>
  <si>
    <t>24550</t>
  </si>
  <si>
    <t>ONDANSETRON KABI</t>
  </si>
  <si>
    <t>2MG/ML INJ SOL 5X4ML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</si>
  <si>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</si>
  <si>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</si>
  <si>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</si>
  <si>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</si>
  <si>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</si>
  <si>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</si>
  <si>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</si>
  <si>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</si>
  <si>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107938</t>
  </si>
  <si>
    <t>150MG/3ML INJ SOL 6X3ML</t>
  </si>
  <si>
    <t>32225</t>
  </si>
  <si>
    <t>25MG TBL PRO 28</t>
  </si>
  <si>
    <t>49910</t>
  </si>
  <si>
    <t>20MG TBL FLM 98</t>
  </si>
  <si>
    <t>C08CA01</t>
  </si>
  <si>
    <t>2945</t>
  </si>
  <si>
    <t>101227</t>
  </si>
  <si>
    <t>124101</t>
  </si>
  <si>
    <t>5MG/10MG TBL NOB 30</t>
  </si>
  <si>
    <t>C10AB05</t>
  </si>
  <si>
    <t>59503</t>
  </si>
  <si>
    <t>LIPANTHYL SUPRA</t>
  </si>
  <si>
    <t>160MG TBL FLM 30</t>
  </si>
  <si>
    <t>187425</t>
  </si>
  <si>
    <t>LETROX</t>
  </si>
  <si>
    <t>187427</t>
  </si>
  <si>
    <t>100MCG TBL NOB 100</t>
  </si>
  <si>
    <t>69191</t>
  </si>
  <si>
    <t>150MCG TBL NOB 100</t>
  </si>
  <si>
    <t>164407</t>
  </si>
  <si>
    <t>2MG/ML INF SOL 10X200ML</t>
  </si>
  <si>
    <t>M01AC06</t>
  </si>
  <si>
    <t>112561</t>
  </si>
  <si>
    <t>15MG TBL NOB 30</t>
  </si>
  <si>
    <t>13281</t>
  </si>
  <si>
    <t>15MG TBL NOB 20</t>
  </si>
  <si>
    <t>7981</t>
  </si>
  <si>
    <t>500MG/ML INJ SOL 10X2ML</t>
  </si>
  <si>
    <t>N05AH03</t>
  </si>
  <si>
    <t>500752</t>
  </si>
  <si>
    <t>OLANZAPIN MYLAN</t>
  </si>
  <si>
    <t>5MG TBL FLM 28</t>
  </si>
  <si>
    <t>90957</t>
  </si>
  <si>
    <t>96977</t>
  </si>
  <si>
    <t>1MG TBL NOB 30</t>
  </si>
  <si>
    <t>53950</t>
  </si>
  <si>
    <t>ZOLOFT</t>
  </si>
  <si>
    <t>50MG TBL FLM 28</t>
  </si>
  <si>
    <t>N06AB10</t>
  </si>
  <si>
    <t>134502</t>
  </si>
  <si>
    <t>ELICEA</t>
  </si>
  <si>
    <t>10MG TBL FLM 28</t>
  </si>
  <si>
    <t>58380</t>
  </si>
  <si>
    <t>VENTOLIN</t>
  </si>
  <si>
    <t>5MG/ML INH SOL 1X20ML</t>
  </si>
  <si>
    <t>66029</t>
  </si>
  <si>
    <t>10MG TBL FLM 10</t>
  </si>
  <si>
    <t>99600</t>
  </si>
  <si>
    <t>10MG TBL FLM 90</t>
  </si>
  <si>
    <t>R06AE09</t>
  </si>
  <si>
    <t>124343</t>
  </si>
  <si>
    <t>CEZERA</t>
  </si>
  <si>
    <t>5MG TBL FLM 30 I</t>
  </si>
  <si>
    <t>33339</t>
  </si>
  <si>
    <t>33530</t>
  </si>
  <si>
    <t>POR SOL 1X1000ML</t>
  </si>
  <si>
    <t>33852</t>
  </si>
  <si>
    <t>33855</t>
  </si>
  <si>
    <t>NUTRIDRINK BALÍČEK 5 + 1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</si>
  <si>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</si>
  <si>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</si>
  <si>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</si>
  <si>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</si>
  <si>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</si>
  <si>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</si>
  <si>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</si>
  <si>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</si>
  <si>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</si>
  <si>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</si>
  <si>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</si>
  <si>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</si>
  <si>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</si>
  <si>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</si>
  <si>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</si>
  <si>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</si>
  <si>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 xml:space="preserve"> </t>
  </si>
  <si>
    <t>* Legenda</t>
  </si>
  <si>
    <t>DIAPZT = Pomůcky pro diabetiky, jejichž název začíná slovem "Pumpa"</t>
  </si>
  <si>
    <t>Blažková Lenka</t>
  </si>
  <si>
    <t>Čižmář Igor</t>
  </si>
  <si>
    <t>Čurlejová Eva</t>
  </si>
  <si>
    <t>Doležel Michal</t>
  </si>
  <si>
    <t>Dospěl Ivo</t>
  </si>
  <si>
    <t>Dráč Pavel</t>
  </si>
  <si>
    <t>Freiwald Jaromír</t>
  </si>
  <si>
    <t>Gregořík Michal</t>
  </si>
  <si>
    <t>Hanáková Dagmar</t>
  </si>
  <si>
    <t>Heinz Petr</t>
  </si>
  <si>
    <t>Homza Miroslav</t>
  </si>
  <si>
    <t>Knápek Michal</t>
  </si>
  <si>
    <t>Korpa Pavel</t>
  </si>
  <si>
    <t>Kovařík Jan</t>
  </si>
  <si>
    <t>Moťka Vladislav</t>
  </si>
  <si>
    <t>Mysliveček Igor</t>
  </si>
  <si>
    <t>Palčák Ján</t>
  </si>
  <si>
    <t>Riško Juraj</t>
  </si>
  <si>
    <t>Sedlák Pavel</t>
  </si>
  <si>
    <t>Skoumal Pavel</t>
  </si>
  <si>
    <t>Špiroch Petr</t>
  </si>
  <si>
    <t>Vinter Lukáš</t>
  </si>
  <si>
    <t>Vinter Radim</t>
  </si>
  <si>
    <t>Zborovjan Peter</t>
  </si>
  <si>
    <t>JINÁ KAPILÁRY STABILIZUJÍCÍ LÁTKY</t>
  </si>
  <si>
    <t>107806</t>
  </si>
  <si>
    <t>20MG TBL ENT 30</t>
  </si>
  <si>
    <t>Ambroxol</t>
  </si>
  <si>
    <t>AMOXICILIN A ENZYMOVÝ INHIBITOR</t>
  </si>
  <si>
    <t>NADROPARIN</t>
  </si>
  <si>
    <t>32059</t>
  </si>
  <si>
    <t>32061</t>
  </si>
  <si>
    <t>NIMESULID</t>
  </si>
  <si>
    <t>SODNÁ SŮL METAMIZOLU</t>
  </si>
  <si>
    <t>SULTAMICILIN</t>
  </si>
  <si>
    <t>17149</t>
  </si>
  <si>
    <t>375MG TBL FLM 12</t>
  </si>
  <si>
    <t>TRAMADOL A PARACETAMOL</t>
  </si>
  <si>
    <t>138841</t>
  </si>
  <si>
    <t>DORETA</t>
  </si>
  <si>
    <t>37,5MG/325MG TBL FLM 30 I</t>
  </si>
  <si>
    <t>179325</t>
  </si>
  <si>
    <t>75MG/650MG TBL FLM 10 I</t>
  </si>
  <si>
    <t>Obvazový materiál, náplasti</t>
  </si>
  <si>
    <t>22441</t>
  </si>
  <si>
    <t>OBINADLO ELASTICKÉ IDEALTEX</t>
  </si>
  <si>
    <t>12CMX5M,1KS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</si>
  <si>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</si>
  <si>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</si>
  <si>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</si>
  <si>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</si>
  <si>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</si>
  <si>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</si>
  <si>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</si>
  <si>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3952</t>
  </si>
  <si>
    <t>DLAHA FIXAČNÍ LOKETNÍHO KLOUBU</t>
  </si>
  <si>
    <t>S VYMEZENÝM ROZSAHEM POHYBU</t>
  </si>
  <si>
    <t>93897</t>
  </si>
  <si>
    <t>LÍMEC KRČNÍ TYP PHILADELPHIA PAN 1.02</t>
  </si>
  <si>
    <t>DVOUDÍLNÝ, STAVITELNÝ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</si>
  <si>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</si>
  <si>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</si>
  <si>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</si>
  <si>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</si>
  <si>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Amlodipin</t>
  </si>
  <si>
    <t>2954</t>
  </si>
  <si>
    <t>AGEN 10</t>
  </si>
  <si>
    <t>10MG TBL NOB 30</t>
  </si>
  <si>
    <t>132654</t>
  </si>
  <si>
    <t>GABAPENTIN</t>
  </si>
  <si>
    <t>84399</t>
  </si>
  <si>
    <t>NEURONTIN</t>
  </si>
  <si>
    <t>300MG CPS DUR 50</t>
  </si>
  <si>
    <t>Hydrogenované námelové alkaloidy</t>
  </si>
  <si>
    <t>91032</t>
  </si>
  <si>
    <t>SECATOXIN FORTE</t>
  </si>
  <si>
    <t>2,5MG/ML POR GTT SOL 25ML</t>
  </si>
  <si>
    <t>IBUPROFEN</t>
  </si>
  <si>
    <t>32080</t>
  </si>
  <si>
    <t>IBALGIN 400</t>
  </si>
  <si>
    <t>400MG TBL FLM 12</t>
  </si>
  <si>
    <t>JINÁ ANTIINFEKTIVA</t>
  </si>
  <si>
    <t>876</t>
  </si>
  <si>
    <t>1MG/G OPH UNG 5G</t>
  </si>
  <si>
    <t>202701</t>
  </si>
  <si>
    <t>20MG TBL ENT 90</t>
  </si>
  <si>
    <t>JODOVANÝ POVIDON</t>
  </si>
  <si>
    <t>62320</t>
  </si>
  <si>
    <t>100MG/G UNG 20G</t>
  </si>
  <si>
    <t>KLINDAMYCIN</t>
  </si>
  <si>
    <t>100339</t>
  </si>
  <si>
    <t>DALACIN C</t>
  </si>
  <si>
    <t>300MG CPS DUR 16</t>
  </si>
  <si>
    <t>KYSELINA ACETYLSALICYLOVÁ</t>
  </si>
  <si>
    <t>99295</t>
  </si>
  <si>
    <t>ANOPYRIN</t>
  </si>
  <si>
    <t>100MG TBL NOB 2X10</t>
  </si>
  <si>
    <t>87680</t>
  </si>
  <si>
    <t>400MG TBL NOB 10</t>
  </si>
  <si>
    <t>METOPROLOL</t>
  </si>
  <si>
    <t>45499</t>
  </si>
  <si>
    <t>100MG TBL PRO 30</t>
  </si>
  <si>
    <t>32058</t>
  </si>
  <si>
    <t>9500IU/ML INJ SOL ISP 10X0,3ML</t>
  </si>
  <si>
    <t>Pentoxifylin</t>
  </si>
  <si>
    <t>155872</t>
  </si>
  <si>
    <t>TRENTAL 400</t>
  </si>
  <si>
    <t>400MG TBL RET 20</t>
  </si>
  <si>
    <t>RŮZNÉ JINÉ KOMBINACE ŽELEZA</t>
  </si>
  <si>
    <t>97402</t>
  </si>
  <si>
    <t>320MG/60MG TBL FLM 50</t>
  </si>
  <si>
    <t>TIAPRID</t>
  </si>
  <si>
    <t>48578</t>
  </si>
  <si>
    <t>138840</t>
  </si>
  <si>
    <t>37,5MG/325MG TBL FLM 20 I</t>
  </si>
  <si>
    <t>17925</t>
  </si>
  <si>
    <t>37,5MG/325MG TBL FLM 20</t>
  </si>
  <si>
    <t>17926</t>
  </si>
  <si>
    <t>37,5MG/325MG TBL FLM 30</t>
  </si>
  <si>
    <t>179327</t>
  </si>
  <si>
    <t>75MG/650MG TBL FLM 30 I</t>
  </si>
  <si>
    <t>179326</t>
  </si>
  <si>
    <t>75MG/650MG TBL FLM 20 I</t>
  </si>
  <si>
    <t>132872</t>
  </si>
  <si>
    <t>11647</t>
  </si>
  <si>
    <t>LÍMEC KRČNÍ PAN 1.01</t>
  </si>
  <si>
    <t>ANATOMICKY TVAROVANÝ,VELIKOSTI S,M,L,XL,XXL,NÍZKÝ 8CM,VYSOKÝ 10CM</t>
  </si>
  <si>
    <t>39710</t>
  </si>
  <si>
    <t>DLAHA PRO FIXACI PRSTŮ RUKY TYP A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</si>
  <si>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</si>
  <si>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</si>
  <si>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</si>
  <si>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</si>
  <si>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93834</t>
  </si>
  <si>
    <t>ORTÉZA ZÁPĚSTÍ EXOFORM</t>
  </si>
  <si>
    <t>S TVAROVATELNOU PALMÁRNÍ DLAHOU</t>
  </si>
  <si>
    <t>140716</t>
  </si>
  <si>
    <t>LÍMEC KRČNÍ ANATOMICKÝ VYZTUŽENÝ</t>
  </si>
  <si>
    <t>ORTEX 015D</t>
  </si>
  <si>
    <t>11974</t>
  </si>
  <si>
    <t>BERLE PŘEDLOKETNí SPECIÁLNÍ 222 KL-SC</t>
  </si>
  <si>
    <t>VYMĚKČENÉ DRŽADLO,BAREVNÁ,NASTAVITELNÁ 76-96CM,DO 130KG</t>
  </si>
  <si>
    <t>23883</t>
  </si>
  <si>
    <t>NÁSTAVEC NA WC PLASTOVÝ 508 A</t>
  </si>
  <si>
    <t>VÝŠKA 15CM</t>
  </si>
  <si>
    <t>12494</t>
  </si>
  <si>
    <t>AUGMENTIN 1 G</t>
  </si>
  <si>
    <t>875MG/125MG TBL FLM 14 I</t>
  </si>
  <si>
    <t>CIPROFLOXACIN</t>
  </si>
  <si>
    <t>15658</t>
  </si>
  <si>
    <t>CIPLOX</t>
  </si>
  <si>
    <t>CHLORID DRASELNÝ</t>
  </si>
  <si>
    <t>17189</t>
  </si>
  <si>
    <t>500MG TBL ENT 100</t>
  </si>
  <si>
    <t>107135</t>
  </si>
  <si>
    <t>150MG CPS DUR 16</t>
  </si>
  <si>
    <t>132671</t>
  </si>
  <si>
    <t>Kyselina aminomethylbenzoová</t>
  </si>
  <si>
    <t>2123</t>
  </si>
  <si>
    <t>PAMBA</t>
  </si>
  <si>
    <t>250MG TBL NOB 10</t>
  </si>
  <si>
    <t>32063</t>
  </si>
  <si>
    <t>9500IU/ML INJ SOL ISP 10X0,8ML</t>
  </si>
  <si>
    <t>SULFAMETHOXAZOL A TRIMETHOPRIM</t>
  </si>
  <si>
    <t>6264</t>
  </si>
  <si>
    <t>400MG/80MG TBL NOB 20</t>
  </si>
  <si>
    <t>TOLPERISON</t>
  </si>
  <si>
    <t>57525</t>
  </si>
  <si>
    <t>MYDOCALM</t>
  </si>
  <si>
    <t>150MG TBL FLM 30</t>
  </si>
  <si>
    <t>179328</t>
  </si>
  <si>
    <t>75MG/650MG TBL FLM 40 I</t>
  </si>
  <si>
    <t>Kompresní punčochy a návleky</t>
  </si>
  <si>
    <t>45387</t>
  </si>
  <si>
    <t>PUNČOCHY KOMPRESNÍ LÝTKOVÉ II.K.T.</t>
  </si>
  <si>
    <t>MAXIS COMFORT A-D</t>
  </si>
  <si>
    <t>11487</t>
  </si>
  <si>
    <t>ORTÉZA KOLENNÍHO KLOUBU OR32</t>
  </si>
  <si>
    <t>LIMITOVANÝ ROZSAH POHYBU, PEVNÝ RÁM</t>
  </si>
  <si>
    <t>140963</t>
  </si>
  <si>
    <t xml:space="preserve">ORTÉZA HLEZENNÍHO KLOUBU LÉČEBNÁ S DLAHAMI-III. A </t>
  </si>
  <si>
    <t>VELIKOST XXS,XS,S,M,L,XL,XXL,XXXL</t>
  </si>
  <si>
    <t>11674</t>
  </si>
  <si>
    <t>ORTÉZA HLEZENNÍHO KLOUBU OR 6D</t>
  </si>
  <si>
    <t>LÉČEBNÁ DYNAMICKÁ</t>
  </si>
  <si>
    <t>136070</t>
  </si>
  <si>
    <t>ZÁVĚS RAMENNÍ</t>
  </si>
  <si>
    <t>DISTANČNÍ PODLOŽKA</t>
  </si>
  <si>
    <t>132968</t>
  </si>
  <si>
    <t>BILASTIN</t>
  </si>
  <si>
    <t>148675</t>
  </si>
  <si>
    <t>XADOS</t>
  </si>
  <si>
    <t>20MG TBL NOB 50</t>
  </si>
  <si>
    <t>12895</t>
  </si>
  <si>
    <t>100MG POR GRA SUS 30 I</t>
  </si>
  <si>
    <t>20028</t>
  </si>
  <si>
    <t>AGAPURIN SR 400</t>
  </si>
  <si>
    <t>400MG TBL PRO 100</t>
  </si>
  <si>
    <t>TRIAMCINOLON</t>
  </si>
  <si>
    <t>162502</t>
  </si>
  <si>
    <t>1MG/G DRM EML 30G</t>
  </si>
  <si>
    <t>11657</t>
  </si>
  <si>
    <t>ORTÉZA LOKTE S LIMITACÍ PAN 4.02</t>
  </si>
  <si>
    <t>FLEXE A EXTENZE PO 10 ST. VELIKOST S,M,L, UNIV. PRO PRAVOU A LEVOU RUKU</t>
  </si>
  <si>
    <t>BEMIPARIN</t>
  </si>
  <si>
    <t>30526</t>
  </si>
  <si>
    <t>ZIBOR</t>
  </si>
  <si>
    <t>3500IU INJ SOL ISP 10X0,2ML</t>
  </si>
  <si>
    <t>Jiná antibiotika pro lokální aplikaci</t>
  </si>
  <si>
    <t>1066</t>
  </si>
  <si>
    <t>250IU/G+5,2MG/G UNG 10G</t>
  </si>
  <si>
    <t>UMĚLÉ SLZY A JINÉ INDIFERENTNÍ PŘÍPRAVKY</t>
  </si>
  <si>
    <t>84325</t>
  </si>
  <si>
    <t>VIDISIC</t>
  </si>
  <si>
    <t>2MG/G OPH GEL 1X10G</t>
  </si>
  <si>
    <t>201608</t>
  </si>
  <si>
    <t>37,5MG/325MG TBL FLM 20X1</t>
  </si>
  <si>
    <t>86148</t>
  </si>
  <si>
    <t>AUGMENTIN 625 MG</t>
  </si>
  <si>
    <t>500MG/125MG TBL FLM 21 II</t>
  </si>
  <si>
    <t>CEFUROXIM</t>
  </si>
  <si>
    <t>47728</t>
  </si>
  <si>
    <t>500MG TBL FLM 14</t>
  </si>
  <si>
    <t>Kyanokobalamin</t>
  </si>
  <si>
    <t>641</t>
  </si>
  <si>
    <t>VITAMIN B12 LÉČIVA</t>
  </si>
  <si>
    <t>300MCG INJ SOL 5X1ML</t>
  </si>
  <si>
    <t>MEFENOXALON</t>
  </si>
  <si>
    <t>85656</t>
  </si>
  <si>
    <t>DORSIFLEX</t>
  </si>
  <si>
    <t>32064</t>
  </si>
  <si>
    <t>9500IU/ML INJ SOL ISP 10X1ML</t>
  </si>
  <si>
    <t>OLANZAPIN</t>
  </si>
  <si>
    <t>VENLAFAXIN</t>
  </si>
  <si>
    <t>24973</t>
  </si>
  <si>
    <t>OLWEXYA</t>
  </si>
  <si>
    <t>75MG CPS PRO 28</t>
  </si>
  <si>
    <t>11660</t>
  </si>
  <si>
    <t>ORTÉZA ZÁPĚSTÍ DLOUHÁ PAN 5.02</t>
  </si>
  <si>
    <t>S DLAHOU, VELIKOST M,L,XL, PRAVÁ-LEVÁ</t>
  </si>
  <si>
    <t>136063</t>
  </si>
  <si>
    <t>ORTÉZA LOKETNÍ</t>
  </si>
  <si>
    <t>LIMITACE POHYBU 15.,30.,60.,90.,120.</t>
  </si>
  <si>
    <t>63777</t>
  </si>
  <si>
    <t>ORTÉZA HLEZENNÍ VACOACHILL; SOUPRAVA PRO PACIENTA</t>
  </si>
  <si>
    <t>VAKUOVÝ FIXAČNÍ SYSTÉM, NÁHRADA SÁDRY, VELIKOST S, M, L</t>
  </si>
  <si>
    <t>BROMAZEPAM</t>
  </si>
  <si>
    <t>88217</t>
  </si>
  <si>
    <t>LEXAURIN 1,5</t>
  </si>
  <si>
    <t>1,5MG TBL NOB 30</t>
  </si>
  <si>
    <t>DOXYCYKLIN</t>
  </si>
  <si>
    <t>97654</t>
  </si>
  <si>
    <t>DOXYBENE</t>
  </si>
  <si>
    <t>100MG CPS MOL 10</t>
  </si>
  <si>
    <t>KLOPIDOGREL</t>
  </si>
  <si>
    <t>KOMBINACE RŮZNÝCH ANTIBIOTIK</t>
  </si>
  <si>
    <t>1076</t>
  </si>
  <si>
    <t>OPH UNG 5G</t>
  </si>
  <si>
    <t>203564</t>
  </si>
  <si>
    <t>100MG TBL NOB 100</t>
  </si>
  <si>
    <t>LÉČIVA K TERAPII ONEMOCNĚNÍ JATER</t>
  </si>
  <si>
    <t>181293</t>
  </si>
  <si>
    <t>ESSENTIALE FORTE</t>
  </si>
  <si>
    <t>600MG CPS DUR 30</t>
  </si>
  <si>
    <t>203954</t>
  </si>
  <si>
    <t>400MG/80MG TBL NOB 28</t>
  </si>
  <si>
    <t>93224</t>
  </si>
  <si>
    <t>ORTÉZA ZÁPĚSTÍ A PALCE RUKY PAN 5.05</t>
  </si>
  <si>
    <t>PRAVÁ, LEVÁ, VEL. S,M,L,XL</t>
  </si>
  <si>
    <t>125059</t>
  </si>
  <si>
    <t>151458</t>
  </si>
  <si>
    <t>CEFUROXIM KABI</t>
  </si>
  <si>
    <t>1500MG INJ/INF PLV SOL 10</t>
  </si>
  <si>
    <t>DIKLOFENAK</t>
  </si>
  <si>
    <t>107922</t>
  </si>
  <si>
    <t>APO-DICLO</t>
  </si>
  <si>
    <t>50MG TBL ENT 30</t>
  </si>
  <si>
    <t>83459</t>
  </si>
  <si>
    <t>300MG CPS DUR 100</t>
  </si>
  <si>
    <t>214618</t>
  </si>
  <si>
    <t>400MG TBL PRO 20</t>
  </si>
  <si>
    <t>115714</t>
  </si>
  <si>
    <t>138839</t>
  </si>
  <si>
    <t>37,5MG/325MG TBL FLM 10 I</t>
  </si>
  <si>
    <t>201612</t>
  </si>
  <si>
    <t>37,5MG/325MG TBL FLM 60X1</t>
  </si>
  <si>
    <t>11662</t>
  </si>
  <si>
    <t>ORTÉZA PRSTŮ RUKY PAN 5.04</t>
  </si>
  <si>
    <t>S DLAHOU, VELIKOST S,M,L, UNIVERZÁLNÍ PRO PRAVOU A LEVOU RUKU</t>
  </si>
  <si>
    <t>93530</t>
  </si>
  <si>
    <t>ORTÉZA ZÁDOVÁ LOMBAX DORSO 0845</t>
  </si>
  <si>
    <t>VYSOKÁ ZÁDOVÁ ORTÉZA (ROZSAH TH-LS),KOVOVÉ DLAHY A DOPÍNACÍ TAHY</t>
  </si>
  <si>
    <t>39709</t>
  </si>
  <si>
    <t>VELIKOST A2</t>
  </si>
  <si>
    <t>136064</t>
  </si>
  <si>
    <t>PEVNÁ 90.</t>
  </si>
  <si>
    <t>63776</t>
  </si>
  <si>
    <t>ORTÉZA HLEZENNÍ VACOPED; SOUPRAVA PRO PACIENTA</t>
  </si>
  <si>
    <t>22322</t>
  </si>
  <si>
    <t>ORTÉZA KOLENNÍHO KLOUBU PEVNÁ</t>
  </si>
  <si>
    <t>S FLEXÍ 0 ST.A,ORTIKA OR 3A,VELIKOSTI XS,S,M,L,XL</t>
  </si>
  <si>
    <t>140722</t>
  </si>
  <si>
    <t>ORTÉZA PRSTOVÁ DYNAMICKÁ EXTENČNÍ (PIP)</t>
  </si>
  <si>
    <t>UNIVERZÁLNÍ PROVEDENÍ PRO PRSTY PRAVÉ A LEVÉ RUKY, VELIKOST 1-5</t>
  </si>
  <si>
    <t>132650</t>
  </si>
  <si>
    <t>TRAMADOL</t>
  </si>
  <si>
    <t>12687</t>
  </si>
  <si>
    <t>TRAMAL RETARD TABLETY 100 MG</t>
  </si>
  <si>
    <t>32086</t>
  </si>
  <si>
    <t>50MG CPS DUR 20</t>
  </si>
  <si>
    <t>85524</t>
  </si>
  <si>
    <t>AMOKSIKLAV 375 MG</t>
  </si>
  <si>
    <t>250MG/125MG TBL FLM 21</t>
  </si>
  <si>
    <t>15659</t>
  </si>
  <si>
    <t>500MG TBL FLM 50(5X10)</t>
  </si>
  <si>
    <t>15653</t>
  </si>
  <si>
    <t>250MG TBL FLM 10</t>
  </si>
  <si>
    <t>Dexamethason</t>
  </si>
  <si>
    <t>52334</t>
  </si>
  <si>
    <t>FORTECORTIN 4</t>
  </si>
  <si>
    <t>4MG TBL NOB 20</t>
  </si>
  <si>
    <t>FUROSEMID</t>
  </si>
  <si>
    <t>84400</t>
  </si>
  <si>
    <t>202700</t>
  </si>
  <si>
    <t>20MG TBL ENT 60</t>
  </si>
  <si>
    <t>213490</t>
  </si>
  <si>
    <t>201609</t>
  </si>
  <si>
    <t>37,5MG/325MG TBL FLM 30X1</t>
  </si>
  <si>
    <t>93526</t>
  </si>
  <si>
    <t>BERLE PODPAŽNÍ THUASNE W2010</t>
  </si>
  <si>
    <t>KRÁTKÁ/STŘEDNÍ/DLOUHÁ, VÝŠKOVĚ STAVITELNÉ, POHODLNÉ ČALOUNĚNÍ, DO 130KG</t>
  </si>
  <si>
    <t>125060</t>
  </si>
  <si>
    <t>Chondroitin-sulfát</t>
  </si>
  <si>
    <t>14821</t>
  </si>
  <si>
    <t>CONDROSULF</t>
  </si>
  <si>
    <t>800MG TBL FLM 30</t>
  </si>
  <si>
    <t>JINÁ ANTIHISTAMINIKA PRO SYSTÉMOVOU APLIKACI</t>
  </si>
  <si>
    <t>2479</t>
  </si>
  <si>
    <t>2MG TBL NOB 20</t>
  </si>
  <si>
    <t>Síran železnatý</t>
  </si>
  <si>
    <t>14711</t>
  </si>
  <si>
    <t>TARDYFERON</t>
  </si>
  <si>
    <t>80MG TBL RET 30 I</t>
  </si>
  <si>
    <t>140727</t>
  </si>
  <si>
    <t>ORTÉZA RUKY KOREKČNÍ MEZIPRSTOVÁ</t>
  </si>
  <si>
    <t>PROVEDENÍ PRO PRAVOU A LEVOU RUKU, VELIKOST 1-3</t>
  </si>
  <si>
    <t>75631</t>
  </si>
  <si>
    <t>DICLOFENAC AL RETARD</t>
  </si>
  <si>
    <t>100MG TBL PRO 20</t>
  </si>
  <si>
    <t>12894</t>
  </si>
  <si>
    <t>100MG POR GRA SUS 15 I</t>
  </si>
  <si>
    <t>OMEPRAZOL</t>
  </si>
  <si>
    <t>25366</t>
  </si>
  <si>
    <t>20MG CPS ETD 90</t>
  </si>
  <si>
    <t>Organo-heparinoid</t>
  </si>
  <si>
    <t>SULFADIAZIN, STŘÍBRNÁ SŮL, KOMBINACE</t>
  </si>
  <si>
    <t>14877</t>
  </si>
  <si>
    <t>2MG/G+10MG/G CRM 60G</t>
  </si>
  <si>
    <t>888</t>
  </si>
  <si>
    <t>8CMX5M,V NAPNUTÉM STAVU,DLOUHÝ TAH,1KS</t>
  </si>
  <si>
    <t>4711</t>
  </si>
  <si>
    <t>14CMX5M,V NAPNUTÉM STAVU,DLOUHÝ TAH,1KS</t>
  </si>
  <si>
    <t>78911</t>
  </si>
  <si>
    <t>PÁSKA EPIKONDYLÁRNÍ - TYP 202</t>
  </si>
  <si>
    <t>VELIKOSTI M,L</t>
  </si>
  <si>
    <t>93108</t>
  </si>
  <si>
    <t>ORTÉZA ZÁPĚSTÍ LIGAFLEX CLASSIC 2435 P/L</t>
  </si>
  <si>
    <t>PEVNÁ ORTÉZA, ODSTRANITELNÉ DLAHY PROSTUPNÉ RTG</t>
  </si>
  <si>
    <t>93816</t>
  </si>
  <si>
    <t>ORTÉZA KOLENNÍ</t>
  </si>
  <si>
    <t>PROTECT.CO</t>
  </si>
  <si>
    <t>62922</t>
  </si>
  <si>
    <t>ORTÉZA KOLENNÍ KRÁTKÁ NÁVLEKOVÁ PAN 7.10</t>
  </si>
  <si>
    <t>ELASTICKÁ BANDÁŽ,UNIV.P-L</t>
  </si>
  <si>
    <t>15764</t>
  </si>
  <si>
    <t>BERLE PŘEDLOKETNÍ DURALOVÁ FD 93</t>
  </si>
  <si>
    <t>NOSNOST 150KG</t>
  </si>
  <si>
    <t>140468</t>
  </si>
  <si>
    <t>BERLE PŘEDLOKETNÍ SPECIÁLNÍ OPTI-COMFORT</t>
  </si>
  <si>
    <t>NASTAVITELNÁ VÝŠKA,VYMĚKČENÉ DRŽADLO A VYMĚKČ.LOKETNÍ OPĚRKA,NOSNOST DO 130KG</t>
  </si>
  <si>
    <t>Aciklovir</t>
  </si>
  <si>
    <t>155938</t>
  </si>
  <si>
    <t>HERPESIN 200</t>
  </si>
  <si>
    <t>200MG TBL NOB 25</t>
  </si>
  <si>
    <t>107918</t>
  </si>
  <si>
    <t>50MG TBL ENT 100</t>
  </si>
  <si>
    <t>119672</t>
  </si>
  <si>
    <t>DICLOFENAC DUO PHARMASWISS</t>
  </si>
  <si>
    <t>75MG CPS RDR 30 I</t>
  </si>
  <si>
    <t>DIOSMIN, KOMBINACE</t>
  </si>
  <si>
    <t>14075</t>
  </si>
  <si>
    <t>500MG TBL FLM 60</t>
  </si>
  <si>
    <t>97522</t>
  </si>
  <si>
    <t>500MG TBL FLM 30</t>
  </si>
  <si>
    <t>132632</t>
  </si>
  <si>
    <t>HEPARIN</t>
  </si>
  <si>
    <t>93746</t>
  </si>
  <si>
    <t>HEPARIN LÉČIVA</t>
  </si>
  <si>
    <t>5000IU/ML INJ SOL 1X10ML</t>
  </si>
  <si>
    <t>HEPARIN, KOMBINACE</t>
  </si>
  <si>
    <t>44980</t>
  </si>
  <si>
    <t>CONTRACTUBEX</t>
  </si>
  <si>
    <t>GEL 20G</t>
  </si>
  <si>
    <t>HOŘČÍK (RŮZNÉ SOLE V KOMBINACI)</t>
  </si>
  <si>
    <t>66555</t>
  </si>
  <si>
    <t>365MG POR GRA SOL SCC 30</t>
  </si>
  <si>
    <t>16319</t>
  </si>
  <si>
    <t>BRAUNOVIDON</t>
  </si>
  <si>
    <t>16320</t>
  </si>
  <si>
    <t>100MG/G UNG 100G</t>
  </si>
  <si>
    <t>KLARITHROMYCIN</t>
  </si>
  <si>
    <t>132644</t>
  </si>
  <si>
    <t>500MG TBL NOB 14</t>
  </si>
  <si>
    <t>KLONAZEPAM</t>
  </si>
  <si>
    <t>14957</t>
  </si>
  <si>
    <t>RIVOTRIL</t>
  </si>
  <si>
    <t>0,5MG TBL NOB 50</t>
  </si>
  <si>
    <t>PIROXIKAM</t>
  </si>
  <si>
    <t>49522</t>
  </si>
  <si>
    <t>20MG TBL NOB 30</t>
  </si>
  <si>
    <t>Pitofenon a analgetika</t>
  </si>
  <si>
    <t>176954</t>
  </si>
  <si>
    <t>500MG/ML+5MG/ML POR GTT SOL 1X</t>
  </si>
  <si>
    <t>PROMETHAZIN</t>
  </si>
  <si>
    <t>172476</t>
  </si>
  <si>
    <t>PROTHAZIN</t>
  </si>
  <si>
    <t>25MG TBL FLM 20X1</t>
  </si>
  <si>
    <t>VÁPNÍK, KOMBINACE S VITAMINEM D A/NEBO JINÝMI LÉČIVY</t>
  </si>
  <si>
    <t>47515</t>
  </si>
  <si>
    <t>500MG/200IU TBL MND 60</t>
  </si>
  <si>
    <t>206529</t>
  </si>
  <si>
    <t>CALCICHEW D3 JAHODA</t>
  </si>
  <si>
    <t>500MG/400IU TBL MND 60</t>
  </si>
  <si>
    <t>885</t>
  </si>
  <si>
    <t>10CMX5M,V NAPNUTÉM STAVU,DLOUHÝ TAH,1KS</t>
  </si>
  <si>
    <t>11668</t>
  </si>
  <si>
    <t>ORTÉZA KOLENNÍ S DVOUOSÝM KLOUBEM PAN 7.05</t>
  </si>
  <si>
    <t>ROZEPINATELNÁ,KRÁTKÁ, VEL. S,M,L,XL,XXL UNIV. P-L</t>
  </si>
  <si>
    <t>140202</t>
  </si>
  <si>
    <t>DLAHA PRSTOVÁ OVAL-8</t>
  </si>
  <si>
    <t>VELIKOSTI 2 - 15, P1008-X</t>
  </si>
  <si>
    <t>39708</t>
  </si>
  <si>
    <t>VELIKOST A1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</si>
  <si>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</si>
  <si>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</si>
  <si>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</si>
  <si>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</si>
  <si>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</si>
  <si>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</si>
  <si>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</si>
  <si>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</si>
  <si>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23502</t>
  </si>
  <si>
    <t>ORTÉZA RAMENNÍHO KLOUBU UNIVERZ.OR 2A</t>
  </si>
  <si>
    <t>78947</t>
  </si>
  <si>
    <t>ORTÉZA KOLENNÍ STABIMED</t>
  </si>
  <si>
    <t>136038</t>
  </si>
  <si>
    <t>BANDÁŽ KOTNÍKU</t>
  </si>
  <si>
    <t>SILIKONOVÉ PELOTY</t>
  </si>
  <si>
    <t>136061</t>
  </si>
  <si>
    <t>PLETENÁ FIT - 2 SPIRÁLOVÉ VÝZTUHY</t>
  </si>
  <si>
    <t>140882</t>
  </si>
  <si>
    <t>ORTÉZA ACHILLOVY ŠLACHY</t>
  </si>
  <si>
    <t>B07</t>
  </si>
  <si>
    <t>62987</t>
  </si>
  <si>
    <t>ORTÉZA HLEZNA FIXAČNÍ VAKUOVANÁ VACO-ANKLE</t>
  </si>
  <si>
    <t>140919</t>
  </si>
  <si>
    <t>ORTÉZA HLEZNA ČL-5</t>
  </si>
  <si>
    <t>NÁVLEKOVÁ</t>
  </si>
  <si>
    <t>93653</t>
  </si>
  <si>
    <t>PÁSKA EPIKONDYLÁRNÍ</t>
  </si>
  <si>
    <t>EPIBRACE</t>
  </si>
  <si>
    <t>136039</t>
  </si>
  <si>
    <t>BANDÁŽ ACHILLOVY ŠLACHY</t>
  </si>
  <si>
    <t>SILIKONOVÉ PELOTY + PODPATĚNKY</t>
  </si>
  <si>
    <t>140329</t>
  </si>
  <si>
    <t>PÁSKA EPIKONDILÁRNÍ S PELOTOU, ELASTICKÁ</t>
  </si>
  <si>
    <t>EP 031</t>
  </si>
  <si>
    <t>78808</t>
  </si>
  <si>
    <t>ORTÉZA ZÁPĚSTÍ A RUKY ORTEX 021</t>
  </si>
  <si>
    <t>PODPŮRNÁ</t>
  </si>
  <si>
    <t>11975</t>
  </si>
  <si>
    <t>BERLE PŘEDLOKETNí SPECIÁLNÍ 222 KL-AS</t>
  </si>
  <si>
    <t>ANATOMICKY TVAROVANÉ VYMĚKČENÉ DRŽADLO,NASTAVITELNÁ 76-96CM,DO 130KG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</si>
  <si>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</si>
  <si>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</si>
  <si>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</si>
  <si>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</si>
  <si>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</si>
  <si>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</si>
  <si>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</si>
  <si>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75632</t>
  </si>
  <si>
    <t>100MG TBL PRO 50</t>
  </si>
  <si>
    <t>147943</t>
  </si>
  <si>
    <t>NUROFEN PRO DĚTI 4% JAHODA</t>
  </si>
  <si>
    <t>40MG/ML POR SUS 100ML</t>
  </si>
  <si>
    <t>17187</t>
  </si>
  <si>
    <t>NIMESIL</t>
  </si>
  <si>
    <t>100MG POR GRA SUS 30</t>
  </si>
  <si>
    <t>OFLOXACIN</t>
  </si>
  <si>
    <t>87225</t>
  </si>
  <si>
    <t>200MG TBL FLM 20</t>
  </si>
  <si>
    <t>PARACETAMOL</t>
  </si>
  <si>
    <t>192086</t>
  </si>
  <si>
    <t>PANADOL PRO DĚTI 24 MG/ML JAHODA</t>
  </si>
  <si>
    <t>24MG/ML POR SUS 100ML I</t>
  </si>
  <si>
    <t>42776</t>
  </si>
  <si>
    <t>TRALGIT SR 150</t>
  </si>
  <si>
    <t>150MG TBL PRO 30</t>
  </si>
  <si>
    <t>62970</t>
  </si>
  <si>
    <t>BANDÁŽ ZÁPĚSTÍ ELASTICKÁ OR29</t>
  </si>
  <si>
    <t>11656</t>
  </si>
  <si>
    <t>ORTÉZA LOKTE S KLOUBY PAN 4.01</t>
  </si>
  <si>
    <t>ELASTICKÁ ORTÉZA S JEDNOOSÝMI KLOUBY,VELIKOST S,M,L,XL</t>
  </si>
  <si>
    <t>11651</t>
  </si>
  <si>
    <t>ZÁVĚS RAMENNÍHO KLOUBU PAN 2.04</t>
  </si>
  <si>
    <t>VELIKOST S,M, UNIVERZÁLNÍ PRO PRAVÉ A LEVÉ RAMENO</t>
  </si>
  <si>
    <t>140725</t>
  </si>
  <si>
    <t>ORTÉZA PALCOVÁ S PRUŽNÝM TAHEM</t>
  </si>
  <si>
    <t>ALOPURINOL</t>
  </si>
  <si>
    <t>1710</t>
  </si>
  <si>
    <t>MILURIT 300</t>
  </si>
  <si>
    <t>300MG TBL NOB 30</t>
  </si>
  <si>
    <t>216285</t>
  </si>
  <si>
    <t>300MG TBL NOB 90</t>
  </si>
  <si>
    <t>Alprazolam</t>
  </si>
  <si>
    <t>6618</t>
  </si>
  <si>
    <t>NEUROL 0,5</t>
  </si>
  <si>
    <t>0,5MG TBL NOB 30</t>
  </si>
  <si>
    <t>DIACEREIN</t>
  </si>
  <si>
    <t>21671</t>
  </si>
  <si>
    <t>ARTRODAR</t>
  </si>
  <si>
    <t>50MG CPS DUR 50</t>
  </si>
  <si>
    <t>16031</t>
  </si>
  <si>
    <t>VOLTAREN 50</t>
  </si>
  <si>
    <t>50MG TBL ENT 20</t>
  </si>
  <si>
    <t>201992</t>
  </si>
  <si>
    <t>500MG TBL FLM 120</t>
  </si>
  <si>
    <t>FENTERMIN</t>
  </si>
  <si>
    <t>97374</t>
  </si>
  <si>
    <t>ADIPEX RETARD</t>
  </si>
  <si>
    <t>15MG CPS RML 100</t>
  </si>
  <si>
    <t>Hydrokortison</t>
  </si>
  <si>
    <t>2668</t>
  </si>
  <si>
    <t>OPHTHALMO-HYDROCORTISON LÉČIVA</t>
  </si>
  <si>
    <t>5MG/G OPH UNG 5G</t>
  </si>
  <si>
    <t>11063</t>
  </si>
  <si>
    <t>IBALGIN 600</t>
  </si>
  <si>
    <t>600MG TBL FLM 30</t>
  </si>
  <si>
    <t>KYSELINA ALENDRONOVÁ</t>
  </si>
  <si>
    <t>41671</t>
  </si>
  <si>
    <t>ALENDRONATE-TEVA</t>
  </si>
  <si>
    <t>70MG TBL NOB 12</t>
  </si>
  <si>
    <t>138234</t>
  </si>
  <si>
    <t>ALENDRONAT ACTAVIS</t>
  </si>
  <si>
    <t>MEBEVERIN</t>
  </si>
  <si>
    <t>215568</t>
  </si>
  <si>
    <t>DUSPATALIN RETARD</t>
  </si>
  <si>
    <t>200MG CPS RDR 30</t>
  </si>
  <si>
    <t>METOKLOPRAMID</t>
  </si>
  <si>
    <t>93104</t>
  </si>
  <si>
    <t>10MG TBL NOB 40</t>
  </si>
  <si>
    <t>METRONIDAZOL</t>
  </si>
  <si>
    <t>2427</t>
  </si>
  <si>
    <t>250MG TBL NOB 20</t>
  </si>
  <si>
    <t>PERINDOPRIL A DIURETIKA</t>
  </si>
  <si>
    <t>122690</t>
  </si>
  <si>
    <t>5MG/1,25MG TBL FLM 90</t>
  </si>
  <si>
    <t>50335</t>
  </si>
  <si>
    <t>PREDNISON</t>
  </si>
  <si>
    <t>2963</t>
  </si>
  <si>
    <t>PREDNISON 20 LÉČIVA</t>
  </si>
  <si>
    <t>20MG TBL NOB 20</t>
  </si>
  <si>
    <t>RAMIPRIL</t>
  </si>
  <si>
    <t>15866</t>
  </si>
  <si>
    <t>10MG TBL NOB 100</t>
  </si>
  <si>
    <t>56983</t>
  </si>
  <si>
    <t>5MG TBL NOB 100</t>
  </si>
  <si>
    <t>Thiethylperazin</t>
  </si>
  <si>
    <t>9847</t>
  </si>
  <si>
    <t>6,5MG SUP 6</t>
  </si>
  <si>
    <t>12475</t>
  </si>
  <si>
    <t>TRAMABENE</t>
  </si>
  <si>
    <t>50MG CPS DUR 30</t>
  </si>
  <si>
    <t>112004</t>
  </si>
  <si>
    <t>TRAMADOL RETARD ACTAVIS</t>
  </si>
  <si>
    <t>100MG TBL PRO 30 I</t>
  </si>
  <si>
    <t>TRAZODON</t>
  </si>
  <si>
    <t>46444</t>
  </si>
  <si>
    <t>150MG TBL RET 60</t>
  </si>
  <si>
    <t>54094</t>
  </si>
  <si>
    <t>75MG TBL RET 30</t>
  </si>
  <si>
    <t>ZOLPIDEM</t>
  </si>
  <si>
    <t>16285</t>
  </si>
  <si>
    <t>STILNOX</t>
  </si>
  <si>
    <t>16286</t>
  </si>
  <si>
    <t>132603</t>
  </si>
  <si>
    <t>80683</t>
  </si>
  <si>
    <t>OBINADLO ELASTICKÉ FIXAČNÍ SAMODRŽÍCÍ PEHA-HAFT</t>
  </si>
  <si>
    <t>6CMX4M,V NAPNUTÉM STAVU,DLOUHÝ TAH,1KS</t>
  </si>
  <si>
    <t>132921</t>
  </si>
  <si>
    <t>75633</t>
  </si>
  <si>
    <t>Erdostein</t>
  </si>
  <si>
    <t>47033</t>
  </si>
  <si>
    <t>ERDOMED</t>
  </si>
  <si>
    <t>35MG/ML POR PLV SUS 100ML</t>
  </si>
  <si>
    <t>FELODIPIN</t>
  </si>
  <si>
    <t>94167</t>
  </si>
  <si>
    <t>PLENDIL ER</t>
  </si>
  <si>
    <t>10MG TBL PRO 30 I</t>
  </si>
  <si>
    <t>17165</t>
  </si>
  <si>
    <t>LIOTON 100 000 GEL</t>
  </si>
  <si>
    <t>1000IU/G GEL 100G</t>
  </si>
  <si>
    <t>70446</t>
  </si>
  <si>
    <t>GEL 50G</t>
  </si>
  <si>
    <t>176921</t>
  </si>
  <si>
    <t>400MG CPS DUR 180</t>
  </si>
  <si>
    <t>62316</t>
  </si>
  <si>
    <t>100MG/ML DRM SOL 120ML</t>
  </si>
  <si>
    <t>203323</t>
  </si>
  <si>
    <t>KOLAGENÁZA, KOMBINACE</t>
  </si>
  <si>
    <t>4270</t>
  </si>
  <si>
    <t>IRUXOL MONO</t>
  </si>
  <si>
    <t>UNG 1X30G</t>
  </si>
  <si>
    <t>3377</t>
  </si>
  <si>
    <t>SULODEXID</t>
  </si>
  <si>
    <t>96118</t>
  </si>
  <si>
    <t>VESSEL DUE F</t>
  </si>
  <si>
    <t>250SU CPS MOL 50</t>
  </si>
  <si>
    <t>173401</t>
  </si>
  <si>
    <t>250SU CPS MOL 120</t>
  </si>
  <si>
    <t>173400</t>
  </si>
  <si>
    <t>250SU CPS MOL 60</t>
  </si>
  <si>
    <t>169673</t>
  </si>
  <si>
    <t>TBL FLM 30</t>
  </si>
  <si>
    <t>186538</t>
  </si>
  <si>
    <t>TBL FLM 90</t>
  </si>
  <si>
    <t>Vitamin B1 v kombinaci s vitaminem B6 a/nebo B12</t>
  </si>
  <si>
    <t>42475</t>
  </si>
  <si>
    <t>50MG/250MCG TBL OBD 20</t>
  </si>
  <si>
    <t>80172</t>
  </si>
  <si>
    <t>GÁZA SKLÁDANÁ KOMPRESY STERILNÍ STERILUX</t>
  </si>
  <si>
    <t>7,5X7,5CM,8 VRSTEV,25X2KS</t>
  </si>
  <si>
    <t>80151</t>
  </si>
  <si>
    <t>KOMPRESY MEDICOMP STERILNÍ</t>
  </si>
  <si>
    <t>7,5X7,5CM,NETKANÝ TEXTIL,25X2KS</t>
  </si>
  <si>
    <t>93841</t>
  </si>
  <si>
    <t>ORTÉZA HLEZNA EQUALIZER WALKER LOW TOP</t>
  </si>
  <si>
    <t>RIGIDNÍ S FIXAČNÍ VLOŽKOU, SNÍŽENÁ VÝŠKA</t>
  </si>
  <si>
    <t>93851</t>
  </si>
  <si>
    <t>ORTÉZA KOLENNÍHO KLOUBU INNOVATOR COOL</t>
  </si>
  <si>
    <t>S NASTAVITELNÝM ROZSAHEM POHYBU, OBLOUČKOVÁ BANDÁŽ</t>
  </si>
  <si>
    <t>22326</t>
  </si>
  <si>
    <t>ORTÉZA ZÁPĚSTÍ LÉČEBNÁ</t>
  </si>
  <si>
    <t>ORTIKA OR 10</t>
  </si>
  <si>
    <t>AZITHROMYCIN</t>
  </si>
  <si>
    <t>88219</t>
  </si>
  <si>
    <t>3MG TBL NOB 30</t>
  </si>
  <si>
    <t>84895</t>
  </si>
  <si>
    <t>125MG TBL FLM 10</t>
  </si>
  <si>
    <t>DESLORATADIN</t>
  </si>
  <si>
    <t>168838</t>
  </si>
  <si>
    <t>DASSELTA</t>
  </si>
  <si>
    <t>5MG TBL FLM 90</t>
  </si>
  <si>
    <t>12738</t>
  </si>
  <si>
    <t>200MG TBL NOB 20</t>
  </si>
  <si>
    <t>199680</t>
  </si>
  <si>
    <t>300MG CPS DUR 60</t>
  </si>
  <si>
    <t>KETOPROFEN</t>
  </si>
  <si>
    <t>16287</t>
  </si>
  <si>
    <t>FASTUM</t>
  </si>
  <si>
    <t>25MG/G GEL 100G</t>
  </si>
  <si>
    <t>Meloxikam</t>
  </si>
  <si>
    <t>MOXONIDIN</t>
  </si>
  <si>
    <t>16926</t>
  </si>
  <si>
    <t>0,3MG TBL FLM 100</t>
  </si>
  <si>
    <t>122197</t>
  </si>
  <si>
    <t>Telmisartan</t>
  </si>
  <si>
    <t>183069</t>
  </si>
  <si>
    <t>TELMISARTAN EGIS</t>
  </si>
  <si>
    <t>40MG TBL FLM 98</t>
  </si>
  <si>
    <t>DIENOGEST A ETHINYLESTRADIOL</t>
  </si>
  <si>
    <t>132915</t>
  </si>
  <si>
    <t>MISTRA</t>
  </si>
  <si>
    <t>2MG/0,03MG TBL FLM 3X21</t>
  </si>
  <si>
    <t>181189</t>
  </si>
  <si>
    <t>FORMOTEROL A BUDESONID</t>
  </si>
  <si>
    <t>180087</t>
  </si>
  <si>
    <t>SYMBICORT TURBUHALER 200 MIKROGRAMŮ/ 6 MIKROGRAMŮ/ INHALACE</t>
  </si>
  <si>
    <t>160MCG/4,5MCG INH PLV 1X120DÁV</t>
  </si>
  <si>
    <t>140966</t>
  </si>
  <si>
    <t>ORTÉZA PALCE SE DVĚMA DLAHAMI OR 10A/I</t>
  </si>
  <si>
    <t>VELIKOST XS,S,M,L,XL</t>
  </si>
  <si>
    <t>136042</t>
  </si>
  <si>
    <t>ORTÉZA ZÁPĚSTÍ</t>
  </si>
  <si>
    <t>DLOUHÁ, 2 DLAHY, T 22</t>
  </si>
  <si>
    <t>11811</t>
  </si>
  <si>
    <t>ORTÉZA LOKETNÍ SILISTAB EPI 2305</t>
  </si>
  <si>
    <t>PRUŽNÝ MATERIÁL, SILIK.PELOTY, PŘEDLOKETNÍ EPI PÁSKA</t>
  </si>
  <si>
    <t>89024</t>
  </si>
  <si>
    <t>DICLOFENAC AL 50</t>
  </si>
  <si>
    <t>89025</t>
  </si>
  <si>
    <t>50MG TBL ENT 50</t>
  </si>
  <si>
    <t>DOSULEPIN</t>
  </si>
  <si>
    <t>4207</t>
  </si>
  <si>
    <t>PROTHIADEN 25</t>
  </si>
  <si>
    <t>25MG TBL OBD 30</t>
  </si>
  <si>
    <t>66990</t>
  </si>
  <si>
    <t>DOLGIT 800</t>
  </si>
  <si>
    <t>800MG TBL FLM 20</t>
  </si>
  <si>
    <t>112562</t>
  </si>
  <si>
    <t>15MG TBL NOB 60</t>
  </si>
  <si>
    <t>57793</t>
  </si>
  <si>
    <t>TRAMAL KAPKY 100 MG/1 ML</t>
  </si>
  <si>
    <t>100MG/ML POR GTT SOL 1X96ML</t>
  </si>
  <si>
    <t>HYALURONIDÁZA</t>
  </si>
  <si>
    <t>200245</t>
  </si>
  <si>
    <t>HYLASE DESSAU</t>
  </si>
  <si>
    <t>150IU INJ PLV SOL 10</t>
  </si>
  <si>
    <t>KODEIN A PARACETAMOL</t>
  </si>
  <si>
    <t>86016</t>
  </si>
  <si>
    <t>TALVOSILEN</t>
  </si>
  <si>
    <t>500MG/20MG TBL NOB 20</t>
  </si>
  <si>
    <t>78941</t>
  </si>
  <si>
    <t>BANDÁŽ HLEZENNÍ LEVAMED</t>
  </si>
  <si>
    <t>140309</t>
  </si>
  <si>
    <t>BANDÁŽ ACHILOVY ŠLACHY</t>
  </si>
  <si>
    <t>ACHILLOTRAIN PRO</t>
  </si>
  <si>
    <t>78602</t>
  </si>
  <si>
    <t>PÁSKA EPIONDYLÁRNÍ OR 16A</t>
  </si>
  <si>
    <t>S GUMOVOU PELOTOU</t>
  </si>
  <si>
    <t>215978</t>
  </si>
  <si>
    <t>91193</t>
  </si>
  <si>
    <t>150MG CPS DUR 100</t>
  </si>
  <si>
    <t>200213</t>
  </si>
  <si>
    <t>100MG TBL NOB 1X20</t>
  </si>
  <si>
    <t>25364</t>
  </si>
  <si>
    <t>20MG CPS ETD 14</t>
  </si>
  <si>
    <t>155873</t>
  </si>
  <si>
    <t>400MG TBL RET 100</t>
  </si>
  <si>
    <t>269</t>
  </si>
  <si>
    <t>PREDNISON 5 LÉČIVA</t>
  </si>
  <si>
    <t>5MG TBL NOB 20</t>
  </si>
  <si>
    <t>17924</t>
  </si>
  <si>
    <t>37,5MG/325MG TBL FLM 10</t>
  </si>
  <si>
    <t>80685</t>
  </si>
  <si>
    <t>10CMX4M,V NAPNUTÉM STAVU,DLOUHÝ TAH,1KS</t>
  </si>
  <si>
    <t>63775</t>
  </si>
  <si>
    <t>ORTÉZA PRO DYNAMICKÉ DLAHOVANÍ ORTEX 029</t>
  </si>
  <si>
    <t>PO SUTUŘE ŠLACH FLEXORŮ RUKY</t>
  </si>
  <si>
    <t>6919</t>
  </si>
  <si>
    <t>ORTÉZA HLEZENNÍHO KLOUBU</t>
  </si>
  <si>
    <t>MALLEOLOC 2 VELIKOSTI NA LEVÉ A PRAVÉ HLEZNO</t>
  </si>
  <si>
    <t>78953</t>
  </si>
  <si>
    <t>ORTÉZA PALCE - TYP 310</t>
  </si>
  <si>
    <t>155936</t>
  </si>
  <si>
    <t>HERPESIN 400</t>
  </si>
  <si>
    <t>400MG TBL NOB 25</t>
  </si>
  <si>
    <t>BETAMETHASON A ANTIBIOTIKA</t>
  </si>
  <si>
    <t>17171</t>
  </si>
  <si>
    <t>BELOGENT</t>
  </si>
  <si>
    <t>0,5MG/G+1MG/G UNG 30G</t>
  </si>
  <si>
    <t>BISOPROLOL</t>
  </si>
  <si>
    <t>176914</t>
  </si>
  <si>
    <t>125121</t>
  </si>
  <si>
    <t>APO-DICLO SR 100</t>
  </si>
  <si>
    <t>100MG TBL RET 30</t>
  </si>
  <si>
    <t>125122</t>
  </si>
  <si>
    <t>100MG TBL RET 100</t>
  </si>
  <si>
    <t>201970</t>
  </si>
  <si>
    <t>PAMYCON NA PŘÍPRAVU KAPEK</t>
  </si>
  <si>
    <t>33000IU/2500IU DRM PLV SOL 1</t>
  </si>
  <si>
    <t>10081</t>
  </si>
  <si>
    <t>METHYLPREDNISOLON</t>
  </si>
  <si>
    <t>40368</t>
  </si>
  <si>
    <t>MEDROL</t>
  </si>
  <si>
    <t>4MG TBL NOB 30 I</t>
  </si>
  <si>
    <t>2430</t>
  </si>
  <si>
    <t>500MG VAG TBL 10</t>
  </si>
  <si>
    <t>115318</t>
  </si>
  <si>
    <t>42591</t>
  </si>
  <si>
    <t>RECTODELT</t>
  </si>
  <si>
    <t>100MG SUP 4</t>
  </si>
  <si>
    <t>RIVAROXABAN</t>
  </si>
  <si>
    <t>168899</t>
  </si>
  <si>
    <t>XARELTO</t>
  </si>
  <si>
    <t>15MG TBL FLM 98 II</t>
  </si>
  <si>
    <t>59672</t>
  </si>
  <si>
    <t>59673</t>
  </si>
  <si>
    <t>216867</t>
  </si>
  <si>
    <t>TRAMAL RETARD TABLETY 150 MG</t>
  </si>
  <si>
    <t>150MG TBL PRO 50 III</t>
  </si>
  <si>
    <t>179333</t>
  </si>
  <si>
    <t>75MG/650MG TBL FLM 90 I</t>
  </si>
  <si>
    <t>201611</t>
  </si>
  <si>
    <t>37,5MG/325MG TBL FLM 50X1</t>
  </si>
  <si>
    <t>23642</t>
  </si>
  <si>
    <t>ORTÉZA KOLENNÍ S KOVOVÝMI DLAHAMI</t>
  </si>
  <si>
    <t>DRYTEX ECONOMY HINGED KNEE SUPPORT- S DVOUOSÝM KLOUBEM (0670)</t>
  </si>
  <si>
    <t>78945</t>
  </si>
  <si>
    <t>ORTÉZA KOLENNÍ GENUMEDI</t>
  </si>
  <si>
    <t>78607</t>
  </si>
  <si>
    <t>ORTÉZA ZÁPĚSTÍ RIGIDNÍ OR 26</t>
  </si>
  <si>
    <t>93858</t>
  </si>
  <si>
    <t>ORTÉZA KOLENNÍHO KLOUBU FORM FIT HINGED</t>
  </si>
  <si>
    <t>S KLOUBOVOU DLAHOU A VYZTUŽENÍM PATELY, PRODYŠNÁ</t>
  </si>
  <si>
    <t>93863</t>
  </si>
  <si>
    <t>BANDÁŽ KOLENNÍHO KLOUBU FORM FIT</t>
  </si>
  <si>
    <t>JEDNODUCHÁ ELASTICKÁ BANDÁŽ</t>
  </si>
  <si>
    <t>ACEKLOFENAK</t>
  </si>
  <si>
    <t>191729</t>
  </si>
  <si>
    <t>BIOFENAC</t>
  </si>
  <si>
    <t>100MG TBL FLM 20</t>
  </si>
  <si>
    <t>100283</t>
  </si>
  <si>
    <t>MUCOSOLVAN JUNIOR</t>
  </si>
  <si>
    <t>3MG/ML SIR 100ML</t>
  </si>
  <si>
    <t>Amidy</t>
  </si>
  <si>
    <t>2684</t>
  </si>
  <si>
    <t>10MG/G+2MG/G URT GEL 1X20G</t>
  </si>
  <si>
    <t>99366</t>
  </si>
  <si>
    <t>AMOKSIKLAV 457 MG/5 ML</t>
  </si>
  <si>
    <t>400MG/57MG/5ML POR PLV SUS 70M</t>
  </si>
  <si>
    <t>ANTITUSIKA A EXPEKTORANCIA</t>
  </si>
  <si>
    <t>132545</t>
  </si>
  <si>
    <t>STOPTUSSIN</t>
  </si>
  <si>
    <t>0,8MG/ML+20MG/ML SIR 100ML</t>
  </si>
  <si>
    <t>ATORVASTATIN</t>
  </si>
  <si>
    <t>50318</t>
  </si>
  <si>
    <t>20MG TBL FLM 90</t>
  </si>
  <si>
    <t>BETAHISTIN</t>
  </si>
  <si>
    <t>42845</t>
  </si>
  <si>
    <t>125MG POR GRA SUS 50ML</t>
  </si>
  <si>
    <t>47725</t>
  </si>
  <si>
    <t>CINCHOKAIN</t>
  </si>
  <si>
    <t>214595</t>
  </si>
  <si>
    <t>100MG/2,5MG SUP 20</t>
  </si>
  <si>
    <t>28834</t>
  </si>
  <si>
    <t>AERIUS</t>
  </si>
  <si>
    <t>2,5MG POR TBL DIS 90</t>
  </si>
  <si>
    <t>DESOGESTREL A ETHINYLESTRADIOL</t>
  </si>
  <si>
    <t>83992</t>
  </si>
  <si>
    <t>MERCILON</t>
  </si>
  <si>
    <t>0,15MG/0,02MG TBL NOB 3X21</t>
  </si>
  <si>
    <t>EKONAZOL</t>
  </si>
  <si>
    <t>146804</t>
  </si>
  <si>
    <t>GYNO-PEVARYL 150 COMBIPACK</t>
  </si>
  <si>
    <t>150MG+10MG/G CRM+VAG GLB 3+15G</t>
  </si>
  <si>
    <t>ENOXAPARIN</t>
  </si>
  <si>
    <t>115401</t>
  </si>
  <si>
    <t>CLEXANE</t>
  </si>
  <si>
    <t>4000IU(40MG)/0,4ML INJ SOL ISP</t>
  </si>
  <si>
    <t>115402</t>
  </si>
  <si>
    <t>6000IU(60MG)/0,6ML INJ SOL ISP</t>
  </si>
  <si>
    <t>25263</t>
  </si>
  <si>
    <t>225MG POR PLV SOL 10</t>
  </si>
  <si>
    <t>FYTOFARMAKA A ŽIVOČIŠNÉ PRODUKTY (ČESKÁ ATC SKUPINA)</t>
  </si>
  <si>
    <t>43980</t>
  </si>
  <si>
    <t>TRAUMAPLANT</t>
  </si>
  <si>
    <t>UNG 100G</t>
  </si>
  <si>
    <t>200935</t>
  </si>
  <si>
    <t>KALNORMIN</t>
  </si>
  <si>
    <t>1G TBL PRO 30</t>
  </si>
  <si>
    <t>INDOMETACIN</t>
  </si>
  <si>
    <t>93724</t>
  </si>
  <si>
    <t>INDOMETACIN BERLIN-CHEMIE</t>
  </si>
  <si>
    <t>100MG SUP 10</t>
  </si>
  <si>
    <t>Jiná</t>
  </si>
  <si>
    <t>999999</t>
  </si>
  <si>
    <t>Jiný</t>
  </si>
  <si>
    <t>MĚKKÝ PARAFIN A TUKOVÉ PRODUKTY</t>
  </si>
  <si>
    <t>16466</t>
  </si>
  <si>
    <t>EXCIPIAL MAST S MANDLOVÝM OLEJEM</t>
  </si>
  <si>
    <t>Nystatin, kombinace</t>
  </si>
  <si>
    <t>107744</t>
  </si>
  <si>
    <t>MACMIROR COMPLEX</t>
  </si>
  <si>
    <t>100MG/40000IU/G VAG UNG 30G</t>
  </si>
  <si>
    <t>OXYMETAZOLIN</t>
  </si>
  <si>
    <t>141763</t>
  </si>
  <si>
    <t>NASIVIN SENSITIVE 0,025 %</t>
  </si>
  <si>
    <t>0,25MG/ML NAS SPR SOL 1X10ML</t>
  </si>
  <si>
    <t>119685</t>
  </si>
  <si>
    <t>NASIVIN 0,025%</t>
  </si>
  <si>
    <t>0,25MG/ML NAS GTT SOL 10ML</t>
  </si>
  <si>
    <t>172034</t>
  </si>
  <si>
    <t>TEZEO</t>
  </si>
  <si>
    <t>40MG TBL NOB 28</t>
  </si>
  <si>
    <t>12472</t>
  </si>
  <si>
    <t>100MG/ML POR GTT SOL 1X30ML</t>
  </si>
  <si>
    <t>178256</t>
  </si>
  <si>
    <t>TRAMADOL MYLAN</t>
  </si>
  <si>
    <t>150MG TBL PRO 30 II</t>
  </si>
  <si>
    <t>201127</t>
  </si>
  <si>
    <t>TRAMAL TOBOLKY 50 MG</t>
  </si>
  <si>
    <t>50MG CPS DUR 20 II</t>
  </si>
  <si>
    <t>197863</t>
  </si>
  <si>
    <t>PALGOTAL</t>
  </si>
  <si>
    <t>75MG/650MG TBL FLM 30</t>
  </si>
  <si>
    <t>109799</t>
  </si>
  <si>
    <t>ULTRACOD</t>
  </si>
  <si>
    <t>500MG/30MG TBL NOB 30</t>
  </si>
  <si>
    <t>883</t>
  </si>
  <si>
    <t>OBINADLO ELASTICKÉ IDEAL</t>
  </si>
  <si>
    <t>14CMX5M,PÁSKOVANÁ DO SUPERIORU DÉLKA,1KS</t>
  </si>
  <si>
    <t>63693</t>
  </si>
  <si>
    <t>ORTÉZA KOLENNÍ ROZEPÍNACÍ TYP 01</t>
  </si>
  <si>
    <t>893115517001-006 S DVOUOSÝM KLOUBEM A UPÍNACÍMI PÁSKY, PŘEDNÍ ZAPÍNÁNÍ</t>
  </si>
  <si>
    <t>12001</t>
  </si>
  <si>
    <t>ZÁVĚS PAŽE  ORTEX 023</t>
  </si>
  <si>
    <t>155937</t>
  </si>
  <si>
    <t>400MG TBL NOB 50</t>
  </si>
  <si>
    <t>ALFAKALCIDOL</t>
  </si>
  <si>
    <t>14398</t>
  </si>
  <si>
    <t>ALPHA D3</t>
  </si>
  <si>
    <t>1MCG CPS MOL 30</t>
  </si>
  <si>
    <t>132763</t>
  </si>
  <si>
    <t>DIAZEPAM</t>
  </si>
  <si>
    <t>2478</t>
  </si>
  <si>
    <t>10MG TBL NOB 20(2X10)</t>
  </si>
  <si>
    <t>89026</t>
  </si>
  <si>
    <t>98219</t>
  </si>
  <si>
    <t>Karvedilol</t>
  </si>
  <si>
    <t>14839</t>
  </si>
  <si>
    <t>DILATREND 6,25</t>
  </si>
  <si>
    <t>6,25MG TBL NOB 30</t>
  </si>
  <si>
    <t>32060</t>
  </si>
  <si>
    <t>9500IU/ML INJ SOL ISP 2X0,6ML</t>
  </si>
  <si>
    <t>59806</t>
  </si>
  <si>
    <t>FRAXIPARINE FORTE</t>
  </si>
  <si>
    <t>19000IU/ML INJ SOL ISP 10X0,6M</t>
  </si>
  <si>
    <t>119513</t>
  </si>
  <si>
    <t>LOSEPRAZOL</t>
  </si>
  <si>
    <t>20MG CPS ETD 98</t>
  </si>
  <si>
    <t>162142</t>
  </si>
  <si>
    <t>500MG TBL NOB 24</t>
  </si>
  <si>
    <t>Salbutamol</t>
  </si>
  <si>
    <t>Spironolakton</t>
  </si>
  <si>
    <t>30434</t>
  </si>
  <si>
    <t>25MG TBL NOB 100</t>
  </si>
  <si>
    <t>158198</t>
  </si>
  <si>
    <t>80MG TBL NOB 100</t>
  </si>
  <si>
    <t>178235</t>
  </si>
  <si>
    <t>100MG TBL PRO 30 II</t>
  </si>
  <si>
    <t>42777</t>
  </si>
  <si>
    <t>150MG TBL PRO 50</t>
  </si>
  <si>
    <t>132873</t>
  </si>
  <si>
    <t>94744</t>
  </si>
  <si>
    <t>ZOLPINOX</t>
  </si>
  <si>
    <t>Další osteosyntetický materiál</t>
  </si>
  <si>
    <t>72769</t>
  </si>
  <si>
    <t>3-D DLAHA FIXAČNÍ, VELIKOST XS, TITAN</t>
  </si>
  <si>
    <t>57-05192,1,0,5,7</t>
  </si>
  <si>
    <t>80173</t>
  </si>
  <si>
    <t>10X10CM,8 VRSTEV,25X2KS</t>
  </si>
  <si>
    <t>80201</t>
  </si>
  <si>
    <t>GÁZA SKLÁDANÁ KOMPRESY NESTERILNÍ</t>
  </si>
  <si>
    <t>10X10CM,8 VRSTEV,100KS</t>
  </si>
  <si>
    <t>81750</t>
  </si>
  <si>
    <t>NÁPLAST HYPOALERGENNÍ CURAPOR</t>
  </si>
  <si>
    <t>15X10CM,S POLŠTÁŘKEM,1KS</t>
  </si>
  <si>
    <t>45389</t>
  </si>
  <si>
    <t>PUNČOCHY KOMPRESNÍ STEHENNÍ II.K.T.</t>
  </si>
  <si>
    <t>MAXIS COMFORT A-G</t>
  </si>
  <si>
    <t>78918</t>
  </si>
  <si>
    <t>ORTÉZA BEDERNÍ UNI - TYP 405</t>
  </si>
  <si>
    <t>LEHKÝ BEDERNÍ PÁS,UNIVERSÁLNÍ VELIKOST</t>
  </si>
  <si>
    <t>140429</t>
  </si>
  <si>
    <t>ORTÉZA KOLENNÍHO KLOUBU S.LIMITOVANÝM ROZSAHEM POH</t>
  </si>
  <si>
    <t>DVOUOSÝ KLOUB 0. - 120.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</si>
  <si>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</si>
  <si>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</si>
  <si>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</si>
  <si>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</si>
  <si>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162897</t>
  </si>
  <si>
    <t>ORCAL NEO</t>
  </si>
  <si>
    <t>45011</t>
  </si>
  <si>
    <t>500MG TBL FLM 6</t>
  </si>
  <si>
    <t>HYDROKORTISON A ANTIBIOTIKA</t>
  </si>
  <si>
    <t>173196</t>
  </si>
  <si>
    <t>PIMAFUCORT</t>
  </si>
  <si>
    <t>10MG/G+10MG/G+3,5MG/G CRM 15G</t>
  </si>
  <si>
    <t>100273</t>
  </si>
  <si>
    <t>LIPOBASE</t>
  </si>
  <si>
    <t>CRM 100G</t>
  </si>
  <si>
    <t>RIFAXIMIN</t>
  </si>
  <si>
    <t>202740</t>
  </si>
  <si>
    <t>NORMIX</t>
  </si>
  <si>
    <t>200MG TBL FLM 28</t>
  </si>
  <si>
    <t>Sildenafil</t>
  </si>
  <si>
    <t>166801</t>
  </si>
  <si>
    <t>OLVION</t>
  </si>
  <si>
    <t>100MG TBL FLM 8</t>
  </si>
  <si>
    <t>Sumatriptan</t>
  </si>
  <si>
    <t>119115</t>
  </si>
  <si>
    <t>SUMATRIPTAN ACTAVIS</t>
  </si>
  <si>
    <t>50MG TBL OBD 6 I</t>
  </si>
  <si>
    <t>67569</t>
  </si>
  <si>
    <t>191728</t>
  </si>
  <si>
    <t>100MG POR PLV SUS 20</t>
  </si>
  <si>
    <t>192354</t>
  </si>
  <si>
    <t>171177</t>
  </si>
  <si>
    <t>VOLTAREN FORTE</t>
  </si>
  <si>
    <t>2,32% GEL 100G</t>
  </si>
  <si>
    <t>132908</t>
  </si>
  <si>
    <t>CHOLEKALCIFEROL</t>
  </si>
  <si>
    <t>12023</t>
  </si>
  <si>
    <t>VIGANTOL</t>
  </si>
  <si>
    <t>0,5MG/ML POR GTT SOL 1X10ML</t>
  </si>
  <si>
    <t>KYSELINA ALENDRONOVÁ A CHOLEKALCIFEROL</t>
  </si>
  <si>
    <t>29955</t>
  </si>
  <si>
    <t>FOSAVANCE</t>
  </si>
  <si>
    <t>70MG/5600IU TBL NOB 12</t>
  </si>
  <si>
    <t>KYSELINA TIAPROFENOVÁ</t>
  </si>
  <si>
    <t>96484</t>
  </si>
  <si>
    <t>SURGAM LÉČIVA</t>
  </si>
  <si>
    <t>300MG TBL NOB 20</t>
  </si>
  <si>
    <t>LEVOCETIRIZIN</t>
  </si>
  <si>
    <t>124346</t>
  </si>
  <si>
    <t>5MG TBL FLM 90 I</t>
  </si>
  <si>
    <t>Norethisteron</t>
  </si>
  <si>
    <t>125226</t>
  </si>
  <si>
    <t>NORETHISTERON ZENTIVA</t>
  </si>
  <si>
    <t>55636</t>
  </si>
  <si>
    <t>200MG TBL FLM 10</t>
  </si>
  <si>
    <t>PERINDOPRIL A AMLODIPIN</t>
  </si>
  <si>
    <t>124121</t>
  </si>
  <si>
    <t>10MG/5MG TBL NOB 120</t>
  </si>
  <si>
    <t>15864</t>
  </si>
  <si>
    <t>56982</t>
  </si>
  <si>
    <t>5MG TBL NOB 50</t>
  </si>
  <si>
    <t>167666</t>
  </si>
  <si>
    <t>TOLURA</t>
  </si>
  <si>
    <t>84262</t>
  </si>
  <si>
    <t>TRALGIT GTT.</t>
  </si>
  <si>
    <t>100MG/ML POR GTT SOL 96ML</t>
  </si>
  <si>
    <t>189079</t>
  </si>
  <si>
    <t>CALCICHEW D3 LEMON</t>
  </si>
  <si>
    <t>*2998</t>
  </si>
  <si>
    <t>78082</t>
  </si>
  <si>
    <t>ORTÉZA PRSTŮ HORNÍ KONČETINY OR 10B</t>
  </si>
  <si>
    <t>96039</t>
  </si>
  <si>
    <t>93655</t>
  </si>
  <si>
    <t>PROTECT.ST PRO</t>
  </si>
  <si>
    <t>136045</t>
  </si>
  <si>
    <t>FIXACE PALCE, 2 DLAHY, T 25</t>
  </si>
  <si>
    <t>140305</t>
  </si>
  <si>
    <t>ORTÉZA KOLENNÍHO KLOUBU</t>
  </si>
  <si>
    <t>COLLAMED - PRODYŠNÝ MATERIÁL, ROZEPÍNACÍ, NASTAVITELNÁ FLEXE I EXTENZE</t>
  </si>
  <si>
    <t>78921</t>
  </si>
  <si>
    <t>PÁS BŘIŠNÍ - TYP 408</t>
  </si>
  <si>
    <t>PÁS BŘIŠNÍ, PRODYŠNÝ MATERIÁL</t>
  </si>
  <si>
    <t>21992</t>
  </si>
  <si>
    <t>ORTÉZA HLEZENNÍ ROZEPÍNATELNÁ SNÍŽEK 104</t>
  </si>
  <si>
    <t>VEL.OBUVI S-22-23,M-24-25,L-26-27,XL-28-29,XXL-30-31, PRAVÁ/LEVÁ</t>
  </si>
  <si>
    <t>22319</t>
  </si>
  <si>
    <t>BERLE PODPAŽNÍ DŘEVĚNÁ BPD 96, VEL.A</t>
  </si>
  <si>
    <t>793141120100</t>
  </si>
  <si>
    <t>136079</t>
  </si>
  <si>
    <t>ROZTOK ELASTOVISKÓZNÍ BIOVISC ORTHO</t>
  </si>
  <si>
    <t>INJ 1X2 ML/20 MG, 1% NATRIUM HYALURONÁT,HRAZENO 5 APLIKACÍ DO 1 KLOUBU/6 MĚS.</t>
  </si>
  <si>
    <t>218116</t>
  </si>
  <si>
    <t>10MG TBL PRO 90</t>
  </si>
  <si>
    <t>84398</t>
  </si>
  <si>
    <t>100MG CPS DUR 100</t>
  </si>
  <si>
    <t>40851</t>
  </si>
  <si>
    <t>800MG TBL FLM 50</t>
  </si>
  <si>
    <t>46640</t>
  </si>
  <si>
    <t>ROZEX</t>
  </si>
  <si>
    <t>7,5MG/G CRM 30G</t>
  </si>
  <si>
    <t>115449</t>
  </si>
  <si>
    <t>50MG TBL OBD 6 II</t>
  </si>
  <si>
    <t>17927</t>
  </si>
  <si>
    <t>ARIPIPRAZOL</t>
  </si>
  <si>
    <t>27898</t>
  </si>
  <si>
    <t>ABILIFY</t>
  </si>
  <si>
    <t>7,5MG/ML INJ SOL 1X1,3ML</t>
  </si>
  <si>
    <t>BUPRENORFIN</t>
  </si>
  <si>
    <t>131298</t>
  </si>
  <si>
    <t>RAVATA</t>
  </si>
  <si>
    <t>8MG SLG TBL NOB 7</t>
  </si>
  <si>
    <t>26330</t>
  </si>
  <si>
    <t>5MG TBL FLM 50</t>
  </si>
  <si>
    <t>FENOFIBRÁT</t>
  </si>
  <si>
    <t>58271</t>
  </si>
  <si>
    <t>LIPANTHYL 267 M</t>
  </si>
  <si>
    <t>267MG CPS DUR 30</t>
  </si>
  <si>
    <t>218879</t>
  </si>
  <si>
    <t>FENOFIX</t>
  </si>
  <si>
    <t>267MG CPS DUR 90</t>
  </si>
  <si>
    <t>FENTANYL</t>
  </si>
  <si>
    <t>122600</t>
  </si>
  <si>
    <t>FENTALIS</t>
  </si>
  <si>
    <t>50MCG/H TDR EMP 5</t>
  </si>
  <si>
    <t>122588</t>
  </si>
  <si>
    <t>12,5MCG/H TDR EMP 5</t>
  </si>
  <si>
    <t>122580</t>
  </si>
  <si>
    <t>75MCG/H TDR EMP 5</t>
  </si>
  <si>
    <t>Oxykodon</t>
  </si>
  <si>
    <t>11076</t>
  </si>
  <si>
    <t>OXYCONTIN</t>
  </si>
  <si>
    <t>20MG TBL PRO 60</t>
  </si>
  <si>
    <t>11084</t>
  </si>
  <si>
    <t>10MG TBL PRO 30</t>
  </si>
  <si>
    <t>PANTOPRAZOL</t>
  </si>
  <si>
    <t>180698</t>
  </si>
  <si>
    <t>40MG TBL ENT 90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</si>
  <si>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</si>
  <si>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</si>
  <si>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</si>
  <si>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</si>
  <si>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</si>
  <si>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</si>
  <si>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N02CC01 - SUMATRIPTAN</t>
  </si>
  <si>
    <t>R06AX27 - DESLORATADIN</t>
  </si>
  <si>
    <t>N06AX16 - VENLAFAXIN</t>
  </si>
  <si>
    <t>C07AG02 - KARVEDILOL</t>
  </si>
  <si>
    <t>N03AX12 - GABAPENTIN</t>
  </si>
  <si>
    <t>R03AK07 - FORMOTEROL A BUDESONID</t>
  </si>
  <si>
    <t>N02AB03 - FENTANYL</t>
  </si>
  <si>
    <t>N02AJ06 - KODEIN A PARACETAMOL</t>
  </si>
  <si>
    <t>N02AA05</t>
  </si>
  <si>
    <t>N02AB03</t>
  </si>
  <si>
    <t>R06AX27</t>
  </si>
  <si>
    <t>N03AX12</t>
  </si>
  <si>
    <t>R03AK07</t>
  </si>
  <si>
    <t>N06AX16</t>
  </si>
  <si>
    <t>N02AJ06</t>
  </si>
  <si>
    <t>400MG/57MG/5ML POR PLV SUS 70ML</t>
  </si>
  <si>
    <t>19000IU/ML INJ SOL ISP 10X0,6ML</t>
  </si>
  <si>
    <t>C07AG02</t>
  </si>
  <si>
    <t>N02CC01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</si>
  <si>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</si>
  <si>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</si>
  <si>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</si>
  <si>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</si>
  <si>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</si>
  <si>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</si>
  <si>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</si>
  <si>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</si>
  <si>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</si>
  <si>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</si>
  <si>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</si>
  <si>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</si>
  <si>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</si>
  <si>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</si>
  <si>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</si>
  <si>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3164</t>
  </si>
  <si>
    <t>TRAU: pracoviště COS</t>
  </si>
  <si>
    <t>TRAU: pracoviště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</si>
  <si>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</si>
  <si>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</si>
  <si>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</si>
  <si>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</si>
  <si>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</si>
  <si>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</si>
  <si>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</si>
  <si>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</si>
  <si>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</si>
  <si>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</si>
  <si>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ZL978</t>
  </si>
  <si>
    <t>Kanystr renasys GO 300 ml 66800914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</si>
  <si>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</si>
  <si>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</si>
  <si>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</si>
  <si>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</si>
  <si>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</si>
  <si>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Kompresa AB 15 x 25 cm/1 ks sterilní NT savá 1230114031</t>
  </si>
  <si>
    <t>ZA563</t>
  </si>
  <si>
    <t>Kompresa AB 20 x 20 cm/1 ks sterilní NT savá 1230114041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</si>
  <si>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</si>
  <si>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</si>
  <si>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</si>
  <si>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</si>
  <si>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</si>
  <si>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</si>
  <si>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</si>
  <si>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</si>
  <si>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</si>
  <si>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</si>
  <si>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</si>
  <si>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</si>
  <si>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ZA537</t>
  </si>
  <si>
    <t>Krytí mepilex heel 13 x 20 cm bal. á 5 ks 288100-01</t>
  </si>
  <si>
    <t>ZG614</t>
  </si>
  <si>
    <t>Krytí mepitel one 12 x 15 cm bal. á 5 ks 289400</t>
  </si>
  <si>
    <t>ZG613</t>
  </si>
  <si>
    <t>Krytí mepitel one 8 x 10 cm  bal. á 5 ks 289200-00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</si>
  <si>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</si>
  <si>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</si>
  <si>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</si>
  <si>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</si>
  <si>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</si>
  <si>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</si>
  <si>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</si>
  <si>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</si>
  <si>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</si>
  <si>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</si>
  <si>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ZH012</t>
  </si>
  <si>
    <t>Náplast micropore 2,50 cm x 9,10 m 840W-1</t>
  </si>
  <si>
    <t>ZC885</t>
  </si>
  <si>
    <t>Náplast omnifix E 10 cm x 10 m 900650</t>
  </si>
  <si>
    <t>ZN366</t>
  </si>
  <si>
    <t>Náplast poinjekční elastická tkaná jednotl. baleno 19 mm x 72 mm P-CURE1972ELAST</t>
  </si>
  <si>
    <t>ZB084</t>
  </si>
  <si>
    <t>Náplast transpore 2,50 cm x 9,14 m 1527-1</t>
  </si>
  <si>
    <t>ZO435</t>
  </si>
  <si>
    <t>Návlek na končetiny pro podtlakovou terapii Suprasorb CNP EasyDress vel. L 80 x 50 x 95 cm bal. á 5 párů 31692</t>
  </si>
  <si>
    <t>ZO434</t>
  </si>
  <si>
    <t>Návlek na končetiny pro podtlakovou terapii Suprasorb CNP EasyDress vel. M 65 x 40 x 85 cm bal. á 5 ks 31691</t>
  </si>
  <si>
    <t>ZO433</t>
  </si>
  <si>
    <t>Návlek na končetiny pro podtlakovou terapii Suprasorb CNP EasyDress vel. S 50 x 30 x 70 cm bal. á 5 ks 31690</t>
  </si>
  <si>
    <t>ZN477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</si>
  <si>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</si>
  <si>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</si>
  <si>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</si>
  <si>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</si>
  <si>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</si>
  <si>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</si>
  <si>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</si>
  <si>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</si>
  <si>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</si>
  <si>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ZA006</t>
  </si>
  <si>
    <t>Obvaz elastický síťový pruban č. 8 427308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</si>
  <si>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</si>
  <si>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</si>
  <si>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</si>
  <si>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</si>
  <si>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</si>
  <si>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</si>
  <si>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ZA576</t>
  </si>
  <si>
    <t>Set sterilní pro močovou katetrizaci Mediset bal. á 10 ks 4552710</t>
  </si>
  <si>
    <t>ZL987</t>
  </si>
  <si>
    <t>Soft port 69 cm s koncovkou 15 x 10 cm 66800799</t>
  </si>
  <si>
    <t>ZA443</t>
  </si>
  <si>
    <t>Šátek trojcípý NT 136 x 96 x 96 cm 20002</t>
  </si>
  <si>
    <t>ZA593</t>
  </si>
  <si>
    <t>Tampon sterilní stáčený 20 x 20 cm / 5 ks 28003+</t>
  </si>
  <si>
    <t>ZA467</t>
  </si>
  <si>
    <t>Tyčinka vatová nesterilní 15 cm bal. á 100 ks 9679369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</si>
  <si>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</si>
  <si>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</si>
  <si>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</si>
  <si>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</si>
  <si>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</si>
  <si>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</si>
  <si>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</si>
  <si>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</si>
  <si>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ZD650</t>
  </si>
  <si>
    <t>Aquapak - sterilní voda 340 ml s adaptérem bal. á 20 ks 400340</t>
  </si>
  <si>
    <t>ZB771</t>
  </si>
  <si>
    <t>Držák jehly základní 450201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</si>
  <si>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</si>
  <si>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</si>
  <si>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</si>
  <si>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</si>
  <si>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</si>
  <si>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</si>
  <si>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</si>
  <si>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</si>
  <si>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</si>
  <si>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</si>
  <si>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</si>
  <si>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</si>
  <si>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</si>
  <si>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</si>
  <si>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</si>
  <si>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</si>
  <si>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</si>
  <si>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</si>
  <si>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</si>
  <si>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</si>
  <si>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</si>
  <si>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</si>
  <si>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</si>
  <si>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</si>
  <si>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</si>
  <si>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</si>
  <si>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</si>
  <si>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</si>
  <si>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ZF996</t>
  </si>
  <si>
    <t>Manžeta přetlaková 500 ml komplet. P00502</t>
  </si>
  <si>
    <t>ZL881</t>
  </si>
  <si>
    <t>Manžeta TK k tonometru Omron CW dospělá prodloužená délka 22 - 42 cm CW 101 00049</t>
  </si>
  <si>
    <t>ZE159</t>
  </si>
  <si>
    <t>Nádoba na kontaminovaný odpad 2 l 15-0003</t>
  </si>
  <si>
    <t>ZL105</t>
  </si>
  <si>
    <t>Nástavec pro odběr moče ke zkumavce vacuete 450251</t>
  </si>
  <si>
    <t>ZJ672</t>
  </si>
  <si>
    <t>Pohár na moč 250 ml UH GAMA204809</t>
  </si>
  <si>
    <t>ZL688</t>
  </si>
  <si>
    <t>Proužky Accu-Check Inform IIStrip 50 EU1 á 50 ks 05942861041</t>
  </si>
  <si>
    <t>ZB804</t>
  </si>
  <si>
    <t>Regulátor průtoku infúze dosicair DF 100</t>
  </si>
  <si>
    <t>ZA883</t>
  </si>
  <si>
    <t>Rourka rektální CH18 délka 40 cm 19-18.100</t>
  </si>
  <si>
    <t>ZB249</t>
  </si>
  <si>
    <t>Sáček močový s křížovou výpustí 2000 ml ZAR-TNU201601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</si>
  <si>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</si>
  <si>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</si>
  <si>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</si>
  <si>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</si>
  <si>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</si>
  <si>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</si>
  <si>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</si>
  <si>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</si>
  <si>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</si>
  <si>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</si>
  <si>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</si>
  <si>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</si>
  <si>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</si>
  <si>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</si>
  <si>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ZB893</t>
  </si>
  <si>
    <t>Stříkačka inzulinová omnican 0,5 ml 100j s jehlou 30 G 9151125S</t>
  </si>
  <si>
    <t>ZH845</t>
  </si>
  <si>
    <t>Tyčinka vatová medcomfort + glyc. citónová příchuť bal. á 75 ks 09157-100</t>
  </si>
  <si>
    <t>ZA812</t>
  </si>
  <si>
    <t>Uzávěr do katetrů 4435001</t>
  </si>
  <si>
    <t>ZK798</t>
  </si>
  <si>
    <t>Zátka combi modrá 4495152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</si>
  <si>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</si>
  <si>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</si>
  <si>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</si>
  <si>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</si>
  <si>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</si>
  <si>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</si>
  <si>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</si>
  <si>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</si>
  <si>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</si>
  <si>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</si>
  <si>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</si>
  <si>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</si>
  <si>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</si>
  <si>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</si>
  <si>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</si>
  <si>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</si>
  <si>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</si>
  <si>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</si>
  <si>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</si>
  <si>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</si>
  <si>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</si>
  <si>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</si>
  <si>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</si>
  <si>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</si>
  <si>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</si>
  <si>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</si>
  <si>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</si>
  <si>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</si>
  <si>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</si>
  <si>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</si>
  <si>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</si>
  <si>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</si>
  <si>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</si>
  <si>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</si>
  <si>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</si>
  <si>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</si>
  <si>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</si>
  <si>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</si>
  <si>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</si>
  <si>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</si>
  <si>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</si>
  <si>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ZM292</t>
  </si>
  <si>
    <t>Rukavice nitril sempercare bez p. M bal. á 200 ks 30803</t>
  </si>
  <si>
    <t>50115079</t>
  </si>
  <si>
    <t>ZPr - internzivní péče (Z542)</t>
  </si>
  <si>
    <t>ZB751</t>
  </si>
  <si>
    <t>Hadice PVC 8/12 á 30 m P00468</t>
  </si>
  <si>
    <t>ZG708</t>
  </si>
  <si>
    <t>Bandáž evelína pod sádru 1321303123</t>
  </si>
  <si>
    <t>ZA454</t>
  </si>
  <si>
    <t>Kompresa AB 10 x 10 cm/1 ks sterilní NT savá (1230114011) 1327114011</t>
  </si>
  <si>
    <t>ZA561</t>
  </si>
  <si>
    <t>Kompresa AB 20 x 40 cm/1 ks sterilní NT savá 1230114051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</si>
  <si>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</si>
  <si>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</si>
  <si>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</si>
  <si>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</si>
  <si>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</si>
  <si>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 sterilní 1325019265(1230119225)</t>
  </si>
  <si>
    <t>ZC506</t>
  </si>
  <si>
    <t>Kompresa NT 10 x 10 cm/5 ks sterilní 1325020275</t>
  </si>
  <si>
    <t>ZN808</t>
  </si>
  <si>
    <t>Krytí gelové hydrokoloidní Flamigel 50 ml FLAM050</t>
  </si>
  <si>
    <t>ZE396</t>
  </si>
  <si>
    <t>Krytí mastný tyl grassolind 7,5 x 10 cm bal. á 10 ks 499313</t>
  </si>
  <si>
    <t>ZB571</t>
  </si>
  <si>
    <t>Krytí melgisorb Ag alginátové 5 x 5 cm bal. á 10 ks 256055</t>
  </si>
  <si>
    <t>ZC550</t>
  </si>
  <si>
    <t>Krytí mepilex silikonový Ag 10 x 10 cm bal. á 5 ks 287110-00</t>
  </si>
  <si>
    <t>ZA645</t>
  </si>
  <si>
    <t>Krytí s mastí atrauman 5 x 5 cm bal. á 10 ks 499571</t>
  </si>
  <si>
    <t>ZA064</t>
  </si>
  <si>
    <t>Krytí sorbalgon 5 x  5 cm  bal. á 10  ks 999598</t>
  </si>
  <si>
    <t>ZI600</t>
  </si>
  <si>
    <t>Náplast curapor 10 x 15 cm 32914 ( náhrada za cosmopor )</t>
  </si>
  <si>
    <t>ZA540</t>
  </si>
  <si>
    <t>Náplast omnifix E 15 cm x 10 m 9006513</t>
  </si>
  <si>
    <t>ZA450</t>
  </si>
  <si>
    <t>Náplast omniplast 1,25 cm x 9,1 m 9004520</t>
  </si>
  <si>
    <t>ZA337</t>
  </si>
  <si>
    <t>Náplast softpore 1,25 cm x 9,15 m bal. á 24 ks 1320103111</t>
  </si>
  <si>
    <t>ZN475</t>
  </si>
  <si>
    <t>Obinadlo elastické universal   8 cm x 5 m 1323100312</t>
  </si>
  <si>
    <t>ZN478</t>
  </si>
  <si>
    <t>Obinadlo elastické universal 10 cm x 5 m 1323100313</t>
  </si>
  <si>
    <t>ZN476</t>
  </si>
  <si>
    <t>Obinadlo elastické universal 15 cm x 5 m 1323100315</t>
  </si>
  <si>
    <t>ZA426</t>
  </si>
  <si>
    <t>Obinadlo hydrofilní 16 cm x 10 m 13014</t>
  </si>
  <si>
    <t>ZA430</t>
  </si>
  <si>
    <t>Obinadlo sádrové gipsan 10 cm x 3 m bal. á 60 ks 1321701103</t>
  </si>
  <si>
    <t>ZA538</t>
  </si>
  <si>
    <t>Obinadlo sádrové gipsan 12 cm x 3 m bal. á 48 ks 1321701104</t>
  </si>
  <si>
    <t>ZA555</t>
  </si>
  <si>
    <t>Obinadlo sádrové gipsan 14 cm x 3 m bal. á 40 ks 1321701105</t>
  </si>
  <si>
    <t>ZP212</t>
  </si>
  <si>
    <t>Obvaz elastický síťový pruban Tg-fix vel. C paže, noha, loket 25 m 24252</t>
  </si>
  <si>
    <t>ZC848</t>
  </si>
  <si>
    <t>Obvaz ortho-pad 10 cm x 3 m pod sádru á 6 ks karton á 120 ks 1320105004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</si>
  <si>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</si>
  <si>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</si>
  <si>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</si>
  <si>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</si>
  <si>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</si>
  <si>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</si>
  <si>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</si>
  <si>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</si>
  <si>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</si>
  <si>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</si>
  <si>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</si>
  <si>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</si>
  <si>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</si>
  <si>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</si>
  <si>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ZD545</t>
  </si>
  <si>
    <t>Safix longeta sádrová 4 vrstvá 10 x 20 m (332790) 1324702316</t>
  </si>
  <si>
    <t>ZD551</t>
  </si>
  <si>
    <t>Safix longeta sádrová 4 vrstvá 12 x 20 m (332791) 1324702317</t>
  </si>
  <si>
    <t>ZA527</t>
  </si>
  <si>
    <t>Set sterilní pro malé chir.výkony Mediset bal. á 27 ks 4709673</t>
  </si>
  <si>
    <t>ZA440</t>
  </si>
  <si>
    <t>Steh náplasťový Steri-strip 3 x 75 mm bal. á 50 ks R1540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</si>
  <si>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</si>
  <si>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</si>
  <si>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</si>
  <si>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</si>
  <si>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</si>
  <si>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</si>
  <si>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ZA783</t>
  </si>
  <si>
    <t>Drén Easy Flow 40 mm/30 cm, á 10 ks, 97.816.92.224</t>
  </si>
  <si>
    <t>ZF159</t>
  </si>
  <si>
    <t>Nádoba na kontaminovaný odpad 1 l 15-0002</t>
  </si>
  <si>
    <t>ZA897</t>
  </si>
  <si>
    <t>Nůž na stehy sterilní  krátký bal. á 100 ks 11.000.00.010</t>
  </si>
  <si>
    <t>ZB066</t>
  </si>
  <si>
    <t>Stříkačka janett 3-dílná 100 ml sterilní vyplachovací adaptér TS-100ML( PLS1710)</t>
  </si>
  <si>
    <t>ZP077</t>
  </si>
  <si>
    <t>Zkumavka 15 ml PP 101/16,5 mm bílý šroubový uzávěr sterilní jednotlivě balená 10362/MO/SG/CS</t>
  </si>
  <si>
    <t>Zkumavka koagulace modrá Quick 4 ml modrá 454329</t>
  </si>
  <si>
    <t>50115064</t>
  </si>
  <si>
    <t>ZPr - šicí materiál (Z529)</t>
  </si>
  <si>
    <t>ZB979</t>
  </si>
  <si>
    <t>Šití dafilon modrý 4/0 (1.5) bal. á 36 ks C0932205</t>
  </si>
  <si>
    <t>ZA975</t>
  </si>
  <si>
    <t>Šití safil fialový 4/0 (1.5) bal. á 36 ks C1048220</t>
  </si>
  <si>
    <t>ZA360</t>
  </si>
  <si>
    <t>Jehla sterican 0,5 x 25 mm oranžová 9186158</t>
  </si>
  <si>
    <t>ZM293</t>
  </si>
  <si>
    <t>Rukavice nitril sempercare bez p. L bal. á 200 ks 30804</t>
  </si>
  <si>
    <t>ZM291</t>
  </si>
  <si>
    <t>Rukavice nitril sempercare bez p. S bal. á 200 ks 30802</t>
  </si>
  <si>
    <t>ZK678</t>
  </si>
  <si>
    <t>Rukavice operační ansell dipos-a-glove vel. M ( 7-8) bal. á 50 párů kopolymerové MDG751EU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</si>
  <si>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</si>
  <si>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</si>
  <si>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</si>
  <si>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</si>
  <si>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</si>
  <si>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</si>
  <si>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</si>
  <si>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</si>
  <si>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DG382</t>
  </si>
  <si>
    <t>Bactec Plus Aerobic</t>
  </si>
  <si>
    <t>DG385</t>
  </si>
  <si>
    <t>Bactec Plus Anaerobic</t>
  </si>
  <si>
    <t>DH594</t>
  </si>
  <si>
    <t>Cartridge complete</t>
  </si>
  <si>
    <t>50115040</t>
  </si>
  <si>
    <t>laboratorní materiál (Z505)</t>
  </si>
  <si>
    <t>ZC065</t>
  </si>
  <si>
    <t>Kapilára heparin sodný 140 ul / 1,2 x 125 mm + drátek sklo 125/140</t>
  </si>
  <si>
    <t>ZC048</t>
  </si>
  <si>
    <t>Miska třecí drsná 211a/0 6,0 cm JIZE211A/0</t>
  </si>
  <si>
    <t>ZC052</t>
  </si>
  <si>
    <t>Tlouček drsný 24 x 115 mm JIZE213A/1</t>
  </si>
  <si>
    <t>Kompresa AB 20 x 20 cm/1 ks sterilní NT savá (1230114041) 1327114041</t>
  </si>
  <si>
    <t>ZC845</t>
  </si>
  <si>
    <t>Kompresa NT 10 x 20 cm/5 ks sterilní 26621</t>
  </si>
  <si>
    <t>ZA595</t>
  </si>
  <si>
    <t>Krytí tegaderm 6,0 cm x 7,0 cm bal. á 100 ks s výřezem 1623W</t>
  </si>
  <si>
    <t>ZK693</t>
  </si>
  <si>
    <t>Aquapak - sterilní voda 1070 ml + adaptér 404128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</si>
  <si>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</si>
  <si>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</si>
  <si>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</si>
  <si>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</si>
  <si>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</si>
  <si>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</si>
  <si>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ZB770</t>
  </si>
  <si>
    <t>Držák jehly excentrický Holdex 450263</t>
  </si>
  <si>
    <t>ZC648</t>
  </si>
  <si>
    <t>Elektroda EKG pěnová pr. 55 mm pro dospělé H-108002</t>
  </si>
  <si>
    <t>ZN646</t>
  </si>
  <si>
    <t>Fonendoskop oboustranný různé barvy 710045-s</t>
  </si>
  <si>
    <t>ZL951</t>
  </si>
  <si>
    <t>Hadička prodlužovací PVC 150 cm pro světlocitlivé léky NO DOP bal. á 20  ks V686423-ND</t>
  </si>
  <si>
    <t>ZD730</t>
  </si>
  <si>
    <t>Kanyla ET 7,5 s manžetou bal. á 10 ks 112482-000075</t>
  </si>
  <si>
    <t>ZB389</t>
  </si>
  <si>
    <t>Kanyla ET 9,0 s manžetou bal. á 10 ks 9590E</t>
  </si>
  <si>
    <t>ZD980</t>
  </si>
  <si>
    <t>Kanyla vasofix 18G zelená safety 4269136S-01</t>
  </si>
  <si>
    <t>ZO372</t>
  </si>
  <si>
    <t>Konektor bezjehlový OptiSyte JIM:JSM4001</t>
  </si>
  <si>
    <t>ZL453</t>
  </si>
  <si>
    <t>Manžeta TK jednohadičková NIBP dospělá 25 - 35 cm U1880S</t>
  </si>
  <si>
    <t>ZA713</t>
  </si>
  <si>
    <t>Měřič žilního tlaku 01 646992</t>
  </si>
  <si>
    <t>ZB647</t>
  </si>
  <si>
    <t>Minitrach seldinger kit 100/461/000</t>
  </si>
  <si>
    <t>ZA691</t>
  </si>
  <si>
    <t>Rampa 3 kohouty discofix 16600C/4085434/</t>
  </si>
  <si>
    <t>ZL689</t>
  </si>
  <si>
    <t>Roztok Accu-Check Performa Int´l Controls 1+2 level 04861736</t>
  </si>
  <si>
    <t>ZA688</t>
  </si>
  <si>
    <t>Sáček močový curity s hod. diurézou 400 ml hadička 150 cm 8150</t>
  </si>
  <si>
    <t>ZD748</t>
  </si>
  <si>
    <t>Set sterilní pro žilní katetrizaci a rouškování bal. á 10 ks Kit CVK</t>
  </si>
  <si>
    <t>ZD995</t>
  </si>
  <si>
    <t>Spojka symetrická 4-4 nest. bal. á 50 ks 881,44D (86051572)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</si>
  <si>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</si>
  <si>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</si>
  <si>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</si>
  <si>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</si>
  <si>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</si>
  <si>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</si>
  <si>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</si>
  <si>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</si>
  <si>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ZA964</t>
  </si>
  <si>
    <t>Stříkačka janett 3-dílná 60 ml sterilní vyplachovací 050ML3CZ-CEW (MRG564)</t>
  </si>
  <si>
    <t>ZB041</t>
  </si>
  <si>
    <t>Systém hrudní drenáže atrium 1 cestný 3600-100</t>
  </si>
  <si>
    <t>ZA119</t>
  </si>
  <si>
    <t>Trokar hrudní 18F 30 cm 636,18</t>
  </si>
  <si>
    <t>ZP357</t>
  </si>
  <si>
    <t>Tyčinka vatová zvlhčující glycerín + citron bal. á 75 ks FTL-LS-15</t>
  </si>
  <si>
    <t>ZK799</t>
  </si>
  <si>
    <t>Zátka combi červená 4495101</t>
  </si>
  <si>
    <t>ZC872</t>
  </si>
  <si>
    <t>Zátka ke kapiláře 140 ul</t>
  </si>
  <si>
    <t>ZB777</t>
  </si>
  <si>
    <t>Zkumavka červená 4 ml gel 454071</t>
  </si>
  <si>
    <t>ZI182</t>
  </si>
  <si>
    <t>Zkumavka močová + aplikátor s chem.stabilizátorem UriSwab žlutá 802CE.A</t>
  </si>
  <si>
    <t>ZG139</t>
  </si>
  <si>
    <t>Set infuzní VL ST 00 PVC, silikon 285 cm mod standard bal. á 70 ks; k Agilii  M46441000S</t>
  </si>
  <si>
    <t>ZB209</t>
  </si>
  <si>
    <t>Set transfúzní BLLP pro přetlakovou transfuzi bez vzdušného filtru hemomed 05123</t>
  </si>
  <si>
    <t>ZA833</t>
  </si>
  <si>
    <t>Jehla injekční 0,8 x 40 mm zelená 4657527</t>
  </si>
  <si>
    <t>50115070</t>
  </si>
  <si>
    <t>ZPr - katetry ostatní (Z513)</t>
  </si>
  <si>
    <t>ZE027</t>
  </si>
  <si>
    <t>Katetr CVC 1 lumen 5 Fr x 30 cm certofix mono ECO 330 bal. á 10 ks 4160282E</t>
  </si>
  <si>
    <t>ZD909</t>
  </si>
  <si>
    <t>Katetr CVC 2 lumen 7 Fr x 20 cm certofix duo ECO 720 á 10 ks 4162200E</t>
  </si>
  <si>
    <t>ZO538</t>
  </si>
  <si>
    <t>Kohout trojcestný bílý bal. á 50 ks E0500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</si>
  <si>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</si>
  <si>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</si>
  <si>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</si>
  <si>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</si>
  <si>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ZN621</t>
  </si>
  <si>
    <t>Nos umělý s portem pro odsávání bal. á 30 ks B0300(6000)</t>
  </si>
  <si>
    <t>50115003</t>
  </si>
  <si>
    <t>TEP (Z518)</t>
  </si>
  <si>
    <t>KK398</t>
  </si>
  <si>
    <t>náhrada loketního kloubu Coonrad/Morrey komponenta ulnární pravá 4" XS 32-8105-027-04</t>
  </si>
  <si>
    <t>KK397</t>
  </si>
  <si>
    <t>náhrada loketního kloubu Coonrad/Morrey komponenta ulnární pravá XS 32-8105-043-02</t>
  </si>
  <si>
    <t>KI227</t>
  </si>
  <si>
    <t>náhrada ramenníhi kloubu trauma tělo humerální s blokačním šroubem long Ti6A/4V 1350.15.030</t>
  </si>
  <si>
    <t>KI706</t>
  </si>
  <si>
    <t>náhrada ramenního kloubu  dřík cementový prům 18 mm délka 80 mm Ti6A/4V 1306.15.180</t>
  </si>
  <si>
    <t>KK582</t>
  </si>
  <si>
    <t>náhrada ramenního kloubu adaptér excentrický + 4 mm standard 1330.15.274</t>
  </si>
  <si>
    <t>KI363</t>
  </si>
  <si>
    <t>náhrada ramenního kloubu adaptér neutrální 0 mm standard Ti6A/4V 1330.15.270</t>
  </si>
  <si>
    <t>KI225</t>
  </si>
  <si>
    <t>náhrada ramenního kloubu dřík konický cement. průměr 16 mm délka 80 mm Ti6A/4V 1306.15.160</t>
  </si>
  <si>
    <t>KJ211</t>
  </si>
  <si>
    <t>náhrada ramenního kloubu hlavice humerální prům 50 mm CoCrMo  1322.09.500</t>
  </si>
  <si>
    <t>KI228</t>
  </si>
  <si>
    <t>náhrada ramenního kloubu hlavice humerální prům. 44 mm CoCrMo 1322.09.440</t>
  </si>
  <si>
    <t>KI269</t>
  </si>
  <si>
    <t>náhrada ramenního kloubu trauma tělo humerální s blokačním šroubem TI6A/4V 1350.15.010</t>
  </si>
  <si>
    <t>50115004</t>
  </si>
  <si>
    <t>IUTN - kovové (Z506)</t>
  </si>
  <si>
    <t>KG196</t>
  </si>
  <si>
    <t>čep zajišťovací  4,9 mm 259.400</t>
  </si>
  <si>
    <t>ZG906</t>
  </si>
  <si>
    <t>Čep zajišťovací 3.9 mm 458.240</t>
  </si>
  <si>
    <t>ZG355</t>
  </si>
  <si>
    <t>Čep zajišťovací 3.9 mm 458.280</t>
  </si>
  <si>
    <t>ZG362</t>
  </si>
  <si>
    <t>Čep zajišťovací 3.9 mm 458.460</t>
  </si>
  <si>
    <t>ZA071</t>
  </si>
  <si>
    <t>Čep zajišťovací 3.9 mm L26 258.260</t>
  </si>
  <si>
    <t>ZG241</t>
  </si>
  <si>
    <t>Čep zajišťovací 3.9 mm L30 258.300</t>
  </si>
  <si>
    <t>ZF836</t>
  </si>
  <si>
    <t>Čep zajišťovací 3.9 mm L32 258.320</t>
  </si>
  <si>
    <t>ZG251</t>
  </si>
  <si>
    <t>Čep zajišťovací 3.9 mm L34 258.340</t>
  </si>
  <si>
    <t>ZA072</t>
  </si>
  <si>
    <t>Čep zajišťovací 3.9 mm L36 258.360</t>
  </si>
  <si>
    <t>ZA073</t>
  </si>
  <si>
    <t>Čep zajišťovací 3.9 mm L38 258.380</t>
  </si>
  <si>
    <t>ZG120</t>
  </si>
  <si>
    <t>Čep zajišťovací 3.9 mm L40 258.400</t>
  </si>
  <si>
    <t>ZA105</t>
  </si>
  <si>
    <t>Čep zajišťovací 3.9 mm L42 258.420</t>
  </si>
  <si>
    <t>ZG260</t>
  </si>
  <si>
    <t>Čep zajišťovací 3.9 mm L44 258.440</t>
  </si>
  <si>
    <t>ZC988</t>
  </si>
  <si>
    <t>Čep zajišťovací 3.9 mm L46 258.460</t>
  </si>
  <si>
    <t>ZC997</t>
  </si>
  <si>
    <t>Čep zajišťovací 3.9 mm L48 258.480</t>
  </si>
  <si>
    <t>ZF845</t>
  </si>
  <si>
    <t>Čep zajišťovací 3.9 mm L50 258.500</t>
  </si>
  <si>
    <t>ZC276</t>
  </si>
  <si>
    <t>Čep zajišťovací 4.9 mm 459.300</t>
  </si>
  <si>
    <t>ZI311</t>
  </si>
  <si>
    <t>Čep zajišťovací 4.9 mm 459.320</t>
  </si>
  <si>
    <t>ZA104</t>
  </si>
  <si>
    <t>Čep zajišťovací 4.9 mm 459.340</t>
  </si>
  <si>
    <t>ZB897</t>
  </si>
  <si>
    <t>Čep zajišťovací 4.9 mm 459.360</t>
  </si>
  <si>
    <t>ZB601</t>
  </si>
  <si>
    <t>Čep zajišťovací 4.9 mm 459.380</t>
  </si>
  <si>
    <t>ZF846</t>
  </si>
  <si>
    <t>Čep zajišťovací 4.9 mm 459.400</t>
  </si>
  <si>
    <t>ZF847</t>
  </si>
  <si>
    <t>Čep zajišťovací 4.9 mm 459.460</t>
  </si>
  <si>
    <t>ZF413</t>
  </si>
  <si>
    <t>Čep zajišťovací 4.9 mm 459.500</t>
  </si>
  <si>
    <t>ZH162</t>
  </si>
  <si>
    <t>Čep zajišťovací 4.9 mm 459.560</t>
  </si>
  <si>
    <t>ZF414</t>
  </si>
  <si>
    <t>Čep zajišťovací 4.9 mm 459.600</t>
  </si>
  <si>
    <t>ZH036</t>
  </si>
  <si>
    <t>Čep zajišťovací 4.9 mm 459.640</t>
  </si>
  <si>
    <t>ZF523</t>
  </si>
  <si>
    <t>Čep zajišťovací 4.9 mm 459.720</t>
  </si>
  <si>
    <t>ZH788</t>
  </si>
  <si>
    <t>Čep zajišťovací 4.9 mm 459.760</t>
  </si>
  <si>
    <t>KG192</t>
  </si>
  <si>
    <t>čep zajišťovací pr. 4,9 samořezný 259.320</t>
  </si>
  <si>
    <t>KG193</t>
  </si>
  <si>
    <t>čep zajišťovací pr. 4,9 samořezný 259.340</t>
  </si>
  <si>
    <t>KG194</t>
  </si>
  <si>
    <t>čep zajišťovací pr. 4,9 samořezný 259.360</t>
  </si>
  <si>
    <t>KG195</t>
  </si>
  <si>
    <t>čep zajišťovací pr. 4,9 samořezný 259.380</t>
  </si>
  <si>
    <t>KG199</t>
  </si>
  <si>
    <t>čep zajišťovací pr. 4,9 samořezný 259.460</t>
  </si>
  <si>
    <t>ZO921</t>
  </si>
  <si>
    <t>Čepel spinální pro DFN 450.885</t>
  </si>
  <si>
    <t>ZI288</t>
  </si>
  <si>
    <t>Čepel spinální pro DFN 450.887</t>
  </si>
  <si>
    <t>ZH334</t>
  </si>
  <si>
    <t>Čepel spinální pro DFN 450.889</t>
  </si>
  <si>
    <t>ZB063</t>
  </si>
  <si>
    <t>Čepel spinální pro DFN 450.891</t>
  </si>
  <si>
    <t>ZA026</t>
  </si>
  <si>
    <t>Dlaha adaptační 1.5 mm 12 otv. 246.191</t>
  </si>
  <si>
    <t>ZC206</t>
  </si>
  <si>
    <t>Dlaha adaptační T 1.5 mm 3 otv. 246.231</t>
  </si>
  <si>
    <t>ZA027</t>
  </si>
  <si>
    <t>Dlaha adaptační T 1.5 mm 4 otv. 246.241</t>
  </si>
  <si>
    <t>ZA024</t>
  </si>
  <si>
    <t>Dlaha adaptační T 2.0 mm 3 otv. 243.231</t>
  </si>
  <si>
    <t>ZK659</t>
  </si>
  <si>
    <t>Dlaha adaptační T 4.0 mm 8 otv. 243.241</t>
  </si>
  <si>
    <t>ZA022</t>
  </si>
  <si>
    <t>Dlaha adaptační Y 1.3 mm 221.335</t>
  </si>
  <si>
    <t>ZC169</t>
  </si>
  <si>
    <t>Dlaha adaptační Y 1.5 mm 246.242</t>
  </si>
  <si>
    <t>ZD921</t>
  </si>
  <si>
    <t>Dlaha anatomická DVR ext DVRAXL</t>
  </si>
  <si>
    <t>ZD450</t>
  </si>
  <si>
    <t>Dlaha anatomická DVR narw DVRANL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</si>
  <si>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</si>
  <si>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</si>
  <si>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</si>
  <si>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</si>
  <si>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</si>
  <si>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</si>
  <si>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</si>
  <si>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</si>
  <si>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ZD402</t>
  </si>
  <si>
    <t>Dlaha anatomická DVR standard DVRAR</t>
  </si>
  <si>
    <t>ZA745</t>
  </si>
  <si>
    <t>Dlaha anatomická DVR wide DVRAWL</t>
  </si>
  <si>
    <t>ZD398</t>
  </si>
  <si>
    <t>Dlaha anatomická DVR wide DVRAWR</t>
  </si>
  <si>
    <t>ZI502</t>
  </si>
  <si>
    <t>Dlaha DCS 95° 12 otv. L210 281.925</t>
  </si>
  <si>
    <t>KG483</t>
  </si>
  <si>
    <t>dlaha DHP 2,7/3,5 dorso-lat levá 3 otv. 441.263</t>
  </si>
  <si>
    <t>KG485</t>
  </si>
  <si>
    <t>dlaha DHP 2,7/3,5 dorso-lat levá 5 otv. 441.265</t>
  </si>
  <si>
    <t>KG484</t>
  </si>
  <si>
    <t>dlaha DHP 2,7/3,5 dorso-lat pravá 5 otv. 441.264</t>
  </si>
  <si>
    <t>KG486</t>
  </si>
  <si>
    <t>dlaha DHP 2,7/3,5 dorso-lat pravá 7 otv. 441.266</t>
  </si>
  <si>
    <t>KG491</t>
  </si>
  <si>
    <t>dlaha DHP 2,7/3,5 dorso-lat s/laterální 441.273</t>
  </si>
  <si>
    <t>KG493</t>
  </si>
  <si>
    <t>dlaha DHP 2,7/3,5 dorso-lat s/laterální 441.275</t>
  </si>
  <si>
    <t>KG501</t>
  </si>
  <si>
    <t>dlaha DHP 2,7/3,5 mediální levá 5 otv T 441.285</t>
  </si>
  <si>
    <t>KG503</t>
  </si>
  <si>
    <t>dlaha DHP 2,7/3,5 mediální levá 7 otv T 441.287</t>
  </si>
  <si>
    <t>KG498</t>
  </si>
  <si>
    <t>dlaha DHP 2,7/3,5 mediální pravá 3 otv T 441.282</t>
  </si>
  <si>
    <t>KG500</t>
  </si>
  <si>
    <t>dlaha DHP 2,7/3,5 mediální pravá 5 otv T 441.284</t>
  </si>
  <si>
    <t>KG502</t>
  </si>
  <si>
    <t>dlaha DHP 2,7/3,5 mediální pravá 7 otv T 441.286</t>
  </si>
  <si>
    <t>ZI621</t>
  </si>
  <si>
    <t>Dlaha DHS 135° 2 otv. KO402S</t>
  </si>
  <si>
    <t>ZN420</t>
  </si>
  <si>
    <t>Dlaha H dorzální pravá A-4750.14</t>
  </si>
  <si>
    <t>ZI867</t>
  </si>
  <si>
    <t>Dlaha háčková LCP 3,5 mm na klíční kost 5 otvorů 441.084</t>
  </si>
  <si>
    <t>KJ205</t>
  </si>
  <si>
    <t>dlaha humerální distální LCP etraartikulární levá 6 otv. délka 158 mm, titan 04.104.026</t>
  </si>
  <si>
    <t>KI841</t>
  </si>
  <si>
    <t>dlaha humerální distální LCP etraartikulární pravá 12 otv. 04.104.012</t>
  </si>
  <si>
    <t>KJ204</t>
  </si>
  <si>
    <t>dlaha humerální distální LCP etraartikulární pravá 6 otv. délka 158 mm, titan 04.104.006</t>
  </si>
  <si>
    <t>KI842</t>
  </si>
  <si>
    <t>dlaha humerální distální LCP etraartikulární pravá 8 otv. 04.104.008</t>
  </si>
  <si>
    <t>KK279</t>
  </si>
  <si>
    <t>dlaha klavikulární Button Pec  2,6 x 10,9 mm AR-2266</t>
  </si>
  <si>
    <t>ZE657</t>
  </si>
  <si>
    <t>Dlaha LC-DCP 3.5 mm 10 otvorů 223.600 již se nedodává</t>
  </si>
  <si>
    <t>ZA010</t>
  </si>
  <si>
    <t>Dlaha LC-DCP 3.5 mm 8 otvorů 223.580 již se nedodává</t>
  </si>
  <si>
    <t>KG479</t>
  </si>
  <si>
    <t>dlaha LCP 2,4 vol n/dist-rad prod 441.145</t>
  </si>
  <si>
    <t>ZH690</t>
  </si>
  <si>
    <t>Dlaha LCP 2,7 / 3,5 mm na laterální distální fibulu 04.112.137</t>
  </si>
  <si>
    <t>ZH695</t>
  </si>
  <si>
    <t>Dlaha LCP 2,7 / 3,5 mm na laterální distální fibulu 04.112.142</t>
  </si>
  <si>
    <t>ZG840</t>
  </si>
  <si>
    <t>Dlaha LCP 2,7 / 3,5 mm na přední horní část klavikuly s bočním prodloužením 04.112.009</t>
  </si>
  <si>
    <t>ZG837</t>
  </si>
  <si>
    <t>Dlaha LCP 2,7 / 3,5 mm na přední horní část klavikuly s bočním prodloužením 04.112.012</t>
  </si>
  <si>
    <t>ZG838</t>
  </si>
  <si>
    <t>Dlaha LCP 2,7 / 3,5 mm na přední horní část klavikuly s bočním prodloužením 04.112.013</t>
  </si>
  <si>
    <t>ZH354</t>
  </si>
  <si>
    <t>Dlaha LCP 2.4 mm distální radius vol s/vl 04.110.441</t>
  </si>
  <si>
    <t>KG476</t>
  </si>
  <si>
    <t>dlaha LCP 3,5 na olekranon levá 4 otv. D 436.505</t>
  </si>
  <si>
    <t>KG478</t>
  </si>
  <si>
    <t>dlaha LCP 3,5 na olekranon levá 8 otv. D 436.509</t>
  </si>
  <si>
    <t>KG475</t>
  </si>
  <si>
    <t>dlaha LCP 3,5 na olekranon pravá 4 otv. D 436.504</t>
  </si>
  <si>
    <t>ZD320</t>
  </si>
  <si>
    <t>Dlaha LCP 4.5 / 5.0 mm 226.581</t>
  </si>
  <si>
    <t>ZD319</t>
  </si>
  <si>
    <t>Dlaha LCP 4.5 / 5.0 mm 226.601</t>
  </si>
  <si>
    <t>ZK398</t>
  </si>
  <si>
    <t>Dlaha LCP 4.5 / 5.0 mm 226.651</t>
  </si>
  <si>
    <t>ZG315</t>
  </si>
  <si>
    <t>Dlaha LCP 4.5 / 5.0 mm 229.411</t>
  </si>
  <si>
    <t>ZL281</t>
  </si>
  <si>
    <t>Dlaha LCP distální tibie 3.5 mm anterolaterální 241.441</t>
  </si>
  <si>
    <t>ZF863</t>
  </si>
  <si>
    <t>Dlaha LCP distální tibie 3.5 mm anterolaterální 241.444</t>
  </si>
  <si>
    <t>ZK392</t>
  </si>
  <si>
    <t>Dlaha LCP distální tibie 3.5 mm mediální bez výběžku 02.112.515</t>
  </si>
  <si>
    <t>ZI704</t>
  </si>
  <si>
    <t>Dlaha LCP distální tibie 3.5 mm mediální bez výběžku 02.112.519</t>
  </si>
  <si>
    <t>ZL242</t>
  </si>
  <si>
    <t>Dlaha LCP distální tibie 3.5 mm mediální bez výběžku 02.112.522</t>
  </si>
  <si>
    <t>ZI308</t>
  </si>
  <si>
    <t>Dlaha LCP distální tibie 3.5 mm mediální bez výběžku 02.112.523</t>
  </si>
  <si>
    <t>ZH146</t>
  </si>
  <si>
    <t>Dlaha LCP distální tibie 3.5 mm mediální bez výběžku 02.112.526</t>
  </si>
  <si>
    <t>ZG783</t>
  </si>
  <si>
    <t>Dlaha LCP distální tibie 3.5 mm mediální bez výběžku 02.112.531</t>
  </si>
  <si>
    <t>ZD659</t>
  </si>
  <si>
    <t>Dlaha LCP metafyzální distální bérec 3,5 / 4,0 / 5,0 mm 224.771</t>
  </si>
  <si>
    <t>ZB744</t>
  </si>
  <si>
    <t>Dlaha LCP metafyzální distální bérec 3,5 / 4,0 / 5,0 mm 224.812</t>
  </si>
  <si>
    <t>ZI227</t>
  </si>
  <si>
    <t>Dlaha LCP metafyzální distální bérec 3,5 / 4,5 / 5,0 mm 224.772</t>
  </si>
  <si>
    <t>ZK689</t>
  </si>
  <si>
    <t>Dlaha LCP metafyzální distální bérec 3,5 / 4,5 / 5,0 mm 224.776</t>
  </si>
  <si>
    <t>ZK686</t>
  </si>
  <si>
    <t>Dlaha LCP metafyzální distální bérec 3,5 / 4,5 / 5,0 mm 224.814</t>
  </si>
  <si>
    <t>ZJ295</t>
  </si>
  <si>
    <t>Dlaha LCP na diafízu klíční kosti 3,5 mm 04.112.028</t>
  </si>
  <si>
    <t>ZJ072</t>
  </si>
  <si>
    <t>Dlaha LCP na diafízu klíční kosti 3,5 mm 04.112.029</t>
  </si>
  <si>
    <t>ZM311</t>
  </si>
  <si>
    <t>Dlaha LCP na diafízu klíční kosti 3,5 mm 04.112.031</t>
  </si>
  <si>
    <t>ZH692</t>
  </si>
  <si>
    <t>Dlaha LCP na laterální distální fibulu 04.112.139</t>
  </si>
  <si>
    <t>ZH693</t>
  </si>
  <si>
    <t>Dlaha LCP na laterální distální fibulu 04.112.140</t>
  </si>
  <si>
    <t>ZC287</t>
  </si>
  <si>
    <t>Dlaha LCP proximální tibie 4.5/5.0 240.045</t>
  </si>
  <si>
    <t>ZC289</t>
  </si>
  <si>
    <t>Dlaha LCP proximální tibie 4.5/5.0 240.046</t>
  </si>
  <si>
    <t>ZC288</t>
  </si>
  <si>
    <t>Dlaha LCP proximální tibie 4.5/5.0 240.047</t>
  </si>
  <si>
    <t>ZI329</t>
  </si>
  <si>
    <t>Dlaha LCP proximální tibie laterální 4.5/5.0 mm 240.037</t>
  </si>
  <si>
    <t>ZO035</t>
  </si>
  <si>
    <t>Dlaha LCP tibie proximální dorzální mediální 3,5 mm 02.120.702</t>
  </si>
  <si>
    <t>ZP016</t>
  </si>
  <si>
    <t>Dlaha LCP tibie proximální posteromediální tibiální 3,5 mm 02.120.704</t>
  </si>
  <si>
    <t>ZP307</t>
  </si>
  <si>
    <t>Dlaha LCP tvaru třetiny válce 3.5 mm 241.341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</si>
  <si>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</si>
  <si>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</si>
  <si>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</si>
  <si>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</si>
  <si>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</si>
  <si>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</si>
  <si>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</si>
  <si>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</si>
  <si>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ZG057</t>
  </si>
  <si>
    <t>Dlaha LCP-DF 4.5/5.0 mm 222.252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</si>
  <si>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</si>
  <si>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</si>
  <si>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</si>
  <si>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</si>
  <si>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</si>
  <si>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</si>
  <si>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ZE757</t>
  </si>
  <si>
    <t>Dlaha LCP-DF 4.5/5.0 mm 222.259</t>
  </si>
  <si>
    <t>ZJ595</t>
  </si>
  <si>
    <t>Dlaha LCP-PLT 4.5/5.0 mm 222.221</t>
  </si>
  <si>
    <t>ZI228</t>
  </si>
  <si>
    <t>Dlaha LCP-PLT 4.5/5.0 mm 222.225</t>
  </si>
  <si>
    <t>ZO554</t>
  </si>
  <si>
    <t>Dlaha metakarpální a falangeální linos ti, anatomická, variabilní úhel, 2/5 otv. T-tvar, tl. 0,8 mm, d. 31,5 mm 26-108-08-09</t>
  </si>
  <si>
    <t>ZO574</t>
  </si>
  <si>
    <t>Dlaha metakarpální a falangeální linos ti, anatomická, variabilní úhel, 2/5 otv., Y-tvar, tl. 1,2 mm, d. 36,5 mm 26-112-05-09</t>
  </si>
  <si>
    <t>ZO588</t>
  </si>
  <si>
    <t>Dlaha metakarpální a falangeální linos ti, anatomická, variabilní úhel, 2/6 otv., mřížkový tvar, tl. 1,2 mm, d. 37,5 mm 26-112-19-09</t>
  </si>
  <si>
    <t>ZO593</t>
  </si>
  <si>
    <t>Dlaha metakarpální a falangeální linos ti, anatomická, variabilní úhel, 2/6 otv., Y-tvar, tl. 1,2 mm, d. 43 mm 26-112-24-09</t>
  </si>
  <si>
    <t>ZO560</t>
  </si>
  <si>
    <t>Dlaha metakarpální a falangeální linos ti, anatomická, variabilní úhel, 6 otv. rovná, tl. 0,8 mm, d. 31,5 mm 26-108-14-09</t>
  </si>
  <si>
    <t>ZO583</t>
  </si>
  <si>
    <t>Dlaha metakarpální a falangeální linos ti, anatomická, variabilní úhel, 6 otv., rovná, tl. 1,2 mm, d. 38,5 mm 26-112-14-09</t>
  </si>
  <si>
    <t>ZO596</t>
  </si>
  <si>
    <t>Dlaha metakarpální a falangeální linos ti, anatomická, variabilní úhel, 7 otv., rovná, tl. 1,2 mm, d. 45 mm 26-112-27-09</t>
  </si>
  <si>
    <t>ZO415</t>
  </si>
  <si>
    <t>Dlaha na dézu zápěstí 2,5 mm rovná A-4760.11</t>
  </si>
  <si>
    <t>ZL391</t>
  </si>
  <si>
    <t>Dlaha na distální ulnu 2.5 mm Y 2/5 otvorů A-4750.91</t>
  </si>
  <si>
    <t>ZI219</t>
  </si>
  <si>
    <t>Dlaha na hlavičku rádia 2,0 s límcem A-4656.68</t>
  </si>
  <si>
    <t>ZE437</t>
  </si>
  <si>
    <t>Dlaha na klíční kost 11 otv. 750-100-011-011</t>
  </si>
  <si>
    <t>ZP391</t>
  </si>
  <si>
    <t>Dlaha na KO Recos úhlově stabilní levá 26-166-41-09</t>
  </si>
  <si>
    <t>ZP392</t>
  </si>
  <si>
    <t>Dlaha na KO Recos úhlově stabilní pravá 26-166-40-09</t>
  </si>
  <si>
    <t>ZE773</t>
  </si>
  <si>
    <t>Dlaha na symfýzu 3,5 mm s koaxiálními kombi otvory 02.100.004</t>
  </si>
  <si>
    <t>ZN381</t>
  </si>
  <si>
    <t>Dlaha na symfýzu 3,5 s koaxiálními kombi otvory a 2 DCP 02.100.016</t>
  </si>
  <si>
    <t>ZA063</t>
  </si>
  <si>
    <t>Dlaha philos proximální humerus 3,5 3 otv. 241.901</t>
  </si>
  <si>
    <t>ZP088</t>
  </si>
  <si>
    <t>Dlaha pro dézu hlezna ANKLE FIX standard levá 28.14.101</t>
  </si>
  <si>
    <t>ZE913</t>
  </si>
  <si>
    <t>Dlaha pro fibulu 11 otvorová 798-110-101-011</t>
  </si>
  <si>
    <t>ZG700</t>
  </si>
  <si>
    <t>Dlaha pro fibulu 9 otvorová s háčkem LA09 798-110-101-009</t>
  </si>
  <si>
    <t>ZP596</t>
  </si>
  <si>
    <t>Dlaha pro zkrácení ulny a radia TI 7 otvorů krátká L 80, sterilní 26-166-60-09</t>
  </si>
  <si>
    <t>ZI499</t>
  </si>
  <si>
    <t>Dlaha přímá LCP 3,5 mm 10 otvorů 223.601 již se nedodává</t>
  </si>
  <si>
    <t>ZI702</t>
  </si>
  <si>
    <t>Dlaha přímá LCP 3,5 mm 12 otvorů 223.621</t>
  </si>
  <si>
    <t>ZI151</t>
  </si>
  <si>
    <t>Dlaha přímá LCP 3,5 mm 5 otvorů 223.551 již se nedodává</t>
  </si>
  <si>
    <t>ZI653</t>
  </si>
  <si>
    <t>Dlaha přímá LCP 3,5 mm 6 otovrů 223.561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</si>
  <si>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</si>
  <si>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</si>
  <si>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</si>
  <si>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</si>
  <si>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</si>
  <si>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 již se nedodává</t>
  </si>
  <si>
    <t>ZP094</t>
  </si>
  <si>
    <t>Dlaha radiální distální Medin 6 x 2 otv. pravá 397129788793</t>
  </si>
  <si>
    <t>ZP128</t>
  </si>
  <si>
    <t>Dlaha radiální distální Medin 7 x 2 otv. levá 397129788733</t>
  </si>
  <si>
    <t>ZP129</t>
  </si>
  <si>
    <t>Dlaha radiální distální Medin 7 x 2 otv. pravá 397129788823</t>
  </si>
  <si>
    <t>ZM957</t>
  </si>
  <si>
    <t>Dlaha radiální distální volární 6 x 2 otvory 47 mm levá 397129788703</t>
  </si>
  <si>
    <t>ZM978</t>
  </si>
  <si>
    <t>Dlaha radiální distální volární 6 x 3 otvory 55 mm levá 397129788713</t>
  </si>
  <si>
    <t>ZN053</t>
  </si>
  <si>
    <t>Dlaha radiální distální volární 6 x 3 otvory 55 mm pravá 397129788803</t>
  </si>
  <si>
    <t>ZP048</t>
  </si>
  <si>
    <t>Dlaha radiální distální volární 6 x 4 otvory pravá 397129788813</t>
  </si>
  <si>
    <t>ZK911</t>
  </si>
  <si>
    <t>Dlaha radiální IXOS P4 úhlově stabilní 26-914-10-09</t>
  </si>
  <si>
    <t>ZK990</t>
  </si>
  <si>
    <t>Dlaha radiální IXOS P4 úhlově stabilní 26-914-11-09</t>
  </si>
  <si>
    <t>ZK991</t>
  </si>
  <si>
    <t>Dlaha radiální IXOS P4 úhlově stabilní 26-914-12-09</t>
  </si>
  <si>
    <t>ZF898</t>
  </si>
  <si>
    <t>Dlaha radiální IXOS P4 wave 26-914-21-09</t>
  </si>
  <si>
    <t>ZF951</t>
  </si>
  <si>
    <t>Dlaha radiální IXOS P4 wave 26-914-22-09</t>
  </si>
  <si>
    <t>ZL048</t>
  </si>
  <si>
    <t>Dlaha radiální IXOS P4 wave 26-914-23-09</t>
  </si>
  <si>
    <t>ZF592</t>
  </si>
  <si>
    <t>Dlaha radiální IXOS PU4 26-914-41-09</t>
  </si>
  <si>
    <t>ZM847</t>
  </si>
  <si>
    <t>Dlaha radiální korekční Recos TI uhl.stabilní 26-166-43-09</t>
  </si>
  <si>
    <t>ZG300</t>
  </si>
  <si>
    <t>Dlaha rekonstrukční 3,5 rovná 245.000 již nedodávají</t>
  </si>
  <si>
    <t>ZE379</t>
  </si>
  <si>
    <t>Dlaha rekonstrukční 3,5 s nízkým profilem 245.908</t>
  </si>
  <si>
    <t>ZP184</t>
  </si>
  <si>
    <t>Dlaha rekonstrukční 3,5 s nízkým profilem 245.910</t>
  </si>
  <si>
    <t>ZP185</t>
  </si>
  <si>
    <t>Dlaha rekonstrukční 3,5 s nízkým profilem 245.914</t>
  </si>
  <si>
    <t>ZE404</t>
  </si>
  <si>
    <t>Dlaha rekonstrukční 4,5 rovná 229.330</t>
  </si>
  <si>
    <t>ZJ307</t>
  </si>
  <si>
    <t>Dlaha rekonstrukční 4,5 rovná 229.340</t>
  </si>
  <si>
    <t>ZN800</t>
  </si>
  <si>
    <t>Dlaha rekonstrukční J 3,5 s nízkým profilem levá 14 otv. 02.100.365</t>
  </si>
  <si>
    <t>ZI972</t>
  </si>
  <si>
    <t>Dlaha rekonstrukční J 3.5 mm 245.924</t>
  </si>
  <si>
    <t>ZH794</t>
  </si>
  <si>
    <t>Dlaha rekonstrukční J 3.5 mm 245.934</t>
  </si>
  <si>
    <t>ZA061</t>
  </si>
  <si>
    <t>Dlaha rekonstrukční LCP 3,5 245.071</t>
  </si>
  <si>
    <t>ZA062</t>
  </si>
  <si>
    <t>Dlaha rekonstrukční LCP 3,5 rovná s kombinovaným otvorem 10 otv. 245.101</t>
  </si>
  <si>
    <t>ZA120</t>
  </si>
  <si>
    <t>Dlaha rekonstrukční LCP 3,5 rovná s kombinovaným otvorem 12 otv. 245.121</t>
  </si>
  <si>
    <t>ZN512</t>
  </si>
  <si>
    <t>Dlaha rekonstrukční LCP 3,5 rovná s kombinovaným otvorem 20 otv. 245.201</t>
  </si>
  <si>
    <t>ZA060</t>
  </si>
  <si>
    <t>Dlaha rekonstrukční LCP 3,5 rovná s kombinovaným otvorem 6 otv. 245.061</t>
  </si>
  <si>
    <t>ZH019</t>
  </si>
  <si>
    <t>Dlaha rekonstrukční LCP 3,5 rovná s kombinovaným otvorem 8 otv. 245.081</t>
  </si>
  <si>
    <t>ZG354</t>
  </si>
  <si>
    <t>Dlaha rekonstrukční LCP 3,5 rovná s kombinovaným otvorem 9 otv. 245.091</t>
  </si>
  <si>
    <t>ZH556</t>
  </si>
  <si>
    <t>Dlaha rekonstrukční na pánev pr. 3,5 mm 245.880</t>
  </si>
  <si>
    <t>ZJ226</t>
  </si>
  <si>
    <t>Dlaha targon FN dlaha 130° KO802T</t>
  </si>
  <si>
    <t>ZP058</t>
  </si>
  <si>
    <t>Dlaha TI ankle fix standard pravá 28.14.102</t>
  </si>
  <si>
    <t>ZO063</t>
  </si>
  <si>
    <t>Dlaha tibiální proximální mediální LCP 3,5 239.955</t>
  </si>
  <si>
    <t>ZP036</t>
  </si>
  <si>
    <t>Dlaha tibiální proximální mediální LCP 3,5 239.964</t>
  </si>
  <si>
    <t>ZC908</t>
  </si>
  <si>
    <t>Dlaha tibie proximální LCP laterální 4.5/5.0 240.042</t>
  </si>
  <si>
    <t>ZF265</t>
  </si>
  <si>
    <t>Dlaha tibie proximální LCP laterální 4.5/5.0 8 otv. 240.040</t>
  </si>
  <si>
    <t>ZA151</t>
  </si>
  <si>
    <t>Dlaha uzamykatelná 3.5 mm patní kost 241.622</t>
  </si>
  <si>
    <t>ZD339</t>
  </si>
  <si>
    <t>Dlaha uzamykatelná 3.5 mm patní kost 241.623</t>
  </si>
  <si>
    <t>ZO982</t>
  </si>
  <si>
    <t>Dlaha VA-LCP 3,5 mm proximální tibie 02.127.320</t>
  </si>
  <si>
    <t>ZH784</t>
  </si>
  <si>
    <t>Dlaha volární 2.5 mm adaptivní A-4750.61</t>
  </si>
  <si>
    <t>ZI393</t>
  </si>
  <si>
    <t>Dlaha volární 2.5 mm adaptivní A-4750.62</t>
  </si>
  <si>
    <t>ZI816</t>
  </si>
  <si>
    <t>Dlaha volární 2.5 mm adaptivní A-4750.64</t>
  </si>
  <si>
    <t>ZP351</t>
  </si>
  <si>
    <t>Dlaha volární korekční dlouhá XL pravá A-4750.76</t>
  </si>
  <si>
    <t>ZL390</t>
  </si>
  <si>
    <t>Dlaha volární na distální rádius 2.5 adaptivní A-4750.63</t>
  </si>
  <si>
    <t>ZK573</t>
  </si>
  <si>
    <t>Dlaha volární na distální radius 2.5 korekční  A-4750.17</t>
  </si>
  <si>
    <t>ZI301</t>
  </si>
  <si>
    <t>Dlaha volární na distální radius 2.5 korekční  A-4750.18</t>
  </si>
  <si>
    <t>ZK791</t>
  </si>
  <si>
    <t>Dlaha volární na distální radius 2.5 korekční A-4750.11</t>
  </si>
  <si>
    <t>ZI689</t>
  </si>
  <si>
    <t>Dlaha volární na distální radius 2.5 korekční A-4750.19</t>
  </si>
  <si>
    <t>ZP414</t>
  </si>
  <si>
    <t>Dlaha Vortex distální humerální DL right 3H vzorek 280302203</t>
  </si>
  <si>
    <t>ZP499</t>
  </si>
  <si>
    <t>Dlaha Vortex distální humerální dorzolaterální levá 3H 280302103</t>
  </si>
  <si>
    <t>ZP415</t>
  </si>
  <si>
    <t>Dlaha Vortex distální humerální M right 5H vzorek 280302405</t>
  </si>
  <si>
    <t>ZP500</t>
  </si>
  <si>
    <t>Dlaha Vortex distální humerální mediální levá 3H  280302303</t>
  </si>
  <si>
    <t>ZP416</t>
  </si>
  <si>
    <t>Dlaha Vortex olecranon left 3H vzorek 280220303</t>
  </si>
  <si>
    <t>ZM587</t>
  </si>
  <si>
    <t>Dlaha zamykatelná aptus hand pro scaphoid 1,2/1,5 mm A-4350.80</t>
  </si>
  <si>
    <t>ZN460</t>
  </si>
  <si>
    <t>Drát K 1,5 mm L230 mm originální ke KIT ULTIMA EVO 4,5 BR150</t>
  </si>
  <si>
    <t>ZP419</t>
  </si>
  <si>
    <t>Drát K 2,6 mm 500 mm 292.001</t>
  </si>
  <si>
    <t>ZM852</t>
  </si>
  <si>
    <t>Drát K Medin 1,2 x 160 mm bal. á 10 ks 397129092470</t>
  </si>
  <si>
    <t>ZN218</t>
  </si>
  <si>
    <t>Drát K Medin 1,2 x 300 mm s vrtací špičkou á 10 ks 397129092540</t>
  </si>
  <si>
    <t>ZM853</t>
  </si>
  <si>
    <t>Drát K Medin 1,5 x 160 mm bal. á 10 ks 397129092480</t>
  </si>
  <si>
    <t>ZN219</t>
  </si>
  <si>
    <t>Drát K Medin 1,5 x 300 mm s vrtací špičkou á 10 ks 397129092550</t>
  </si>
  <si>
    <t>ZM854</t>
  </si>
  <si>
    <t>Drát K Medin 1,8 x 160 mm á 10 ks 397129092490</t>
  </si>
  <si>
    <t>ZN220</t>
  </si>
  <si>
    <t>Drát K Medin 1,8 x 300 mm s vrtací špičkou á 10 ks 397129092560</t>
  </si>
  <si>
    <t>ZM855</t>
  </si>
  <si>
    <t>Drát K Medin 2,0 x 160 mm bal. á 10 ks 397129092500</t>
  </si>
  <si>
    <t>ZN221</t>
  </si>
  <si>
    <t>Drát K Medin 2,0 x 300 mm s vrtací špičkou á 10 ks 397129092570</t>
  </si>
  <si>
    <t>ZM856</t>
  </si>
  <si>
    <t>Drát K Medin 2,5 x 160 mm á 10 ks 397129092510</t>
  </si>
  <si>
    <t>ZO361</t>
  </si>
  <si>
    <t>Drát K originál k Dartfire 150x9mm NO2228209</t>
  </si>
  <si>
    <t>ZO252</t>
  </si>
  <si>
    <t>Drát K se závitovou špičkou 1,6 mm délka 150 mm 292.720</t>
  </si>
  <si>
    <t>ZA491</t>
  </si>
  <si>
    <t>Drát Kirschnerův 1.00 mm á 10 ks 292.100.10</t>
  </si>
  <si>
    <t>ZG063</t>
  </si>
  <si>
    <t>Drát Kirschnerův 1.25 mm á 10 ks 292.120.10</t>
  </si>
  <si>
    <t>ZG307</t>
  </si>
  <si>
    <t>Drát Kirschnerův 1.60 mm á 10 ks 292.160.10</t>
  </si>
  <si>
    <t>ZF851</t>
  </si>
  <si>
    <t>Drát Kirschnerův 2.00 mm á 10 ks 292.210.10</t>
  </si>
  <si>
    <t>ZD961</t>
  </si>
  <si>
    <t>Drát K-Wire 1.60 mm 492.160</t>
  </si>
  <si>
    <t>ZH340</t>
  </si>
  <si>
    <t>Drát K-Wire 1.60 mm á 10 ks 292.180.10</t>
  </si>
  <si>
    <t>ZF529</t>
  </si>
  <si>
    <t>Drát K-Wire 1.80 mm á 10 ks 292.170.10</t>
  </si>
  <si>
    <t>ZA288</t>
  </si>
  <si>
    <t>Drát repoziční 2,0 mm se špičkou 292.410</t>
  </si>
  <si>
    <t>KI547</t>
  </si>
  <si>
    <t>drát vodící  se závitovou špičkou, délka 350 mm 357.039</t>
  </si>
  <si>
    <t>ZA393</t>
  </si>
  <si>
    <t>Drát vodící 1,60 mm bal. á 10 ks 26-451-00-07</t>
  </si>
  <si>
    <t>ZI970</t>
  </si>
  <si>
    <t>Drát vodící 3.2 x 450 mm dlouhý pro hřeby GAMMA3 1210-6450S</t>
  </si>
  <si>
    <t>ZD050</t>
  </si>
  <si>
    <t>Drát vodící 3.20 mm 357.399</t>
  </si>
  <si>
    <t>ZP096</t>
  </si>
  <si>
    <t>Drát vodící Charlotte 2,5 mm x 230 mm 44182523</t>
  </si>
  <si>
    <t>ZA147</t>
  </si>
  <si>
    <t>Drát vodící vrtací 1,00 mm bal. á 10 ks 26-351-00-05</t>
  </si>
  <si>
    <t>ZI857</t>
  </si>
  <si>
    <t>Hlava expert zaslepovací 12.0 mm 04.003.000</t>
  </si>
  <si>
    <t>ZI861</t>
  </si>
  <si>
    <t>Hlava expert zaslepovací 12.0 mm 04.003.001</t>
  </si>
  <si>
    <t>ZK802</t>
  </si>
  <si>
    <t>Hlava expert zaslepovací 12.0 mm 04.003.002</t>
  </si>
  <si>
    <t>ZK513</t>
  </si>
  <si>
    <t>Hlava expert zaslepovací 12.0 mm 04.003.003</t>
  </si>
  <si>
    <t>ZA306</t>
  </si>
  <si>
    <t>Hlava zaslepovací DFN pro vrtulku 451.895</t>
  </si>
  <si>
    <t>ZA307</t>
  </si>
  <si>
    <t>Hlava zaslepovací DFN pro zajišťovací šrouby 6.0 mm 451.896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</si>
  <si>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</si>
  <si>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</si>
  <si>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</si>
  <si>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</si>
  <si>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</si>
  <si>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</si>
  <si>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ZA158</t>
  </si>
  <si>
    <t>Hlava zaslepovací expert pro hřeby tibiální 15 mm 04.004.003</t>
  </si>
  <si>
    <t>ZG785</t>
  </si>
  <si>
    <t>Hlava zaslepovací Gamma3 3005-1100S</t>
  </si>
  <si>
    <t>ZH743</t>
  </si>
  <si>
    <t>Hlava zaslepovací Gamma3 3005-1105S</t>
  </si>
  <si>
    <t>KG227</t>
  </si>
  <si>
    <t>hlava zaslepovací p/PFN prodio 273.150</t>
  </si>
  <si>
    <t>ZO768</t>
  </si>
  <si>
    <t>Hlava zaslepovací pro Targon PH a H KB615T</t>
  </si>
  <si>
    <t>ZP064</t>
  </si>
  <si>
    <t>Hlava zaslepovací tibie úhlově stabilní  Expert pro hřeb pro artrodézu hlezna, pro spirální čepel, slitina titanu (TAN), zlatá, sterilní 04.008.000S</t>
  </si>
  <si>
    <t>ZA101</t>
  </si>
  <si>
    <t>Hlava zaslepovací UFN pro zajištění 12,0 mm 459.012</t>
  </si>
  <si>
    <t>ZA102</t>
  </si>
  <si>
    <t>Hlava zaslepovací UFN pro zajištění 12,0 mm 459.013</t>
  </si>
  <si>
    <t>ZA103</t>
  </si>
  <si>
    <t>Hlava zaslepovací UFN pro zajišťění 12,0 mm 459.014</t>
  </si>
  <si>
    <t>ZG909</t>
  </si>
  <si>
    <t>Hlava zaslepovací UHN 5 TAN 462.955</t>
  </si>
  <si>
    <t>ZE990</t>
  </si>
  <si>
    <t>Hřeb DFN femorální distální 10.0 mm L200 451.722</t>
  </si>
  <si>
    <t>ZE651</t>
  </si>
  <si>
    <t>Hřeb DFN femorální distální 10.0 mm L300 451.725</t>
  </si>
  <si>
    <t>ZG811</t>
  </si>
  <si>
    <t>Hřeb DFN femorální distální 10.0 mm L340 451.727</t>
  </si>
  <si>
    <t>ZD123</t>
  </si>
  <si>
    <t>Hřeb DFN femorální distální 10.0 mm L380 451.729</t>
  </si>
  <si>
    <t>ZA305</t>
  </si>
  <si>
    <t>Hřeb DFN femorální distální 12,0 mm L200 451.822</t>
  </si>
  <si>
    <t>ZD028</t>
  </si>
  <si>
    <t>Hřeb DFN femorální distální 12,0 mm L300 451.825</t>
  </si>
  <si>
    <t>ZE997</t>
  </si>
  <si>
    <t>Hřeb DFN femorální distální 12,0 mm L340 451.827</t>
  </si>
  <si>
    <t>ZI287</t>
  </si>
  <si>
    <t>Hřeb DFN femorální distální 9.0 mm L300 451.705</t>
  </si>
  <si>
    <t>ZM007</t>
  </si>
  <si>
    <t>Hřeb DFN femorální distální 9.0 mm L340 451.707</t>
  </si>
  <si>
    <t>ZN846</t>
  </si>
  <si>
    <t>Hřeb dlouhý Gamma3 R2.0 levý 11 x 400 mm x 125° sada 3325-0400S</t>
  </si>
  <si>
    <t>ZF303</t>
  </si>
  <si>
    <t>Hřeb dlouhý Gamma3 R2.0 pravý 11 x 380 mm x 125° sada 3325-0380S</t>
  </si>
  <si>
    <t>ZM312</t>
  </si>
  <si>
    <t>Hřeb dlouhý Gamma3 R2.0 pravý 11 x 400 mm x 125° sada 3225-0400S</t>
  </si>
  <si>
    <t>ZK734</t>
  </si>
  <si>
    <t>Hřeb expert femorální laterální 10.0 mm 04.003.257</t>
  </si>
  <si>
    <t>ZK512</t>
  </si>
  <si>
    <t>Hřeb expert femorální laterální 10.0 mm 04.003.361</t>
  </si>
  <si>
    <t>ZN697</t>
  </si>
  <si>
    <t>Hřeb expert femorální laterální 10.0 mm 04.003.368</t>
  </si>
  <si>
    <t>ZP204</t>
  </si>
  <si>
    <t>Hřeb expert femorální laterální 10.0 mm délka 460 mm levý 04.003.373</t>
  </si>
  <si>
    <t>ZM944</t>
  </si>
  <si>
    <t>Hřeb expert femorální laterální 9.0 mm 04.003.256</t>
  </si>
  <si>
    <t>ZI999</t>
  </si>
  <si>
    <t>Hřeb expert femorální laterální 9.0 mm 04.003.260</t>
  </si>
  <si>
    <t>ZP066</t>
  </si>
  <si>
    <t>Hřeb Expert pro artrodézu hlezna úhlově stabilní pr. 12,0 mm, pravý, kanylovaný, délka 240 mm, slitina titanu (TAN), světle zelený, sterilní 04.008.228S</t>
  </si>
  <si>
    <t>ZA164</t>
  </si>
  <si>
    <t>Hřeb expert tibiální 8.0 mm 04.024.246</t>
  </si>
  <si>
    <t>ZC910</t>
  </si>
  <si>
    <t>Hřeb expert tibiální 8.0 mm 04.024.249</t>
  </si>
  <si>
    <t>ZH310</t>
  </si>
  <si>
    <t>Hřeb expert tibiální 8.0 mm 04.024.252</t>
  </si>
  <si>
    <t>ZD044</t>
  </si>
  <si>
    <t>Hřeb expert tibiální 8.0 mm 04.024.255</t>
  </si>
  <si>
    <t>ZD165</t>
  </si>
  <si>
    <t>Hřeb expert tibiální 9.0 mm 04.024.349</t>
  </si>
  <si>
    <t>ZA772</t>
  </si>
  <si>
    <t>Hřeb expert tibiální 9.0 mm 04.024.352</t>
  </si>
  <si>
    <t>KG236</t>
  </si>
  <si>
    <t>hřeb expert TN pr. 10 kanylovaný D330 TAN 04.004.446</t>
  </si>
  <si>
    <t>ZH049</t>
  </si>
  <si>
    <t>Hřeb expert TN pr. 10 mm 04.004.449</t>
  </si>
  <si>
    <t>ZP302</t>
  </si>
  <si>
    <t>Hřeb fixační XS RADIUS 11 otv. 4,5 x 99 mm 0132356</t>
  </si>
  <si>
    <t>ZO418</t>
  </si>
  <si>
    <t>Hřeb humerální H 8 mm 240 mm KE312T</t>
  </si>
  <si>
    <t>ZK383</t>
  </si>
  <si>
    <t>Hřeb na patu c-nail pravý 397129784160</t>
  </si>
  <si>
    <t>KG219</t>
  </si>
  <si>
    <t>hřeb PFN kanylovaný pr. 10 le 130° D380 oc 273.585</t>
  </si>
  <si>
    <t>KG212</t>
  </si>
  <si>
    <t>hřeb PFN pr. 10 130° D240 ocel 273.130</t>
  </si>
  <si>
    <t>KG213</t>
  </si>
  <si>
    <t>hřeb PFN pr. 11 130° D240 ocel 273.131</t>
  </si>
  <si>
    <t>KG214</t>
  </si>
  <si>
    <t>hřeb PFN pr. 12 130° D240 ocel 273.132</t>
  </si>
  <si>
    <t>ZC190</t>
  </si>
  <si>
    <t>Hřeb PH nagel 10/7 Targon KE021T</t>
  </si>
  <si>
    <t>ZF105</t>
  </si>
  <si>
    <t>Hřeb PH nagel 10/7 Targon KE023T</t>
  </si>
  <si>
    <t>ZE105</t>
  </si>
  <si>
    <t>Hřeb PH nagel 10/7 Targon KE026T</t>
  </si>
  <si>
    <t>ZC227</t>
  </si>
  <si>
    <t>Hřeb PH nagel 10/7 Targon KE071T</t>
  </si>
  <si>
    <t>ZA311</t>
  </si>
  <si>
    <t>Hřeb PH nagel 10/7 Targon KE074T</t>
  </si>
  <si>
    <t>ZC209</t>
  </si>
  <si>
    <t>Hřeb PH nagel 10/8 Targon KE004T</t>
  </si>
  <si>
    <t>ZC224</t>
  </si>
  <si>
    <t>Hřeb PH nagel 10/8 Targon KE054T</t>
  </si>
  <si>
    <t>ZP339</t>
  </si>
  <si>
    <t>Hřeb Phoenix pro artrodézu hlezna 11 mm x 211 mm titan sterilní 14-440221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</si>
  <si>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</si>
  <si>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</si>
  <si>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</si>
  <si>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</si>
  <si>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</si>
  <si>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</si>
  <si>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</si>
  <si>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</si>
  <si>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</si>
  <si>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</si>
  <si>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ZB938</t>
  </si>
  <si>
    <t>Hřeb se závity zamykatelný 2,5 x 26 mm TP26000</t>
  </si>
  <si>
    <t>ZD298</t>
  </si>
  <si>
    <t>Hřeb se závity zamykatelný 2,5 x 28 mm TP28000</t>
  </si>
  <si>
    <t>ZE024</t>
  </si>
  <si>
    <t>Hřeb se závity zamykatelný 2,5 x 30 mm TP30000</t>
  </si>
  <si>
    <t>ZC180</t>
  </si>
  <si>
    <t>Hřeb targon PF 10 x 220 mm 135° KD014T</t>
  </si>
  <si>
    <t>ZA296</t>
  </si>
  <si>
    <t>Hřeb targon PF 12 x 220 mm 135° KD034T</t>
  </si>
  <si>
    <t>ZC996</t>
  </si>
  <si>
    <t>Hřeb targon PF nagel 10 x 180 mm 135° KD004T</t>
  </si>
  <si>
    <t>ZA297</t>
  </si>
  <si>
    <t>Hřeb targon PF nagel 12 x 180 mm 135° KD024T</t>
  </si>
  <si>
    <t>ZC707</t>
  </si>
  <si>
    <t>Hřeb targon PF nagel 14 x 180 mm 135° KD044T</t>
  </si>
  <si>
    <t>ZH846</t>
  </si>
  <si>
    <t>Hřeb targon PF-L 10 x 420 mm 130° KD089T</t>
  </si>
  <si>
    <t>ZF030</t>
  </si>
  <si>
    <t>Hřeb targon PF-P 10 x 420 mm 130° KD069T</t>
  </si>
  <si>
    <t>KG261</t>
  </si>
  <si>
    <t>hřeb TN pr. 9 masivní D330 TAN 04.024.346</t>
  </si>
  <si>
    <t>KG265</t>
  </si>
  <si>
    <t>hřeb TN pr. 9 masivní D390 TAN 04.024.358</t>
  </si>
  <si>
    <t>ZG601</t>
  </si>
  <si>
    <t>Hřeb trochanterický 180 O11 x 180 mm x 120° sada 3120-1180S</t>
  </si>
  <si>
    <t>ZG598</t>
  </si>
  <si>
    <t>Hřeb trochanterický 180 O11 x 180 mm x 125° sada 3125-1180S</t>
  </si>
  <si>
    <t>ZG784</t>
  </si>
  <si>
    <t>Hřeb trochanterický 180 O11 x 180 mm x 130° sada 3130-1180S</t>
  </si>
  <si>
    <t>ZA282</t>
  </si>
  <si>
    <t>Hřeb UHN 7.5 mm L260 462.726</t>
  </si>
  <si>
    <t>ZG660</t>
  </si>
  <si>
    <t>Hřeb UTN tibiální 8.0 mm kompletní se zaslepovací hlavou plný 278.630</t>
  </si>
  <si>
    <t>ZE004</t>
  </si>
  <si>
    <t>Hřeb UTN tibiální 8.0 mm kompletní se zaslepovací hlavou plný 278.660</t>
  </si>
  <si>
    <t>ZG898</t>
  </si>
  <si>
    <t>Hřeb UTN tibiální 9.0 mm kompletní se zaslepovací havou plný 279.640</t>
  </si>
  <si>
    <t>ZF605</t>
  </si>
  <si>
    <t>Hřeb UTN tibiální 9.0 mm kompletní se zaslepovací havou plný 279.660</t>
  </si>
  <si>
    <t>ZA080</t>
  </si>
  <si>
    <t>Hřeb UTN tibiální 9.0 mm kompletní se zaslepovací havou plný 279.680</t>
  </si>
  <si>
    <t>ZI878</t>
  </si>
  <si>
    <t>Hřeb UTN tibiální 9.0 mm kompletní se zaslepovací hlavou plný 279.630</t>
  </si>
  <si>
    <t>ZH631</t>
  </si>
  <si>
    <t>Hřeb UTN tibiální 9.0 mm kompletní se zaslepovací hlavou plný 279.700</t>
  </si>
  <si>
    <t>ZH795</t>
  </si>
  <si>
    <t>Hřeb wurzburger ulna/radius 4,0 x 210 mm 1-3604</t>
  </si>
  <si>
    <t>ZH337</t>
  </si>
  <si>
    <t>Hřeb wurzburger ulna/radius 4,0 x 240 mm 1-3607</t>
  </si>
  <si>
    <t>ZF571</t>
  </si>
  <si>
    <t>Kotouč s cerklážním drátem 0,80 mm L10 291.090</t>
  </si>
  <si>
    <t>ZF572</t>
  </si>
  <si>
    <t>Kotouč s cerklážním drátem 1,00 mm L10 291.050</t>
  </si>
  <si>
    <t>ZB189</t>
  </si>
  <si>
    <t>Kotva lupine loop+ancho 210709</t>
  </si>
  <si>
    <t>ZO157</t>
  </si>
  <si>
    <t>Kotva ramenní FASTak s držadlem Suture Anchor 2,8 a 11,7 mm AR-1324HF</t>
  </si>
  <si>
    <t>ZO111</t>
  </si>
  <si>
    <t>Kotva ramenní vstřebatelná Swive Lock pro Tenodesis 7 mm AR-1662BC-7</t>
  </si>
  <si>
    <t>ZA115</t>
  </si>
  <si>
    <t>Kotvička mitek easy s návlekem GII 212450</t>
  </si>
  <si>
    <t>ZD555</t>
  </si>
  <si>
    <t>Kotvička mitek mini 2/0 TMplus 212033</t>
  </si>
  <si>
    <t>ZE780</t>
  </si>
  <si>
    <t>Kotvička mitek mini 4/0 212866</t>
  </si>
  <si>
    <t>ZP263</t>
  </si>
  <si>
    <t>Kotvička zavrtávací na suturu rotátorové manžety 222334</t>
  </si>
  <si>
    <t>ZH227</t>
  </si>
  <si>
    <t>Kotvička zavrtávací vstřebatelná 5,5 mm 222233</t>
  </si>
  <si>
    <t>ZD649</t>
  </si>
  <si>
    <t>Pásek cerklážní + plomba 1,8 x 24 173928000</t>
  </si>
  <si>
    <t>ZA091</t>
  </si>
  <si>
    <t>Podložka 10.0/4.6 mm pro šrouby 4.5 mm 219.910</t>
  </si>
  <si>
    <t>ZF547</t>
  </si>
  <si>
    <t>Podložka 13.0/6.6 mm pro šrouby 4,5 - 7,3 mm 219.990</t>
  </si>
  <si>
    <t>ZG338</t>
  </si>
  <si>
    <t>Podložka 13.0/6.6 mm pro šrouby 4.5 - 7.3 mm 419.990</t>
  </si>
  <si>
    <t>ZC221</t>
  </si>
  <si>
    <t>Podložka 7.0/3.6 mm pro šrouby 2.7-4.0 mm 219.980</t>
  </si>
  <si>
    <t>ZJ739</t>
  </si>
  <si>
    <t>Podložka pod kanylovaný šroub Canos pr. 2.3/2.7 mm 26-423-99-09</t>
  </si>
  <si>
    <t>ZD793</t>
  </si>
  <si>
    <t>Podložka TI 3,5 mm 26-435-99-09</t>
  </si>
  <si>
    <t>ZC281</t>
  </si>
  <si>
    <t>Pouzdro skluzné PF Targon KD182T</t>
  </si>
  <si>
    <t>ZC168</t>
  </si>
  <si>
    <t>Pouzdro skluzné PF Targon KD183T</t>
  </si>
  <si>
    <t>ZC283</t>
  </si>
  <si>
    <t>Pouzdro skluzné PF Targon KD184T</t>
  </si>
  <si>
    <t>ZC160</t>
  </si>
  <si>
    <t>Pouzdro skluzné PF Targon KD185T</t>
  </si>
  <si>
    <t>ZC170</t>
  </si>
  <si>
    <t>Pouzdro skluzné PF Targon KD186T</t>
  </si>
  <si>
    <t>ZC172</t>
  </si>
  <si>
    <t>Pouzdro skluzné PF Targon KD187T</t>
  </si>
  <si>
    <t>ZC874</t>
  </si>
  <si>
    <t>Pouzdro skluzné PF Targon KD188T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</si>
  <si>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</si>
  <si>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</si>
  <si>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</si>
  <si>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</si>
  <si>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</si>
  <si>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</si>
  <si>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KG540</t>
  </si>
  <si>
    <t>prut prevotový ten pr 3,5 D440 TAN světlemodrý 475.935</t>
  </si>
  <si>
    <t>KG541</t>
  </si>
  <si>
    <t>prut prevotový ten pr 4,0 D440 TAN fialový 475.940</t>
  </si>
  <si>
    <t>ZK996</t>
  </si>
  <si>
    <t>Systém fixační AC TIGHTROPE na AC luxace titan P03AR-2257</t>
  </si>
  <si>
    <t>ZA308</t>
  </si>
  <si>
    <t>Systém kotvící pro koleno RIGIDFIX 210133</t>
  </si>
  <si>
    <t>KJ736</t>
  </si>
  <si>
    <t>systém kotvící pro koleno TOOGLELOC ZIPLoop nastavitelná smyčka 904755</t>
  </si>
  <si>
    <t>KJ734</t>
  </si>
  <si>
    <t>systém kotvící pro rameno ZIP Tight fixation device (smyčka + knoflíček) 904834</t>
  </si>
  <si>
    <t>ZP412</t>
  </si>
  <si>
    <t>Šroub  kortikální TX nekanylovaný 3,5 x 20 mm vzorek 267535020</t>
  </si>
  <si>
    <t>KG183</t>
  </si>
  <si>
    <t>šroub antirotační pr. 6,5 samořezný 234.075</t>
  </si>
  <si>
    <t>KG184</t>
  </si>
  <si>
    <t>šroub antirotační pr. 6,5 samořezný 234.080</t>
  </si>
  <si>
    <t>KG185</t>
  </si>
  <si>
    <t>šroub antirotační pr. 6,5 samořezný 234.085</t>
  </si>
  <si>
    <t>KG186</t>
  </si>
  <si>
    <t>šroub antirotační pr. 6,5 samořezný 234.090</t>
  </si>
  <si>
    <t>KG187</t>
  </si>
  <si>
    <t>šroub antirotační pr. 6,5 samořezný 234.095</t>
  </si>
  <si>
    <t>KG188</t>
  </si>
  <si>
    <t>šroub antirotační pr. 6,5 samořezný 234.100</t>
  </si>
  <si>
    <t>ZC181</t>
  </si>
  <si>
    <t>Šroub antirotační Targon KD204T</t>
  </si>
  <si>
    <t>ZC187</t>
  </si>
  <si>
    <t>Šroub antirotační Targon KD205T</t>
  </si>
  <si>
    <t>ZC282</t>
  </si>
  <si>
    <t>Šroub antirotační Targon KD206T</t>
  </si>
  <si>
    <t>ZC182</t>
  </si>
  <si>
    <t>Šroub antirotační Targon KD207T</t>
  </si>
  <si>
    <t>ZC171</t>
  </si>
  <si>
    <t>Šroub antirotační Targon KD208T</t>
  </si>
  <si>
    <t>ZD197</t>
  </si>
  <si>
    <t>Šroub antirotační Targon KD209T</t>
  </si>
  <si>
    <t>ZA078</t>
  </si>
  <si>
    <t>Šroub DHS-DCS kompresní 280.990</t>
  </si>
  <si>
    <t>ZL384</t>
  </si>
  <si>
    <t>Šroub fixační 4,5 mm KB090T</t>
  </si>
  <si>
    <t>ZC211</t>
  </si>
  <si>
    <t>Šroub fixační PH 4,5 mm Targon KB070T</t>
  </si>
  <si>
    <t>ZA313</t>
  </si>
  <si>
    <t>Šroub fixační PH 4,5 mm Targon KB072T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</si>
  <si>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</si>
  <si>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</si>
  <si>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</si>
  <si>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</si>
  <si>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</si>
  <si>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</si>
  <si>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</si>
  <si>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</si>
  <si>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</si>
  <si>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</si>
  <si>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</si>
  <si>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</si>
  <si>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ZC261</t>
  </si>
  <si>
    <t>Šroub kanylovaný 3.5 mm 205.046</t>
  </si>
  <si>
    <t>ZD142</t>
  </si>
  <si>
    <t>Šroub kanylovaný 3.5 mm 205.250</t>
  </si>
  <si>
    <t>ZA386</t>
  </si>
  <si>
    <t>Šroub kanylovaný 3.5 x 36 mm 26-433-36-09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</si>
  <si>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</si>
  <si>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</si>
  <si>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</si>
  <si>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</si>
  <si>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</si>
  <si>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</si>
  <si>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ZA390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</si>
  <si>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</si>
  <si>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</si>
  <si>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</si>
  <si>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</si>
  <si>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</si>
  <si>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</si>
  <si>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</si>
  <si>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ZG096</t>
  </si>
  <si>
    <t>Šroub kanylovaný 4.5 mm 214.446</t>
  </si>
  <si>
    <t>ZG097</t>
  </si>
  <si>
    <t>Šroub kanylovaný 4.5 mm 214.448</t>
  </si>
  <si>
    <t>ZD018</t>
  </si>
  <si>
    <t>Šroub kanylovaný 4.5 mm 214.450</t>
  </si>
  <si>
    <t>ZK576</t>
  </si>
  <si>
    <t>Šroub kanylovaný 4.5 mm 214.452</t>
  </si>
  <si>
    <t>ZH505</t>
  </si>
  <si>
    <t>Šroub kanylovaný 4.5 mm 214.456</t>
  </si>
  <si>
    <t>ZD017</t>
  </si>
  <si>
    <t>Šroub kanylovaný 4.5 mm 214.460</t>
  </si>
  <si>
    <t>ZK873</t>
  </si>
  <si>
    <t>Šroub kanylovaný 4.5 mm 214.468</t>
  </si>
  <si>
    <t>ZE057</t>
  </si>
  <si>
    <t>Šroub kanylovaný 4.5 mm 214.472</t>
  </si>
  <si>
    <t>ZJ143</t>
  </si>
  <si>
    <t>Šroub kanylovaný 4.5 mm 214.646</t>
  </si>
  <si>
    <t>ZG258</t>
  </si>
  <si>
    <t>Šroub kanylovaný 4.5 mm 214.648</t>
  </si>
  <si>
    <t>ZD483</t>
  </si>
  <si>
    <t>Šroub kanylovaný 6.5 mm L100/32 408.442</t>
  </si>
  <si>
    <t>ZF947</t>
  </si>
  <si>
    <t>Šroub kanylovaný 6.5 mm L105/32 408.443</t>
  </si>
  <si>
    <t>ZF595</t>
  </si>
  <si>
    <t>Šroub kanylovaný 6.5 mm L110/16 408.417</t>
  </si>
  <si>
    <t>ZI136</t>
  </si>
  <si>
    <t>Šroub kanylovaný 6.5 mm L110/32 408.444</t>
  </si>
  <si>
    <t>ZF250</t>
  </si>
  <si>
    <t>Šroub kanylovaný 6.5 mm L50/16 408.405</t>
  </si>
  <si>
    <t>ZG942</t>
  </si>
  <si>
    <t>Šroub kanylovaný 6.5 mm L50/32 408.432</t>
  </si>
  <si>
    <t>ZI506</t>
  </si>
  <si>
    <t>Šroub kanylovaný 6.5 mm L55/16 408.406</t>
  </si>
  <si>
    <t>ZG249</t>
  </si>
  <si>
    <t>Šroub kanylovaný 6.5 mm L60/16 408.407</t>
  </si>
  <si>
    <t>ZF251</t>
  </si>
  <si>
    <t>Šroub kanylovaný 6.5 mm L65/16 408.408</t>
  </si>
  <si>
    <t>ZH861</t>
  </si>
  <si>
    <t>Šroub kanylovaný 6.5 mm L70/32 408.436</t>
  </si>
  <si>
    <t>ZG575</t>
  </si>
  <si>
    <t>Šroub kanylovaný 6.5 mm L75/16 408.410</t>
  </si>
  <si>
    <t>ZG910</t>
  </si>
  <si>
    <t>Šroub kanylovaný 6.5 mm L75/32 408.437</t>
  </si>
  <si>
    <t>ZH908</t>
  </si>
  <si>
    <t>Šroub kanylovaný 6.5 mm L80/16 408.411</t>
  </si>
  <si>
    <t>ZH177</t>
  </si>
  <si>
    <t>Šroub kanylovaný 6.5 mm L80/32 408.438</t>
  </si>
  <si>
    <t>ZG704</t>
  </si>
  <si>
    <t>Šroub kanylovaný 6.5 mm L85/32 408.439</t>
  </si>
  <si>
    <t>ZH650</t>
  </si>
  <si>
    <t>Šroub kanylovaný 6.5 mm L90/16 408.413</t>
  </si>
  <si>
    <t>ZI135</t>
  </si>
  <si>
    <t>Šroub kanylovaný 6.5 mm L95/32 408.441</t>
  </si>
  <si>
    <t>ZG312</t>
  </si>
  <si>
    <t>Šroub kanylovaný canos 2.7 x 30 mm 26-427-30-09</t>
  </si>
  <si>
    <t>ZH718</t>
  </si>
  <si>
    <t>Šroub kanylovaný canos 2.7 x 34 mm 26-427-34-09</t>
  </si>
  <si>
    <t>ZF094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</si>
  <si>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</si>
  <si>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</si>
  <si>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</si>
  <si>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</si>
  <si>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</si>
  <si>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ZE095</t>
  </si>
  <si>
    <t>Šroub kanylovaný canos 3,5 x 26 mm 26-433-26-09</t>
  </si>
  <si>
    <t>ZA382</t>
  </si>
  <si>
    <t>Šroub kanylovaný canos 3,5 x 28 mm 26-433-28-09</t>
  </si>
  <si>
    <t>ZA383</t>
  </si>
  <si>
    <t>Šroub kanylovaný canos 3,5 x 30 mm 26-433-30-09</t>
  </si>
  <si>
    <t>ZA384</t>
  </si>
  <si>
    <t>Šroub kanylovaný canos 3,5 x 32 mm 26-433-32-09</t>
  </si>
  <si>
    <t>ZA385</t>
  </si>
  <si>
    <t>Šroub kanylovaný canos 3,5 x 34 mm 26-433-34-09</t>
  </si>
  <si>
    <t>ZP095</t>
  </si>
  <si>
    <t>Šroub kompresní 7,0mm Charlotte 70 mm x 16 mm závit 44177016</t>
  </si>
  <si>
    <t>ZP253</t>
  </si>
  <si>
    <t>Šroub kompresní 7,0mm Charlotte 80 mm x 16 mm závit 44178016</t>
  </si>
  <si>
    <t>ZP227</t>
  </si>
  <si>
    <t>Šroub kompresní 7,0mm Charlotte 80 mm x 32 mm závit 44178032</t>
  </si>
  <si>
    <t>ZP254</t>
  </si>
  <si>
    <t>Šroub kompresní 7,0mm Charlotte 85 mm x 16 mm závit 44178516</t>
  </si>
  <si>
    <t>ZP228</t>
  </si>
  <si>
    <t>Šroub kompresní 7,0mm Charlotte 85 mm x 32 mm závit 44178532</t>
  </si>
  <si>
    <t>ZN732</t>
  </si>
  <si>
    <t>Šroub kompresní DartFire 2,5 mm x 18 mm D2N250-18</t>
  </si>
  <si>
    <t>ZO330</t>
  </si>
  <si>
    <t>Šroub kompresní DartFire 2,5 mm x 22 mm D2N250-22</t>
  </si>
  <si>
    <t>ZO359</t>
  </si>
  <si>
    <t>Šroub kompresní DartFire 2,5 mm x 24 mm D2N250-24</t>
  </si>
  <si>
    <t>ZP612</t>
  </si>
  <si>
    <t>Šroub kompresní DartFire 2,5 mm x 26 mm D2N250-26</t>
  </si>
  <si>
    <t>ZN738</t>
  </si>
  <si>
    <t>Šroub kompresní DartFire 2,5 mm x 28 mm D2N250-28</t>
  </si>
  <si>
    <t>ZP613</t>
  </si>
  <si>
    <t>Šroub kompresní DartFire 3,0 mm x 22 mm D2N300-22</t>
  </si>
  <si>
    <t>ZA409</t>
  </si>
  <si>
    <t>Šroub kompresní DartFire 3,0 mm x 26 mm D2N300-26</t>
  </si>
  <si>
    <t>ZK878</t>
  </si>
  <si>
    <t>Šroub kompresní HBS2 midi 17 mm 26-800-17-09</t>
  </si>
  <si>
    <t>ZK879</t>
  </si>
  <si>
    <t>Šroub kompresní HBS2 midi 18 mm 26-800-18-09</t>
  </si>
  <si>
    <t>ZK881</t>
  </si>
  <si>
    <t>Šroub kompresní HBS2 midi 20 mm 26-800-20-09</t>
  </si>
  <si>
    <t>ZK935</t>
  </si>
  <si>
    <t>Šroub kompresní HBS2 midi 20 mm 26-810-20-09</t>
  </si>
  <si>
    <t>ZK904</t>
  </si>
  <si>
    <t>Šroub kompresní HBS2 midi 22 mm 26-800-22-09</t>
  </si>
  <si>
    <t>ZK905</t>
  </si>
  <si>
    <t>Šroub kompresní HBS2 midi 23 mm 26-800-23-09</t>
  </si>
  <si>
    <t>ZK906</t>
  </si>
  <si>
    <t>Šroub kompresní HBS2 midi 24 mm 26-800-24-09</t>
  </si>
  <si>
    <t>ZK924</t>
  </si>
  <si>
    <t>Šroub kompresní HBS2 midi 24 mm 26-810-24-09</t>
  </si>
  <si>
    <t>ZK908</t>
  </si>
  <si>
    <t>Šroub kompresní HBS2 midi 26 mm 26-800-26-09</t>
  </si>
  <si>
    <t>ZK988</t>
  </si>
  <si>
    <t>Šroub kompresní HBS2 midi 28 mm 26-810-28-09</t>
  </si>
  <si>
    <t>ZK934</t>
  </si>
  <si>
    <t>Šroub kompresní HBS2 midi 30 mm 26-800-30-09</t>
  </si>
  <si>
    <t>ZL025</t>
  </si>
  <si>
    <t>Šroub kompresní HBS2 mini 14 mm 26-820-14-09</t>
  </si>
  <si>
    <t>ZM408</t>
  </si>
  <si>
    <t>Šroub kompresní HBS2 mini 15 mm 26-820-15-09</t>
  </si>
  <si>
    <t>ZN418</t>
  </si>
  <si>
    <t>Šroub kompresní HBS2 mini 16 mm 26-820-16-09</t>
  </si>
  <si>
    <t>ZB810</t>
  </si>
  <si>
    <t>Šroub kompresní HBS2 mini 17 mm 26-820-17-09</t>
  </si>
  <si>
    <t>ZM303</t>
  </si>
  <si>
    <t>Šroub kompresní HBS2 mini 18 mm 26-820-18-09</t>
  </si>
  <si>
    <t>ZF869</t>
  </si>
  <si>
    <t>Šroub kompresní HBS2 mini 19 mm 26-820-19-09</t>
  </si>
  <si>
    <t>ZF877</t>
  </si>
  <si>
    <t>Šroub kompresní HBS2 mini 20 mm 26-820-20-09</t>
  </si>
  <si>
    <t>ZH494</t>
  </si>
  <si>
    <t>Šroub kompresní HBS2 mini 20 mm 26-830-20-09</t>
  </si>
  <si>
    <t>ZF884</t>
  </si>
  <si>
    <t>Šroub kompresní HBS2 mini 21 mm 26-820-21-09</t>
  </si>
  <si>
    <t>ZF887</t>
  </si>
  <si>
    <t>Šroub kompresní HBS2 mini 22 mm 26-820-22-09</t>
  </si>
  <si>
    <t>ZB346</t>
  </si>
  <si>
    <t>Šroub kompresní HBS2 mini 22 mm 26-830-22-09</t>
  </si>
  <si>
    <t>ZF895</t>
  </si>
  <si>
    <t>Šroub kompresní HBS2 mini 23 mm 26-820-23-09</t>
  </si>
  <si>
    <t>ZL050</t>
  </si>
  <si>
    <t>Šroub kompresní HBS2 mini 24 mm 26-820-24-09</t>
  </si>
  <si>
    <t>ZL051</t>
  </si>
  <si>
    <t>Šroub kompresní HBS2 mini 25 mm 26-820-25-09</t>
  </si>
  <si>
    <t>ZL052</t>
  </si>
  <si>
    <t>Šroub kompresní HBS2 mini 26 mm 26-820-26-09</t>
  </si>
  <si>
    <t>ZH000</t>
  </si>
  <si>
    <t>Šroub kompresní HBS2 mini 30 mm 26-820-30-09</t>
  </si>
  <si>
    <t>ZP361</t>
  </si>
  <si>
    <t>Šroub kompresní Charlotte 7,0 mm 100 mm x 32 mm 44170032</t>
  </si>
  <si>
    <t>ZP438</t>
  </si>
  <si>
    <t>Šroub kompresní Charlotte 7,0 mm 40 mm x 16 mm 44174016</t>
  </si>
  <si>
    <t>ZP333</t>
  </si>
  <si>
    <t>Šroub kompresní Charlotte 7,0 mm 60 mm x 16 mm 44176016</t>
  </si>
  <si>
    <t>ZP334</t>
  </si>
  <si>
    <t>Šroub kompresní Charlotte 7,0 mm 65 mm x 16 mm 44176516</t>
  </si>
  <si>
    <t>ZN288</t>
  </si>
  <si>
    <t>Šroub kompresní Charlotte 7,0 mm 90 mm x 32 mm 44179032</t>
  </si>
  <si>
    <t>ZP314</t>
  </si>
  <si>
    <t>Šroub kompresní Charlotte 7,0 mm 95 mm x 32 mm 44179532</t>
  </si>
  <si>
    <t>ZA300</t>
  </si>
  <si>
    <t>Šroub kompresní KO535S</t>
  </si>
  <si>
    <t>ZG686</t>
  </si>
  <si>
    <t>Šroub kompresní proximální 1-3680</t>
  </si>
  <si>
    <t>ZP303</t>
  </si>
  <si>
    <t>Šroub kompresní XS M3 0132376</t>
  </si>
  <si>
    <t>ZG383</t>
  </si>
  <si>
    <t>Šroub kortikální 1.3 mm 200.688</t>
  </si>
  <si>
    <t>ZF539</t>
  </si>
  <si>
    <t>Šroub kortikální 1.3 mm 200.689</t>
  </si>
  <si>
    <t>ZA013</t>
  </si>
  <si>
    <t>Šroub kortikální 1.3 mm 200.690</t>
  </si>
  <si>
    <t>ZC099</t>
  </si>
  <si>
    <t>Šroub kortikální 1.3 mm 200.691</t>
  </si>
  <si>
    <t>ZF540</t>
  </si>
  <si>
    <t>Šroub kortikální 1.3 mm 200.692</t>
  </si>
  <si>
    <t>ZK519</t>
  </si>
  <si>
    <t>Šroub kortikální 1.3 mm 200.694</t>
  </si>
  <si>
    <t>ZA014</t>
  </si>
  <si>
    <t>Šroub kortikální 1.5 mm 200.806</t>
  </si>
  <si>
    <t>ZC271</t>
  </si>
  <si>
    <t>Šroub kortikální 1.5 mm 200.807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</si>
  <si>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</si>
  <si>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</si>
  <si>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</si>
  <si>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</si>
  <si>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</si>
  <si>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</si>
  <si>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</si>
  <si>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</si>
  <si>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</si>
  <si>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</si>
  <si>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</si>
  <si>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</si>
  <si>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</si>
  <si>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</si>
  <si>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ZA017</t>
  </si>
  <si>
    <t>Šroub kortikální 1.5 mm 200.816</t>
  </si>
  <si>
    <t>ZA018</t>
  </si>
  <si>
    <t>Šroub kortikální 1.5 mm 200.818</t>
  </si>
  <si>
    <t>ZC274</t>
  </si>
  <si>
    <t>Šroub kortikální 1.5 mm 200.820</t>
  </si>
  <si>
    <t>ZF840</t>
  </si>
  <si>
    <t>Šroub kortikální 1.5 mm 200.822</t>
  </si>
  <si>
    <t>ZH234</t>
  </si>
  <si>
    <t>Šroub kortikální 1.5 mm 200.824</t>
  </si>
  <si>
    <t>ZC144</t>
  </si>
  <si>
    <t>Šroub kortikální 2,0 mm 201.810</t>
  </si>
  <si>
    <t>ZC201</t>
  </si>
  <si>
    <t>Šroub kortikální 2,0 mm 201.811</t>
  </si>
  <si>
    <t>ZA019</t>
  </si>
  <si>
    <t>Šroub kortikální 2,0 mm 201.812</t>
  </si>
  <si>
    <t>ZC202</t>
  </si>
  <si>
    <t>Šroub kortikální 2,0 mm 201.813</t>
  </si>
  <si>
    <t>ZC145</t>
  </si>
  <si>
    <t>Šroub kortikální 2,0 mm 201.814</t>
  </si>
  <si>
    <t>ZC684</t>
  </si>
  <si>
    <t>Šroub kortikální 2,0 mm 201.816</t>
  </si>
  <si>
    <t>ZC146</t>
  </si>
  <si>
    <t>Šroub kortikální 2,0 mm 201.820</t>
  </si>
  <si>
    <t>ZA021</t>
  </si>
  <si>
    <t>Šroub kortikální 2,0 mm 201.822</t>
  </si>
  <si>
    <t>ZP264</t>
  </si>
  <si>
    <t>Šroub kortikální 2,0 mm 28 mm A-5400.28</t>
  </si>
  <si>
    <t>ZP265</t>
  </si>
  <si>
    <t>Šroub kortikální 2,0 mm 30 mm A-5400.30</t>
  </si>
  <si>
    <t>ZE440</t>
  </si>
  <si>
    <t>Šroub kortikální 3 mm/12 mm stabilní 716-110-030-012</t>
  </si>
  <si>
    <t>ZE333</t>
  </si>
  <si>
    <t>Šroub kortikální 3 mm/14 mm stabilní 716-110-030-014</t>
  </si>
  <si>
    <t>ZE299</t>
  </si>
  <si>
    <t>Šroub kortikální 3 mm/16 mm nestabilní 716-115-030-016</t>
  </si>
  <si>
    <t>ZE297</t>
  </si>
  <si>
    <t>Šroub kortikální 3 mm/16 mm stabilní 716-110-030-016</t>
  </si>
  <si>
    <t>ZE300</t>
  </si>
  <si>
    <t>Šroub kortikální 3 mm/18 mm nestabilní 716-115-030-018</t>
  </si>
  <si>
    <t>ZE296</t>
  </si>
  <si>
    <t>Šroub kortikální 3 mm/18 mm stabilní 716-110-030-018</t>
  </si>
  <si>
    <t>ZE301</t>
  </si>
  <si>
    <t>Šroub kortikální 3 mm/20 mm nestabilní 716-115-030-020</t>
  </si>
  <si>
    <t>ZG606</t>
  </si>
  <si>
    <t>Šroub kortikální 3 mm/22 mm nestabilní 716-115-030-022</t>
  </si>
  <si>
    <t>ZG041</t>
  </si>
  <si>
    <t>Šroub kortikální 3 mm/24 mm nestabilní 716-115-030-024</t>
  </si>
  <si>
    <t>ZG802</t>
  </si>
  <si>
    <t>Šroub kortikální 3,5 mm 204.660</t>
  </si>
  <si>
    <t>ZH018</t>
  </si>
  <si>
    <t>Šroub kortikální 3,5 mm 204.665</t>
  </si>
  <si>
    <t>ZF573</t>
  </si>
  <si>
    <t>Šroub kortikální 3,5 mm 404.840</t>
  </si>
  <si>
    <t>ZD609</t>
  </si>
  <si>
    <t>Šroub kortikální 3,5 mm 404.845</t>
  </si>
  <si>
    <t>ZH429</t>
  </si>
  <si>
    <t>Šroub kortikální 3,5 mm 404.850</t>
  </si>
  <si>
    <t>ZH020</t>
  </si>
  <si>
    <t>Šroub kortikální 3,5 mm pánevní 204.670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</si>
  <si>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</si>
  <si>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</si>
  <si>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</si>
  <si>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</si>
  <si>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</si>
  <si>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</si>
  <si>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ZD267</t>
  </si>
  <si>
    <t>Šroub kortikální 3,5 x 16 mm CS16000</t>
  </si>
  <si>
    <t>ZD304</t>
  </si>
  <si>
    <t>Šroub kortikální 3,5 x 18 mm CS18000</t>
  </si>
  <si>
    <t>ZI939</t>
  </si>
  <si>
    <t>Šroub kortikální 3.5 mm 204.810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</si>
  <si>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</si>
  <si>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</si>
  <si>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</si>
  <si>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</si>
  <si>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</si>
  <si>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</si>
  <si>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</si>
  <si>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</si>
  <si>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</si>
  <si>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</si>
  <si>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</si>
  <si>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</si>
  <si>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</si>
  <si>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</si>
  <si>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</si>
  <si>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</si>
  <si>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</si>
  <si>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</si>
  <si>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</si>
  <si>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</si>
  <si>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</si>
  <si>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</si>
  <si>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</si>
  <si>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</si>
  <si>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</si>
  <si>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</si>
  <si>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</si>
  <si>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</si>
  <si>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</si>
  <si>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</si>
  <si>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</si>
  <si>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</si>
  <si>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</si>
  <si>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</si>
  <si>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</si>
  <si>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</si>
  <si>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</si>
  <si>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</si>
  <si>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</si>
  <si>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</si>
  <si>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ZF519</t>
  </si>
  <si>
    <t>Šroub kortikální 3.5 mm 204.860</t>
  </si>
  <si>
    <t>ZK660</t>
  </si>
  <si>
    <t>Šroub kortikální 3.5 mm 204.865</t>
  </si>
  <si>
    <t>ZN058</t>
  </si>
  <si>
    <t>Šroub kortikální 3.5 mm 404.812</t>
  </si>
  <si>
    <t>ZG875</t>
  </si>
  <si>
    <t>Šroub kortikální 3.5 mm 404.814</t>
  </si>
  <si>
    <t>ZA266</t>
  </si>
  <si>
    <t>Šroub kortikální 3.5 mm 404.816</t>
  </si>
  <si>
    <t>ZA267</t>
  </si>
  <si>
    <t>Šroub kortikální 3.5 mm 404.818</t>
  </si>
  <si>
    <t>ZD240</t>
  </si>
  <si>
    <t>Šroub kortikální 3.5 mm 404.820</t>
  </si>
  <si>
    <t>ZD565</t>
  </si>
  <si>
    <t>Šroub kortikální 3.5 mm 404.822</t>
  </si>
  <si>
    <t>ZH352</t>
  </si>
  <si>
    <t>Šroub kortikální 3.5 mm 404.824</t>
  </si>
  <si>
    <t>ZD347</t>
  </si>
  <si>
    <t>Šroub kortikální 3.5 mm 404.826</t>
  </si>
  <si>
    <t>ZP092</t>
  </si>
  <si>
    <t>Šroub kortikální 4,0 x 26 mm pro ANKLE FIX 28.30.126</t>
  </si>
  <si>
    <t>ZH034</t>
  </si>
  <si>
    <t>Šroub kortikální 4.5 mm 214.830</t>
  </si>
  <si>
    <t>ZH180</t>
  </si>
  <si>
    <t>Šroub kortikální 4.5 mm 214.832</t>
  </si>
  <si>
    <t>ZG238</t>
  </si>
  <si>
    <t>Šroub kortikální 4.5 mm 214.834</t>
  </si>
  <si>
    <t>ZB262</t>
  </si>
  <si>
    <t>Šroub kortikální 4.5 mm 214.838</t>
  </si>
  <si>
    <t>ZB814</t>
  </si>
  <si>
    <t>Šroub kortikální 4.5 mm 214.840</t>
  </si>
  <si>
    <t>ZH415</t>
  </si>
  <si>
    <t>Šroub kortikální 4.5 mm 214.842</t>
  </si>
  <si>
    <t>ZG240</t>
  </si>
  <si>
    <t>Šroub kortikální 4.5 mm 214.852</t>
  </si>
  <si>
    <t>ZF711</t>
  </si>
  <si>
    <t>Šroub kortikální 4.5 mm 214.856</t>
  </si>
  <si>
    <t>ZH485</t>
  </si>
  <si>
    <t>Šroub kortikální 4.5 mm 214.860</t>
  </si>
  <si>
    <t>ZF712</t>
  </si>
  <si>
    <t>Šroub kortikální 4.5 mm 214.868</t>
  </si>
  <si>
    <t>ZI778</t>
  </si>
  <si>
    <t>Šroub kortikální 4.5 mm 214.872</t>
  </si>
  <si>
    <t>ZH848</t>
  </si>
  <si>
    <t>Šroub kortikální HD7 2,5 x 12 mm A-5700.12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</si>
  <si>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</si>
  <si>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</si>
  <si>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</si>
  <si>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</si>
  <si>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</si>
  <si>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</si>
  <si>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ZL031</t>
  </si>
  <si>
    <t>Šroub kortikální HD7 2,5 x 20 mm A-5700.20/1</t>
  </si>
  <si>
    <t>ZI806</t>
  </si>
  <si>
    <t>Šroub kortikální HD7 2,5 x 22 mm DA-5700.22/1</t>
  </si>
  <si>
    <t>ZM865</t>
  </si>
  <si>
    <t>Šroub kortikální HD7 2,5 x 26 mm A-5700.26</t>
  </si>
  <si>
    <t>KG370</t>
  </si>
  <si>
    <t>šroub kortikální pr 2,4 samořezný D28 TAN 401.778</t>
  </si>
  <si>
    <t>KG376</t>
  </si>
  <si>
    <t>šroub kortikální pr 2,4 samořezný D40 TAN 401.790</t>
  </si>
  <si>
    <t>KG428</t>
  </si>
  <si>
    <t>šroub kortikální pr 3,5 samořezný D16 TI 404.816</t>
  </si>
  <si>
    <t>KG429</t>
  </si>
  <si>
    <t>šroub kortikální pr 3,5 samořezný D18 TI 404.818</t>
  </si>
  <si>
    <t>KG430</t>
  </si>
  <si>
    <t>šroub kortikální pr 3,5 samořezný D20 TI 404.820</t>
  </si>
  <si>
    <t>KG431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</si>
  <si>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</si>
  <si>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</si>
  <si>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</si>
  <si>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</si>
  <si>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</si>
  <si>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KH293</t>
  </si>
  <si>
    <t>šroub kortikální pr 3,5 samořezný D28 TI 404.828</t>
  </si>
  <si>
    <t>KG435</t>
  </si>
  <si>
    <t>šroub kortikální pr 3,5 samořezný D30 TI 404.830</t>
  </si>
  <si>
    <t>KG439</t>
  </si>
  <si>
    <t>šroub kortikální pr 3,5 samořezný D50 TI 404.850</t>
  </si>
  <si>
    <t>KG441</t>
  </si>
  <si>
    <t>šroub kortikální pr 3,5 samořezný D60 TI 404.860</t>
  </si>
  <si>
    <t>ZM961</t>
  </si>
  <si>
    <t>Šroub kortikální samořezný 2,7 x 14 mm 397129702544</t>
  </si>
  <si>
    <t>ZN056</t>
  </si>
  <si>
    <t>Šroub kortikální samořezný 2,7 x 16 mm 397129702554</t>
  </si>
  <si>
    <t>ZP039</t>
  </si>
  <si>
    <t>Šroub kortikální samořezný HA 3,5 x 14 mm 397129795231</t>
  </si>
  <si>
    <t>ZP040</t>
  </si>
  <si>
    <t>Šroub kortikální samořezný HA 3,5 x 16 mm 397129795241</t>
  </si>
  <si>
    <t>ZK385</t>
  </si>
  <si>
    <t>Šroub kortikální samořezný HA 3,5 x 30 mm 397129785691</t>
  </si>
  <si>
    <t>ZK386</t>
  </si>
  <si>
    <t>Šroub kortikální samořezný HA 3,5 x 34 mm 397129785711</t>
  </si>
  <si>
    <t>ZK494</t>
  </si>
  <si>
    <t>Šroub kortikální samořezný HA 3,5 x 36 mm 397129785721</t>
  </si>
  <si>
    <t>ZK387</t>
  </si>
  <si>
    <t>Šroub kortikální samořezný HA 3,5 x 40 mm 397129785741</t>
  </si>
  <si>
    <t>ZP213</t>
  </si>
  <si>
    <t>Šroub kortikální samořezný HA 3,5 x 42 mm 397129785751</t>
  </si>
  <si>
    <t>ZP041</t>
  </si>
  <si>
    <t>Šroub kortikální samořezný HA 3,5 x 46 mm 397129795451</t>
  </si>
  <si>
    <t>ZP045</t>
  </si>
  <si>
    <t>Šroub kortikální samořezný HA 3,5 x 48 mm 397129795461</t>
  </si>
  <si>
    <t>ZK495</t>
  </si>
  <si>
    <t>Šroub kortikální samořezný HA 3,5 x 50 mm 397129785791</t>
  </si>
  <si>
    <t>ZP101</t>
  </si>
  <si>
    <t>Šroub kortikální samořezný HA 3,5 x 50 mm 397129795391</t>
  </si>
  <si>
    <t>ZP047</t>
  </si>
  <si>
    <t>Šroub kortikální samořezný HA 3,5 x 60 mm 397129795411</t>
  </si>
  <si>
    <t>ZI804</t>
  </si>
  <si>
    <t>Šroub kortikální schanzův  70/30 mm R37101</t>
  </si>
  <si>
    <t>ZA070</t>
  </si>
  <si>
    <t>Šroub kortikální schanzův 100/30 mm R37102</t>
  </si>
  <si>
    <t>ZC238</t>
  </si>
  <si>
    <t>Šroub kortikální smart-drive 2.5 x 12 mm 26-906-12-09</t>
  </si>
  <si>
    <t>ZP597</t>
  </si>
  <si>
    <t>Šroub kortikální smart-drive 2.5 x 13 mm 26-906-13-09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</si>
  <si>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</si>
  <si>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</si>
  <si>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</si>
  <si>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</si>
  <si>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</si>
  <si>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</si>
  <si>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ZL049</t>
  </si>
  <si>
    <t>Šroub kortikální smart-drive 2.5 x 17 mm 26-906-17-09</t>
  </si>
  <si>
    <t>ZD607</t>
  </si>
  <si>
    <t>Šroub kortikální smart-drive 2.5 x 18 mm 26-906-18-09</t>
  </si>
  <si>
    <t>KG419</t>
  </si>
  <si>
    <t>šroub kortikální stardrive 2,7 mm, délka 14 402.874</t>
  </si>
  <si>
    <t>ZM114</t>
  </si>
  <si>
    <t>Šroub kortikální stardrive 2.7 mm 202.876</t>
  </si>
  <si>
    <t>ZP027</t>
  </si>
  <si>
    <t>Šroub kortikální stardrive 2.7 mm 202.884</t>
  </si>
  <si>
    <t>ZG592</t>
  </si>
  <si>
    <t>Šroub kortikální stardrive 2.7 mm 402.872</t>
  </si>
  <si>
    <t>ZD253</t>
  </si>
  <si>
    <t>Šroub kortikální stardrive 2.7 mm 402.874</t>
  </si>
  <si>
    <t>ZD023</t>
  </si>
  <si>
    <t>Šroub kortikální stardrive 2.7 mm 402.876</t>
  </si>
  <si>
    <t>ZD553</t>
  </si>
  <si>
    <t>Šroub kortikální stardrive 2.7 mm 402.878</t>
  </si>
  <si>
    <t>ZD252</t>
  </si>
  <si>
    <t>Šroub kortikální stardrive 2.7 mm 402.880</t>
  </si>
  <si>
    <t>ZP061</t>
  </si>
  <si>
    <t>Šroub kortikální TI pr. 4,0 mm délka 36 mm 28.30.136</t>
  </si>
  <si>
    <t>ZO569</t>
  </si>
  <si>
    <t>Šroub kortikální ti smart - drive dvouzávitový 1,2 x 10 mm standard, samořezný sterilní 26-012-10-71</t>
  </si>
  <si>
    <t>ZO599</t>
  </si>
  <si>
    <t>Šroub kortikální ti smart - drive dvouzávitový 1,2 x 7 mm standard, samořezný sterilní 26-012-07-71</t>
  </si>
  <si>
    <t>ZO600</t>
  </si>
  <si>
    <t>Šroub kortikální ti smart - drive dvouzávitový 1,2 x 8 mm standard, samořezný sterilní 26-012-08-71</t>
  </si>
  <si>
    <t>ZO601</t>
  </si>
  <si>
    <t>Šroub kortikální ti smart - drive dvouzávitový 1,2 x 9 mm standard, samořezný sterilní 26-012-09-71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</si>
  <si>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</si>
  <si>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</si>
  <si>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</si>
  <si>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</si>
  <si>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ZO611</t>
  </si>
  <si>
    <t>Šroub kortikální ti smart - drive dvouzávitový 1,5 x 12 mm standard, samořezný 26-015-12-91</t>
  </si>
  <si>
    <t>ZO612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</si>
  <si>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</si>
  <si>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</si>
  <si>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</si>
  <si>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ZO615</t>
  </si>
  <si>
    <t>Šroub kortikální ti smart - drive dvouzávitový 1,5 x 16 mm standard, samořezný 26-015-16-91</t>
  </si>
  <si>
    <t>ZO607</t>
  </si>
  <si>
    <t>Šroub kortikální ti smart - drive dvouzávitový 1,5 x 8 mm standard, samořezný 26-015-08-91</t>
  </si>
  <si>
    <t>ZO608</t>
  </si>
  <si>
    <t>Šroub kortikální ti smart - drive dvouzávitový 1,5 x 9 mm standard, samořezný 26-015-09-91</t>
  </si>
  <si>
    <t>ZO642</t>
  </si>
  <si>
    <t>Šroub kortikální ti smart - drive dvouzávitový 2,0 x 10 mm standard, samořezný 26-020-10-91</t>
  </si>
  <si>
    <t>ZO643</t>
  </si>
  <si>
    <t>Šroub kortikální ti smart - drive dvouzávitový 2,0 x 11 mm standard, samořezný 26-020-11-91</t>
  </si>
  <si>
    <t>ZO645</t>
  </si>
  <si>
    <t>Šroub kortikální ti smart - drive dvouzávitový 2,0 x 13 mm standard, samořezný 26-020-13-91</t>
  </si>
  <si>
    <t>ZO641</t>
  </si>
  <si>
    <t>Šroub kortikální ti smart - drive dvouzávitový 2,0 x 9 mm standard, samořezný 26-020-09-91</t>
  </si>
  <si>
    <t>ZP409</t>
  </si>
  <si>
    <t>Šroub kortikální TX nekanylovaný 3,5 x 14 mm vzorek 267535014</t>
  </si>
  <si>
    <t>ZP410</t>
  </si>
  <si>
    <t>Šroub kortikální TX nekanylovaný 3,5 x 16 mm vzorek 267535016</t>
  </si>
  <si>
    <t>ZP411</t>
  </si>
  <si>
    <t>Šroub kortikální TX nekanylovaný 3,5 x 18 mm vzorek 267535018</t>
  </si>
  <si>
    <t>ZP413</t>
  </si>
  <si>
    <t>Šroub kortikální TX nekanylovaný 3,5 x 30 mm vzorek 267535030</t>
  </si>
  <si>
    <t>ZM979</t>
  </si>
  <si>
    <t>Šroub kortikální uzamykatelný 2,7 x 12 mm 397129701934</t>
  </si>
  <si>
    <t>ZN054</t>
  </si>
  <si>
    <t>Šroub kortikální uzamykatelný 2,7 x 14 mm 397129701944</t>
  </si>
  <si>
    <t>ZM995</t>
  </si>
  <si>
    <t>Šroub kortikální uzamykatelný 2,7 x 16 mm 397129701954</t>
  </si>
  <si>
    <t>ZM958</t>
  </si>
  <si>
    <t>Šroub kortikální uzamykatelný 2,7 x 20 mm 397129701974</t>
  </si>
  <si>
    <t>ZO130</t>
  </si>
  <si>
    <t>Šroub kortikální uzamykatelný 2,7 x 22 mm 397129701984</t>
  </si>
  <si>
    <t>ZP598</t>
  </si>
  <si>
    <t>Šroub kortikální uzamykatelný smart-drive 2.5 x 13 mm 26-905-13-09</t>
  </si>
  <si>
    <t>ZK886</t>
  </si>
  <si>
    <t>Šroub kortikální uzamykatelný smart-drive 2.5 x 14 mm 26-905-14-09</t>
  </si>
  <si>
    <t>ZK903</t>
  </si>
  <si>
    <t>Šroub kortikální uzamykatelný smart-drive 2.5 x 15 mm 26-905-15-09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</si>
  <si>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</si>
  <si>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</si>
  <si>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</si>
  <si>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</si>
  <si>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</si>
  <si>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</si>
  <si>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</si>
  <si>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</si>
  <si>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</si>
  <si>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</si>
  <si>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</si>
  <si>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</si>
  <si>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ZF856</t>
  </si>
  <si>
    <t>Šroub kortikální uzamykatelný smart-drive 2.5 x 26 mm 26-905-26-09</t>
  </si>
  <si>
    <t>ZK867</t>
  </si>
  <si>
    <t>Šroub kortikální XC, HA 6,0 mm R99612640</t>
  </si>
  <si>
    <t>ZM616</t>
  </si>
  <si>
    <t>Šroub kortikální XC, HA 6,0 mm R99612660</t>
  </si>
  <si>
    <t>ZL209</t>
  </si>
  <si>
    <t>Šroub kortikální XC, HA 6,0 mm R99612680</t>
  </si>
  <si>
    <t>ZP341</t>
  </si>
  <si>
    <t>Šroub kortikální zajišťovací 5,0 mm x 26 mm 14-405026</t>
  </si>
  <si>
    <t>ZP342</t>
  </si>
  <si>
    <t>Šroub kortikální zajišťovací 5,0 mm x 40 mm 14-405040</t>
  </si>
  <si>
    <t>ZP343</t>
  </si>
  <si>
    <t>Šroub kortikální zajišťovací 5,0 mm x 85 mm 14-405085</t>
  </si>
  <si>
    <t>ZH178</t>
  </si>
  <si>
    <t>Šroub kotrikální 4.5 mm 214.826</t>
  </si>
  <si>
    <t>ZP057</t>
  </si>
  <si>
    <t>Šroub kyčelní stardrive pr. 6.5 mm pro Expert LFN 115 mm 04.003.033</t>
  </si>
  <si>
    <t>ZP422</t>
  </si>
  <si>
    <t>Šroub maleolární 4,5 mm x 40 mm LA240S</t>
  </si>
  <si>
    <t>ZP423</t>
  </si>
  <si>
    <t>Šroub maleolární 4,5 mm x 45 mm LA245S</t>
  </si>
  <si>
    <t>ZP424</t>
  </si>
  <si>
    <t>Šroub maleolární 4,5 mm x 50 mm, bal. á 5 ks, LA250S</t>
  </si>
  <si>
    <t>ZE044</t>
  </si>
  <si>
    <t>Šroub Milagro interferenční vstřebatelný 10 x 30 mm pro rekonstrukci křížového vazu 231840</t>
  </si>
  <si>
    <t>ZN243</t>
  </si>
  <si>
    <t>Šroub Milagro interferenční vstřebatelný 7 x 23 mm pro rekonstrukci křížového vazu 231800</t>
  </si>
  <si>
    <t>ZB423</t>
  </si>
  <si>
    <t>Šroub Milagro interferenční vstřebatelný 8 x 23 mm pro rekonstrukci křížového vazu 231810</t>
  </si>
  <si>
    <t>ZL864</t>
  </si>
  <si>
    <t>Šroub Milagro interferenční vstřebatelný 9 x 20 mm pro rekonstrukci křížového vazu 231820</t>
  </si>
  <si>
    <t>ZK738</t>
  </si>
  <si>
    <t>Šroub Milagro interferenční vstřebatelný 9 x 30 mm pro rekonstrukci křížového vazu 231825 (mitek)</t>
  </si>
  <si>
    <t>ZG899</t>
  </si>
  <si>
    <t>Šroub nosný O10,5 x 100 mm 3060-0100S</t>
  </si>
  <si>
    <t>ZG748</t>
  </si>
  <si>
    <t>Šroub nosný O10,5 x 105 mm 3060-0105S</t>
  </si>
  <si>
    <t>ZI504</t>
  </si>
  <si>
    <t>Šroub nosný O10,5 x 110 mm 3060-0110S</t>
  </si>
  <si>
    <t>ZG602</t>
  </si>
  <si>
    <t>Šroub nosný O10,5 x 85 mm 3060-0085S</t>
  </si>
  <si>
    <t>ZG897</t>
  </si>
  <si>
    <t>Šroub nosný O10,5 x 90 mm 3060-0090S</t>
  </si>
  <si>
    <t>ZG599</t>
  </si>
  <si>
    <t>Šroub nosný O10,5 x 95 mm 3060-0095S</t>
  </si>
  <si>
    <t>KG207</t>
  </si>
  <si>
    <t>šroub nosný pr. 11 samořezný D100 273.100</t>
  </si>
  <si>
    <t>KG209</t>
  </si>
  <si>
    <t>šroub nosný pr. 11 samořezný D110 273.110</t>
  </si>
  <si>
    <t>KG210</t>
  </si>
  <si>
    <t>šroub nosný pr. 11 samořezný D115 273.115</t>
  </si>
  <si>
    <t>KG211</t>
  </si>
  <si>
    <t>šroub nosný pr. 11 samořezný D120 273.120</t>
  </si>
  <si>
    <t>KG206</t>
  </si>
  <si>
    <t>šroub nosný pr. 11 samořezný D95 o 273.095</t>
  </si>
  <si>
    <t>ZC811</t>
  </si>
  <si>
    <t>Šroub schanzův 5.0 mm L125/50 294.530</t>
  </si>
  <si>
    <t>ZA291</t>
  </si>
  <si>
    <t>Šroub schanzův 5.0 mm L150/50 294.540</t>
  </si>
  <si>
    <t>ZA292</t>
  </si>
  <si>
    <t>Šroub schanzův 5.0 mm L175/50 294.550</t>
  </si>
  <si>
    <t>ZD948</t>
  </si>
  <si>
    <t>Šroub schanzův 5.0 mm L250/50 294.570</t>
  </si>
  <si>
    <t>ZP418</t>
  </si>
  <si>
    <t>Šroub schanzův samovrtný pr. 5,0mm 250 / 80 mm 294.788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</si>
  <si>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</si>
  <si>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</si>
  <si>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</si>
  <si>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</si>
  <si>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</si>
  <si>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</si>
  <si>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</si>
  <si>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</si>
  <si>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</si>
  <si>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</si>
  <si>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ZD959</t>
  </si>
  <si>
    <t>Šroub spojovací pro UTN 356.542</t>
  </si>
  <si>
    <t>ZF827</t>
  </si>
  <si>
    <t>Šroub spongiózní 3 mm/14 mm stabilní 716-100-030-014</t>
  </si>
  <si>
    <t>ZF828</t>
  </si>
  <si>
    <t>Šroub spongiózní 3 mm/16 mm stabilní 716-100-030-016</t>
  </si>
  <si>
    <t>ZG603</t>
  </si>
  <si>
    <t>Šroub spongiózní 3 mm/18 mm stabilní 716-100-030-018</t>
  </si>
  <si>
    <t>ZG580</t>
  </si>
  <si>
    <t>Šroub spongiózní 4.0 mm 207.014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</si>
  <si>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</si>
  <si>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</si>
  <si>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</si>
  <si>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</si>
  <si>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</si>
  <si>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</si>
  <si>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ZH657</t>
  </si>
  <si>
    <t>Šroub spongiózní 4.0 mm 207.022</t>
  </si>
  <si>
    <t>ZG099</t>
  </si>
  <si>
    <t>Šroub spongiózní 4.0 mm 207.024</t>
  </si>
  <si>
    <t>ZD160</t>
  </si>
  <si>
    <t>Šroub spongiózní 4.0 mm 207.026</t>
  </si>
  <si>
    <t>ZG578</t>
  </si>
  <si>
    <t>Šroub spongiózní 4.0 mm 207.030</t>
  </si>
  <si>
    <t>ZN315</t>
  </si>
  <si>
    <t>Šroub spongiózní 6.5 mm 216.045</t>
  </si>
  <si>
    <t>ZP355</t>
  </si>
  <si>
    <t>Šroub spongiózní 6.5 mm 216.070</t>
  </si>
  <si>
    <t>ZP356</t>
  </si>
  <si>
    <t>Šroub spongiózní 6.5 mm 216.075</t>
  </si>
  <si>
    <t>ZN508</t>
  </si>
  <si>
    <t>Šroub spongiózní 6.5 mm 217.050</t>
  </si>
  <si>
    <t>ZL127</t>
  </si>
  <si>
    <t>Šroub teleskopický targon FN 100 mm KO826T</t>
  </si>
  <si>
    <t>ZN703</t>
  </si>
  <si>
    <t>Šroub teleskopický Targon FN 110 + 10 mm KO828T</t>
  </si>
  <si>
    <t>ZJ228</t>
  </si>
  <si>
    <t>Šroub teleskopický targon FN 90 mm KO824T</t>
  </si>
  <si>
    <t>ZP252</t>
  </si>
  <si>
    <t>Šroub Unima Evo 4,5 mm L50 mm dlouhý závit AA45AH050</t>
  </si>
  <si>
    <t>ZO624</t>
  </si>
  <si>
    <t>Šroub uzamykatelný kortikální ti smart - drive dvouzávitový 1,5 x 10 mm multisměrový do 15°, samořezný 26-014-10-91</t>
  </si>
  <si>
    <t>ZO625</t>
  </si>
  <si>
    <t>Šroub uzamykatelný kortikální ti smart - drive dvouzávitový 1,5 x 11 mm multisměrový do 15°, samořezný 26-014-11-91</t>
  </si>
  <si>
    <t>ZO626</t>
  </si>
  <si>
    <t>Šroub uzamykatelný kortikální ti smart - drive dvouzávitový 1,5 x 12 mm multisměrový do 15°, samořezný 26-014-12-91</t>
  </si>
  <si>
    <t>ZO627</t>
  </si>
  <si>
    <t>Šroub uzamykatelný kortikální ti smart - drive dvouzávitový 1,5 x 13 mm multisměrový do 15°, samořezný 26-014-13-91</t>
  </si>
  <si>
    <t>ZO622</t>
  </si>
  <si>
    <t>Šroub uzamykatelný kortikální ti smart - drive dvouzávitový 1,5 x 8 mm multisměrový do 15°, samořezný 26-014-08-91</t>
  </si>
  <si>
    <t>ZO623</t>
  </si>
  <si>
    <t>Šroub uzamykatelný kortikální ti smart - drive dvouzávitový 1,5 x 9 mm multisměrový do 15°, samořezný 26-014-09-91</t>
  </si>
  <si>
    <t>ZO663</t>
  </si>
  <si>
    <t>Šroub uzamykatelný kortikální ti smart - drive dvouzávitový 2,0 x 10 mm multisměrový do 15°, samořezný 26-019-10-91</t>
  </si>
  <si>
    <t>ZO664</t>
  </si>
  <si>
    <t>Šroub uzamykatelný kortikální ti smart - drive dvouzávitový 2,0 x 11 mm multisměrový do 15°, samořezný 26-019-11-91</t>
  </si>
  <si>
    <t>ZO669</t>
  </si>
  <si>
    <t>Šroub uzamykatelný kortikální ti smart - drive dvouzávitový 2,0 x 16 mm multisměrový do 15°, samořezný 26-019-16-91</t>
  </si>
  <si>
    <t>ZO673</t>
  </si>
  <si>
    <t>Šroub uzamykatelný kortikální ti smart - drive dvouzávitový 2,0 x 20 mm multisměrový do 15°, samořezný 26-019-20-91</t>
  </si>
  <si>
    <t>ZP130</t>
  </si>
  <si>
    <t>Šroub uzamykatelný samořezný 2,4 x 12 mm 397129701334</t>
  </si>
  <si>
    <t>ZM980</t>
  </si>
  <si>
    <t>Šroub uzamykatelný samořezný 2,4 x 14 mm 397129701344</t>
  </si>
  <si>
    <t>ZM959</t>
  </si>
  <si>
    <t>Šroub uzamykatelný samořezný 2,4 x 16 mm 397129701354</t>
  </si>
  <si>
    <t>ZM981</t>
  </si>
  <si>
    <t>Šroub uzamykatelný samořezný 2,4 x 18 mm 397129701364</t>
  </si>
  <si>
    <t>ZM960</t>
  </si>
  <si>
    <t>Šroub uzamykatelný samořezný 2,4 x 20 mm 397129701374</t>
  </si>
  <si>
    <t>ZN055</t>
  </si>
  <si>
    <t>Šroub uzamykatelný samořezný 2,4 x 22 mm 397129701384</t>
  </si>
  <si>
    <t>ZP504</t>
  </si>
  <si>
    <t>Šroub Vortex kortikální 3,5 x 24 mm 267535024</t>
  </si>
  <si>
    <t>ZP400</t>
  </si>
  <si>
    <t>Šroub Vortex nekanylovaný 2,7 x 18 mm hlava 4 mm vzorek 260827118</t>
  </si>
  <si>
    <t>ZP401</t>
  </si>
  <si>
    <t>Šroub Vortex nekanylovaný 2,7 x 20 mm hlava 4 mm vzorek 260827120</t>
  </si>
  <si>
    <t>ZP402</t>
  </si>
  <si>
    <t>Šroub Vortex nekanylovaný 2,7 x 26 mm hlava 4 mm vzorek 260827126</t>
  </si>
  <si>
    <t>ZP403</t>
  </si>
  <si>
    <t>Šroub Vortex nekanylovaný 2,7 x 28 mm hlava 4 mm vzorek 260827128</t>
  </si>
  <si>
    <t>ZP404</t>
  </si>
  <si>
    <t>Šroub Vortex nekanylovaný 2,7 x 30 mm hlava 4 mm vzorek 260827130</t>
  </si>
  <si>
    <t>ZP405</t>
  </si>
  <si>
    <t>Šroub Vortex nekanylovaný 2,7 x 34 mm hlava 4 mm vzorek 260827134</t>
  </si>
  <si>
    <t>ZP406</t>
  </si>
  <si>
    <t>Šroub Vortex nekanylovaný 2,7 x 36 mm hlava 4 mm vzorek 260827136</t>
  </si>
  <si>
    <t>ZP407</t>
  </si>
  <si>
    <t>Šroub Vortex nekanylovaný 3,5 x 18 mm vzorek 260835518</t>
  </si>
  <si>
    <t>ZP408</t>
  </si>
  <si>
    <t>Šroub Vortex nekanylovaný 3,5 x 26 mm vzorek 260835526</t>
  </si>
  <si>
    <t>ZP501</t>
  </si>
  <si>
    <t>Šroub Vortex zamykatelný 2,7 x 22 mm SANAT-260827122</t>
  </si>
  <si>
    <t>ZP502</t>
  </si>
  <si>
    <t>Šroub Vortex zamykatelný 2,7 x 24 mm SANAT-260827124</t>
  </si>
  <si>
    <t>ZP503</t>
  </si>
  <si>
    <t>Šroub Vortex zamykatelný 3,5 x 22 mm SANAT-260835522</t>
  </si>
  <si>
    <t>ZP505</t>
  </si>
  <si>
    <t>Šroub Vortex zamykatelný 3,5 x 50 mm 260835550</t>
  </si>
  <si>
    <t>ZH923</t>
  </si>
  <si>
    <t>Šroub wurzburger distální ulna/rádius 2,7 x 12 mm 1-3672</t>
  </si>
  <si>
    <t>ZH339</t>
  </si>
  <si>
    <t>Šroub wurzburger distální ulna/radius 2,7 x 16 mm 1-3674</t>
  </si>
  <si>
    <t>ZH500</t>
  </si>
  <si>
    <t>Šroub wurzburger proximální ulna/radius 2,7 x 22 mm 1-3654</t>
  </si>
  <si>
    <t>ZD552</t>
  </si>
  <si>
    <t>Šroub zajišťovací 2.4 mm 412.818</t>
  </si>
  <si>
    <t>ZC162</t>
  </si>
  <si>
    <t>Šroub zajišťovací 2.4 mm 412.820</t>
  </si>
  <si>
    <t>ZA154</t>
  </si>
  <si>
    <t>Šroub zajišťovací 2.4 mm 412.822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</si>
  <si>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</si>
  <si>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</si>
  <si>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</si>
  <si>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</si>
  <si>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</si>
  <si>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</si>
  <si>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ZA298</t>
  </si>
  <si>
    <t>Šroub zajišťovací 4,5 mm Targon KB328T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</si>
  <si>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</si>
  <si>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</si>
  <si>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</si>
  <si>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</si>
  <si>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</si>
  <si>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</si>
  <si>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</si>
  <si>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</si>
  <si>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</si>
  <si>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</si>
  <si>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</si>
  <si>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</si>
  <si>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ZE082</t>
  </si>
  <si>
    <t>Šroub zajišťovací 45 mm Targon KB545t</t>
  </si>
  <si>
    <t>ZK917</t>
  </si>
  <si>
    <t>Šroub zajišťovací 5.0 mm 02.221.510</t>
  </si>
  <si>
    <t>ZK918</t>
  </si>
  <si>
    <t>Šroub zajišťovací 5.0 mm 02.221.512</t>
  </si>
  <si>
    <t>ZC204</t>
  </si>
  <si>
    <t>Šroub zajišťovací DFN 6.0 mm L60 450.864</t>
  </si>
  <si>
    <t>ZA301</t>
  </si>
  <si>
    <t>Šroub zajišťovací DFN 6.0 mm L65 450.865</t>
  </si>
  <si>
    <t>ZA302</t>
  </si>
  <si>
    <t>Šroub zajišťovací DFN 6.0 mm L70 450.866</t>
  </si>
  <si>
    <t>ZG243</t>
  </si>
  <si>
    <t>Šroub zajišťovací DFN 6.0 mm L75 450.867</t>
  </si>
  <si>
    <t>ZA303</t>
  </si>
  <si>
    <t>Šroub zajišťovací DFN 6.0 mm L80 450.868</t>
  </si>
  <si>
    <t>ZD278</t>
  </si>
  <si>
    <t>Šroub zajišťovací DFN 6.0 mm L85 450.869</t>
  </si>
  <si>
    <t>ZG253</t>
  </si>
  <si>
    <t>Šroub zajišťovací DFN 6.0 mm L90 450.870</t>
  </si>
  <si>
    <t>ZP304</t>
  </si>
  <si>
    <t>Šroub zajišťovací kostní 2,0 x 150 mm závit 60 mm 0132384</t>
  </si>
  <si>
    <t>ZP305</t>
  </si>
  <si>
    <t>Šroub zajišťovací kostní 2,6 x 150 mm závit 60 mm 0132385</t>
  </si>
  <si>
    <t>ZG786</t>
  </si>
  <si>
    <t>Šroub zajišťovací plný závit O5 x 35 mm 1896-5035</t>
  </si>
  <si>
    <t>ZG746</t>
  </si>
  <si>
    <t>Šroub zajišťovací plný závit O5 x 40 mm 1896-5040</t>
  </si>
  <si>
    <t>ZO108</t>
  </si>
  <si>
    <t>Šroub zajišťovací plný závit O5 x 45 mm 1896-5045</t>
  </si>
  <si>
    <t>ZM767</t>
  </si>
  <si>
    <t>Šroub zajišťovací plný závit O5 x 50 mm 1896-5050</t>
  </si>
  <si>
    <t>ZN847</t>
  </si>
  <si>
    <t>Šroub zajišťovací plný závit O5 x 70 mm 1896-5070S</t>
  </si>
  <si>
    <t>KG468</t>
  </si>
  <si>
    <t>šroub zajišťovací pr 2,4 samořezný D18 412.818</t>
  </si>
  <si>
    <t>KG469</t>
  </si>
  <si>
    <t>šroub zajišťovací pr 2,4 samořezný D20 412.820</t>
  </si>
  <si>
    <t>KG443</t>
  </si>
  <si>
    <t>šroub zajišťovací pr 3,5 samořezný D12 412.102</t>
  </si>
  <si>
    <t>KG444</t>
  </si>
  <si>
    <t>šroub zajišťovací pr 3,5 samořezný D14 412.103</t>
  </si>
  <si>
    <t>KG445</t>
  </si>
  <si>
    <t>šroub zajišťovací pr 3,5 samořezný D16 412.104</t>
  </si>
  <si>
    <t>KG446</t>
  </si>
  <si>
    <t>šroub zajišťovací pr 3,5 samořezný D18 412.105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</si>
  <si>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</si>
  <si>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</si>
  <si>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</si>
  <si>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</si>
  <si>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</si>
  <si>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</si>
  <si>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</si>
  <si>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</si>
  <si>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KG451</t>
  </si>
  <si>
    <t>šroub zajišťovací pr 3,5 samořezný D28 412.110</t>
  </si>
  <si>
    <t>KG452</t>
  </si>
  <si>
    <t>šroub zajišťovací pr 3,5 samořezný D30 412.111</t>
  </si>
  <si>
    <t>KG453</t>
  </si>
  <si>
    <t>šroub zajišťovací pr 3,5 samořezný D35 412.114</t>
  </si>
  <si>
    <t>KG454</t>
  </si>
  <si>
    <t>šroub zajišťovací pr 3,5 samořezný D40 412.117</t>
  </si>
  <si>
    <t>KG458</t>
  </si>
  <si>
    <t>šroub zajišťovací pr 3,5 samořezný D60 412.124</t>
  </si>
  <si>
    <t>ZE459</t>
  </si>
  <si>
    <t>Šroub zajišťovací sponginózní 5.0 mm 04.015.560</t>
  </si>
  <si>
    <t>KG395</t>
  </si>
  <si>
    <t>šroub zajišťovací stardrive 2,7 mm ( hlava LCP 2.4), délka 12 402.212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</si>
  <si>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</si>
  <si>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</si>
  <si>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</si>
  <si>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</si>
  <si>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</si>
  <si>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</si>
  <si>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</si>
  <si>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</si>
  <si>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</si>
  <si>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</si>
  <si>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</si>
  <si>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</si>
  <si>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</si>
  <si>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</si>
  <si>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</si>
  <si>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</si>
  <si>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</si>
  <si>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</si>
  <si>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</si>
  <si>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</si>
  <si>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KG409</t>
  </si>
  <si>
    <t>šroub zajišťovací stardrive 2,7 mm ( hlava LCP 2.4), délka 40 402.240</t>
  </si>
  <si>
    <t>KG410</t>
  </si>
  <si>
    <t>šroub zajišťovací stardrive 2,7 mm ( hlava LCP 2.4), délka 42 402.242</t>
  </si>
  <si>
    <t>KG411</t>
  </si>
  <si>
    <t>šroub zajišťovací stardrive 2,7 mm ( hlava LCP 2.4), délka 44 402.244</t>
  </si>
  <si>
    <t>KG414</t>
  </si>
  <si>
    <t>šroub zajišťovací stardrive 2,7 mm ( hlava LCP 2.4), délka 50 402.250</t>
  </si>
  <si>
    <t>KG415</t>
  </si>
  <si>
    <t>šroub zajišťovací stardrive 2,7 mm ( hlava LCP 2.4), délka 55 402.255</t>
  </si>
  <si>
    <t>ZF567</t>
  </si>
  <si>
    <t>Šroub zajišťovací stardrive 2.7 mm 402.206</t>
  </si>
  <si>
    <t>ZI285</t>
  </si>
  <si>
    <t>Šroub zajišťovací stardrive 2.7 mm 402.210</t>
  </si>
  <si>
    <t>ZG796</t>
  </si>
  <si>
    <t>Šroub zajišťovací stardrive 2.7 mm 402.212</t>
  </si>
  <si>
    <t>ZD646</t>
  </si>
  <si>
    <t>Šroub zajišťovací stardrive 2.7 mm 402.214</t>
  </si>
  <si>
    <t>ZD379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</si>
  <si>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</si>
  <si>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</si>
  <si>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</si>
  <si>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</si>
  <si>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</si>
  <si>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</si>
  <si>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</si>
  <si>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ZD343</t>
  </si>
  <si>
    <t>Šroub zajišťovací stardrive 2.7 mm 402.224</t>
  </si>
  <si>
    <t>ZF545</t>
  </si>
  <si>
    <t>Šroub zajišťovací stardrive 2.7 mm 402.244</t>
  </si>
  <si>
    <t>ZD648</t>
  </si>
  <si>
    <t>Šroub zajišťovací stardrive 3,5 mm 412.102</t>
  </si>
  <si>
    <t>ZD628</t>
  </si>
  <si>
    <t>Šroub zajišťovací stardrive 3,5 mm 412.103</t>
  </si>
  <si>
    <t>ZD329</t>
  </si>
  <si>
    <t>Šroub zajišťovací stardrive 3,5 mm 412.104</t>
  </si>
  <si>
    <t>ZD300</t>
  </si>
  <si>
    <t>Šroub zajišťovací stardrive 3,5 mm 412.105</t>
  </si>
  <si>
    <t>ZD302</t>
  </si>
  <si>
    <t>Šroub zajišťovací stardrive 3,5 mm 412.106</t>
  </si>
  <si>
    <t>ZD303</t>
  </si>
  <si>
    <t>Šroub zajišťovací stardrive 3,5 mm 412.107</t>
  </si>
  <si>
    <t>ZD501</t>
  </si>
  <si>
    <t>Šroub zajišťovací stardrive 3,5 mm 412.109</t>
  </si>
  <si>
    <t>ZD301</t>
  </si>
  <si>
    <t>Šroub zajišťovací stardrive 3.5 mm 412.108</t>
  </si>
  <si>
    <t>ZG807</t>
  </si>
  <si>
    <t>Šroub zajišťovací stardrive 4.0 mm 04.005.418</t>
  </si>
  <si>
    <t>ZC191</t>
  </si>
  <si>
    <t>Šroub zajišťovací stardrive 4.0 mm 04.005.420</t>
  </si>
  <si>
    <t>ZC192</t>
  </si>
  <si>
    <t>Šroub zajišťovací stardrive 4.0 mm 04.005.422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</si>
  <si>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</si>
  <si>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</si>
  <si>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</si>
  <si>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</si>
  <si>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</si>
  <si>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</si>
  <si>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</si>
  <si>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</si>
  <si>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</si>
  <si>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</si>
  <si>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ZC784</t>
  </si>
  <si>
    <t>Šroub zajišťovací stardrive 4.0 mm 04.005.434</t>
  </si>
  <si>
    <t>ZC141</t>
  </si>
  <si>
    <t>Šroub zajišťovací stardrive 4.0 mm 04.005.436</t>
  </si>
  <si>
    <t>ZC142</t>
  </si>
  <si>
    <t>Šroub zajišťovací stardrive 4.0 mm 04.005.438</t>
  </si>
  <si>
    <t>ZC140</t>
  </si>
  <si>
    <t>Šroub zajišťovací stardrive 4.0 mm 04.005.440</t>
  </si>
  <si>
    <t>ZO437</t>
  </si>
  <si>
    <t>Šroub zajišťovací stardrive 4.0 mm 04.005.448</t>
  </si>
  <si>
    <t>ZM310</t>
  </si>
  <si>
    <t>Šroub zajišťovací stardrive 4.0 mm 04.005.452</t>
  </si>
  <si>
    <t>ZE704</t>
  </si>
  <si>
    <t>Šroub zajišťovací stardrive 5.0 mm 04.005.520</t>
  </si>
  <si>
    <t>ZH048</t>
  </si>
  <si>
    <t>Šroub zajišťovací stardrive 5.0 mm 04.005.522</t>
  </si>
  <si>
    <t>ZG584</t>
  </si>
  <si>
    <t>Šroub zajišťovací stardrive 5.0 mm 04.005.524</t>
  </si>
  <si>
    <t>ZH041</t>
  </si>
  <si>
    <t>Šroub zajišťovací stardrive 5.0 mm 04.005.526</t>
  </si>
  <si>
    <t>ZE705</t>
  </si>
  <si>
    <t>Šroub zajišťovací stardrive 5.0 mm 04.005.528</t>
  </si>
  <si>
    <t>ZG587</t>
  </si>
  <si>
    <t>Šroub zajišťovací stardrive 5.0 mm 04.005.530</t>
  </si>
  <si>
    <t>ZG588</t>
  </si>
  <si>
    <t>Šroub zajišťovací stardrive 5.0 mm 04.005.532</t>
  </si>
  <si>
    <t>ZI459</t>
  </si>
  <si>
    <t>Šroub zajišťovací stardrive 5.0 mm 04.005.534</t>
  </si>
  <si>
    <t>ZI460</t>
  </si>
  <si>
    <t>Šroub zajišťovací stardrive 5.0 mm 04.005.536</t>
  </si>
  <si>
    <t>ZI595</t>
  </si>
  <si>
    <t>Šroub zajišťovací stardrive 5.0 mm 04.005.538</t>
  </si>
  <si>
    <t>ZH042</t>
  </si>
  <si>
    <t>Šroub zajišťovací stardrive 5.0 mm 04.005.540</t>
  </si>
  <si>
    <t>ZH006</t>
  </si>
  <si>
    <t>Šroub zajišťovací stardrive 5.0 mm 04.005.542</t>
  </si>
  <si>
    <t>ZF623</t>
  </si>
  <si>
    <t>Šroub zajišťovací stardrive 5.0 mm 04.005.544</t>
  </si>
  <si>
    <t>ZH016</t>
  </si>
  <si>
    <t>Šroub zajišťovací stardrive 5.0 mm 04.005.548</t>
  </si>
  <si>
    <t>ZH043</t>
  </si>
  <si>
    <t>Šroub zajišťovací stardrive 5.0 mm 04.005.550</t>
  </si>
  <si>
    <t>ZJ000</t>
  </si>
  <si>
    <t>Šroub zajišťovací stardrive 5.0 mm 04.005.554</t>
  </si>
  <si>
    <t>ZI936</t>
  </si>
  <si>
    <t>Šroub zajišťovací stardrive 5.0 mm 04.005.558</t>
  </si>
  <si>
    <t>ZK514</t>
  </si>
  <si>
    <t>Šroub zajišťovací stardrive 5.0 mm 04.005.568</t>
  </si>
  <si>
    <t>ZF921</t>
  </si>
  <si>
    <t>Šroub zajišťovací stardrive 5.0 mm 04.005.580</t>
  </si>
  <si>
    <t>ZA127</t>
  </si>
  <si>
    <t>Šroub zajišťovací stardrive 5.0 mm 212.203</t>
  </si>
  <si>
    <t>ZA053</t>
  </si>
  <si>
    <t>Šroub zajišťovací stardrive 5.0 mm 212.204</t>
  </si>
  <si>
    <t>ZA128</t>
  </si>
  <si>
    <t>Šroub zajišťovací stardrive 5.0 mm 212.205</t>
  </si>
  <si>
    <t>ZA129</t>
  </si>
  <si>
    <t>Šroub zajišťovací stardrive 5.0 mm 212.206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</si>
  <si>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</si>
  <si>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</si>
  <si>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</si>
  <si>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</si>
  <si>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</si>
  <si>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</si>
  <si>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</si>
  <si>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</si>
  <si>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</si>
  <si>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</si>
  <si>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</si>
  <si>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</si>
  <si>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ZA135</t>
  </si>
  <si>
    <t>Šroub zajišťovací stardrive 5.0 mm 212.213</t>
  </si>
  <si>
    <t>ZA136</t>
  </si>
  <si>
    <t>Šroub zajišťovací stardrive 5.0 mm 212.214</t>
  </si>
  <si>
    <t>ZD155</t>
  </si>
  <si>
    <t>Šroub zajišťovací stardrive 5.0 mm 212.215</t>
  </si>
  <si>
    <t>ZA137</t>
  </si>
  <si>
    <t>Šroub zajišťovací stardrive 5.0 mm 212.216</t>
  </si>
  <si>
    <t>ZF252</t>
  </si>
  <si>
    <t>Šroub zajišťovací stardrive 5.0 mm 212.217</t>
  </si>
  <si>
    <t>ZI380</t>
  </si>
  <si>
    <t>Šroub zajišťovací stardrive 5.0 mm 212.218</t>
  </si>
  <si>
    <t>ZA138</t>
  </si>
  <si>
    <t>Šroub zajišťovací stardrive 5.0 mm 212.219</t>
  </si>
  <si>
    <t>ZA055</t>
  </si>
  <si>
    <t>Šroub zajišťovací stardrive 5.0 mm 212.220</t>
  </si>
  <si>
    <t>ZA056</t>
  </si>
  <si>
    <t>Šroub zajišťovací stardrive 5.0 mm 212.221</t>
  </si>
  <si>
    <t>ZA057</t>
  </si>
  <si>
    <t>Šroub zajišťovací stardrive 5.0 mm 212.222</t>
  </si>
  <si>
    <t>ZA139</t>
  </si>
  <si>
    <t>Šroub zajišťovací stardrive 5.0 mm 212.223</t>
  </si>
  <si>
    <t>ZA140</t>
  </si>
  <si>
    <t>Šroub zajišťovací stardrive 5.0 mm 212.224</t>
  </si>
  <si>
    <t>ZA141</t>
  </si>
  <si>
    <t>Šroub zajišťovací stardrive 5.0 mm 212.225</t>
  </si>
  <si>
    <t>ZA142</t>
  </si>
  <si>
    <t>Šroub zajišťovací stardrive 5.0 mm 212.226</t>
  </si>
  <si>
    <t>ZA143</t>
  </si>
  <si>
    <t>Šroub zajišťovací stardrive 5.0 mm 212.227</t>
  </si>
  <si>
    <t>ZP063</t>
  </si>
  <si>
    <t>Šroub zajišťovací Stardrive pr. 6.0 mm, délka 80 mm, pro hřeby nitrodřeňové, slitina titanu (TAN), tyrkysový 04.005.670</t>
  </si>
  <si>
    <t>ZE029</t>
  </si>
  <si>
    <t>Šroub zajišťovací VA stardrive 3.5 mm 02.127.122</t>
  </si>
  <si>
    <t>ZE182</t>
  </si>
  <si>
    <t>Šroub zajišťovací VA stardrive 3.5 mm 02.127.124</t>
  </si>
  <si>
    <t>ZK741</t>
  </si>
  <si>
    <t>Šroub zajišťovací VA stardrive 3.5 mm 02.127.130</t>
  </si>
  <si>
    <t>ZL003</t>
  </si>
  <si>
    <t>Šroub zajišťovací VA stardrive 3.5 mm 02.127.134</t>
  </si>
  <si>
    <t>ZL479</t>
  </si>
  <si>
    <t>Šroub zajišťovací VA stardrive 3.5 mm 02.127.136</t>
  </si>
  <si>
    <t>ZL004</t>
  </si>
  <si>
    <t>Šroub zajišťovací VA stardrive 3.5 mm 02.127.140</t>
  </si>
  <si>
    <t>ZL191</t>
  </si>
  <si>
    <t>Šroub zajišťovací VA stardrive 3.5 mm 02.127.142</t>
  </si>
  <si>
    <t>ZE046</t>
  </si>
  <si>
    <t>Šroub zajišťovací VA stardrive 3.5 mm 02.127.146</t>
  </si>
  <si>
    <t>ZE279</t>
  </si>
  <si>
    <t>Šroub zajišťovací VA stardrive 3.5 mm 02.127.150</t>
  </si>
  <si>
    <t>ZL480</t>
  </si>
  <si>
    <t>Šroub zajišťovací VA stardrive 3.5 mm 02.127.160</t>
  </si>
  <si>
    <t>ZK743</t>
  </si>
  <si>
    <t>Šroub zajišťovací VA stardrive 3.5 mm 02.127.170</t>
  </si>
  <si>
    <t>ZK744</t>
  </si>
  <si>
    <t>Šroub zajišťovací VA stardrive 3.5 mm 02.127.175</t>
  </si>
  <si>
    <t>ZC094</t>
  </si>
  <si>
    <t>Šroub zajišťovací VA stardrive 3.5 mm 02.127.185</t>
  </si>
  <si>
    <t>ZD199</t>
  </si>
  <si>
    <t>Šroub zajišťovací VA stardrive 3.5 mm 02.127.190</t>
  </si>
  <si>
    <t>ZA058</t>
  </si>
  <si>
    <t>Šroub zajišťovací VA stardrive 3.5 mm 213.010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</si>
  <si>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</si>
  <si>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</si>
  <si>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</si>
  <si>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</si>
  <si>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</si>
  <si>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</si>
  <si>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</si>
  <si>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</si>
  <si>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</si>
  <si>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</si>
  <si>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ZA044</t>
  </si>
  <si>
    <t>Šroub zajišťovací VA stardrive 3.5 mm 213.022</t>
  </si>
  <si>
    <t>ZH047</t>
  </si>
  <si>
    <t>Šroub zajišťovací VA stardrive 3.5 mm 213.024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</si>
  <si>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</si>
  <si>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</si>
  <si>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</si>
  <si>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</si>
  <si>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</si>
  <si>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</si>
  <si>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</si>
  <si>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</si>
  <si>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</si>
  <si>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</si>
  <si>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</si>
  <si>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</si>
  <si>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</si>
  <si>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</si>
  <si>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</si>
  <si>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</si>
  <si>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</si>
  <si>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</si>
  <si>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</si>
  <si>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</si>
  <si>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</si>
  <si>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</si>
  <si>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</si>
  <si>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</si>
  <si>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</si>
  <si>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</si>
  <si>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</si>
  <si>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</si>
  <si>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ZP089</t>
  </si>
  <si>
    <t>Šroub zamykací 4,0 x 28 mm pro ANKLE FIX 28.30.028</t>
  </si>
  <si>
    <t>ZP090</t>
  </si>
  <si>
    <t>Šroub zamykací 4,0 x mm x 32 mm pro ANKLE FIX 28.30.032</t>
  </si>
  <si>
    <t>ZP091</t>
  </si>
  <si>
    <t>Šroub zamykací 4,0 x mm x 34 mm pro ANKLE FIX 28.30.034</t>
  </si>
  <si>
    <t>ZB412</t>
  </si>
  <si>
    <t>Šroub zamykací HD7 2,5 x   8 mm A-5750.08/1</t>
  </si>
  <si>
    <t>ZI688</t>
  </si>
  <si>
    <t>Šroub zamykací HD7 2,5 x 10 mm A-5750.10/1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</si>
  <si>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</si>
  <si>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</si>
  <si>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</si>
  <si>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</si>
  <si>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</si>
  <si>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</si>
  <si>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</si>
  <si>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</si>
  <si>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</si>
  <si>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</si>
  <si>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</si>
  <si>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</si>
  <si>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</si>
  <si>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</si>
  <si>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ZI340</t>
  </si>
  <si>
    <t>Šroub zamykací HD7 2,5 x 26 mm A-5750.26/1</t>
  </si>
  <si>
    <t>ZK356</t>
  </si>
  <si>
    <t>Šroub zamykací HD7 2,5 x 28 mm A-5750.28/1</t>
  </si>
  <si>
    <t>ZP640</t>
  </si>
  <si>
    <t>Šroub zamykací HD7 2,5 x 34 mm A-5750.34</t>
  </si>
  <si>
    <t>ZN871</t>
  </si>
  <si>
    <t>Šroub zamykací spongiozní TI rekonstrukční pr. 4,0 mm délka 30 mm 28.30.030</t>
  </si>
  <si>
    <t>ZN872</t>
  </si>
  <si>
    <t>Šroub zamykací spongiozní TI rekonstrukční pr. 4,0 mm délka 36 mm 28.30.036</t>
  </si>
  <si>
    <t>ZP059</t>
  </si>
  <si>
    <t>Šroub zamykací spongiozní TI rekonstrukční pr. 4,0 mm délka 38 mm 28.30.038</t>
  </si>
  <si>
    <t>ZP060</t>
  </si>
  <si>
    <t>Šroub zamykací spongiozní TI rekonstrukční pr. 4,0 mm délka 46 mm 28.30.046</t>
  </si>
  <si>
    <t>ZD687</t>
  </si>
  <si>
    <t>Šroub zamykatelný 2,5 x 10 mm FP10</t>
  </si>
  <si>
    <t>ZB050</t>
  </si>
  <si>
    <t>Šroub zamykatelný 2,5 x 16 mm FP16</t>
  </si>
  <si>
    <t>ZD276</t>
  </si>
  <si>
    <t>Šroub zamykatelný 2,5 x 20 mm FP20</t>
  </si>
  <si>
    <t>ZD328</t>
  </si>
  <si>
    <t>Šroub zamykatelný 2,5 x 22 mm FP22</t>
  </si>
  <si>
    <t>ZD277</t>
  </si>
  <si>
    <t>Šroub zamykatelný 2,5 x 24 mm FP24</t>
  </si>
  <si>
    <t>ZN154</t>
  </si>
  <si>
    <t>Šroub zamykatelný aptus hand HD4 1,5 mm/ 9 mm A-5250.09</t>
  </si>
  <si>
    <t>ZN515</t>
  </si>
  <si>
    <t>Šroub zamykatelný aptus hand HD4 1,5 mm/08 mm A-5250.08/1</t>
  </si>
  <si>
    <t>ZM584</t>
  </si>
  <si>
    <t>Šroub zamykatelný aptus hand HD4 1,5 mm/10 mm A-5250.10/1</t>
  </si>
  <si>
    <t>ZM586</t>
  </si>
  <si>
    <t>Šroub zamykatelný aptus hand HD4 1,5 mm/12 mm A-5250.12/1</t>
  </si>
  <si>
    <t>ZM804</t>
  </si>
  <si>
    <t>Šroub zamykatelný aptus hand HD4 1,5 mm/13 mm A-5250.13/1</t>
  </si>
  <si>
    <t>ZJ142</t>
  </si>
  <si>
    <t>Šroub zamykatelný HD6 2,0 mm A-5450.08/1</t>
  </si>
  <si>
    <t>ZI222</t>
  </si>
  <si>
    <t>Šroub zamykatelný HD6 2,0 mm A-5450.16/1</t>
  </si>
  <si>
    <t>ZI223</t>
  </si>
  <si>
    <t>Šroub zamykatelný HD6 2,0 mm A-5450.18/1</t>
  </si>
  <si>
    <t>ZI225</t>
  </si>
  <si>
    <t>Šroub zamykatelný HD6 2,0 mm A-5450.24/1</t>
  </si>
  <si>
    <t>ZB629</t>
  </si>
  <si>
    <t>Šroub zaslepovací 10 mm Targon KB618T</t>
  </si>
  <si>
    <t>ZC659</t>
  </si>
  <si>
    <t>Šroub zaslepovací 5 mm Targon KB617T</t>
  </si>
  <si>
    <t>ZL094</t>
  </si>
  <si>
    <t>Šroub zaslepovací PH 0 mm Targon KB610T</t>
  </si>
  <si>
    <t>ZA294</t>
  </si>
  <si>
    <t>Šroub zaslepovací Targon KB200T</t>
  </si>
  <si>
    <t>ZI577</t>
  </si>
  <si>
    <t>Válec chronOS pr.14 mm délka 25 mm 07.720.035</t>
  </si>
  <si>
    <t>ZP017</t>
  </si>
  <si>
    <t>Vrták pr. 2,7 mm pro PH Targon KH183R</t>
  </si>
  <si>
    <t>ZP065</t>
  </si>
  <si>
    <t>Vrtulka jistící femur spirální čepel pro Expert hřeb femorální retrográdní, délka 80 mm, slitina titanu (TAN), zlatá 04.013.048</t>
  </si>
  <si>
    <t>ZP340</t>
  </si>
  <si>
    <t>Zátka hřebu Phoenix pro artrodézu hlezna 14-444180</t>
  </si>
  <si>
    <t>ZK401</t>
  </si>
  <si>
    <t>Zátka pro hřeb humerální vel. 0; 397129772210</t>
  </si>
  <si>
    <t>50115011</t>
  </si>
  <si>
    <t>IUTN - ostat.nákl.PZT (Z515)</t>
  </si>
  <si>
    <t>ZO836</t>
  </si>
  <si>
    <t>Dlaha klínová na glenoid - Wedged Profile Plate AR-8111</t>
  </si>
  <si>
    <t>ZI609</t>
  </si>
  <si>
    <t>ChronOS strips   50 x 25 x 3 mm 07.801.100S</t>
  </si>
  <si>
    <t>ZH588</t>
  </si>
  <si>
    <t>ChronOS strips 100 x 25 x 6 mm 07.801.111S</t>
  </si>
  <si>
    <t>ZD953</t>
  </si>
  <si>
    <t>Implantát šlachový tendon spacer TCTU1</t>
  </si>
  <si>
    <t>ZI562</t>
  </si>
  <si>
    <t>Kloub silikonový MCP vel. 30 SMCP-500-30-WW</t>
  </si>
  <si>
    <t>ZL171</t>
  </si>
  <si>
    <t>Kotva Omnispan na meniscus 0° 228140</t>
  </si>
  <si>
    <t>ZL298</t>
  </si>
  <si>
    <t>Kotva Omnispan na meniscus 12° 228141</t>
  </si>
  <si>
    <t>ZO217</t>
  </si>
  <si>
    <t>Kotvička nevstřebatelná  healix advance 5,5 mm pro suturu RC na manžetu uzlící 2223307</t>
  </si>
  <si>
    <t>KJ731</t>
  </si>
  <si>
    <t>krytí hemostatické SEPTOCOLLE houbička kolagenní vstřebatelná s ATB 5 x 8 cm 3020020001</t>
  </si>
  <si>
    <t>ZD248</t>
  </si>
  <si>
    <t>Osteoset 4.8 mm 100 pelet 84000102</t>
  </si>
  <si>
    <t>ZK789</t>
  </si>
  <si>
    <t>PerOssal 1 x 50 mm baleno po 50 ks granule 03-0102</t>
  </si>
  <si>
    <t>ZK794</t>
  </si>
  <si>
    <t>PerOssal 1 x 6 mm baleno po 6 ks 03-01031</t>
  </si>
  <si>
    <t>ZP331</t>
  </si>
  <si>
    <t>Šroub kanylovaný 3,75 x 30 mm LatarJet AR-7000-30</t>
  </si>
  <si>
    <t>ZP399</t>
  </si>
  <si>
    <t>Šroub kanylovaný 3,75 x 3440 mm AR-7000-34</t>
  </si>
  <si>
    <t>ZO838</t>
  </si>
  <si>
    <t>Šroub kanylovaný 3,75 x 36 mm  na glenoid s částečným závitem AR-7000-36</t>
  </si>
  <si>
    <t>ZP332</t>
  </si>
  <si>
    <t>Šroub kanylovaný 3,75 x 40 mm LatarJet AR-7000-40</t>
  </si>
  <si>
    <t>ZL170</t>
  </si>
  <si>
    <t>Aplikátor na kotvy Omnispan jednorázový  228143</t>
  </si>
  <si>
    <t>ZA095</t>
  </si>
  <si>
    <t>Cement kostní palacos R + G 2 x 40 g á 2 ks 66017569</t>
  </si>
  <si>
    <t>ZJ528</t>
  </si>
  <si>
    <t>Cement kostní vancogenx 40 g ( vancomycin + gentamicin ) 12A2520</t>
  </si>
  <si>
    <t>ZG574</t>
  </si>
  <si>
    <t>Cílič na vrtáky pr. 3,5 pro úhlově stabilní šroub 323.027</t>
  </si>
  <si>
    <t>ZK953</t>
  </si>
  <si>
    <t>Dávkovač K-drátů 1,1 mm HBS2 midi 26-850-13-07</t>
  </si>
  <si>
    <t>ZE278</t>
  </si>
  <si>
    <t>Drát vodící 0,90 mm vrtací, bez závitu bal. á 10 ks 26-875-00-05</t>
  </si>
  <si>
    <t>ZL018</t>
  </si>
  <si>
    <t>Drát vodící 1,10 mm kalibrovaný bal. á 10 ks 26-850-00-05</t>
  </si>
  <si>
    <t>ZF637</t>
  </si>
  <si>
    <t>Drát vodící 2.80 mm guide wire 292.680</t>
  </si>
  <si>
    <t>ZJ154</t>
  </si>
  <si>
    <t>Drát vodící 3,20 mm kalibrovaný 357.129</t>
  </si>
  <si>
    <t>ZP354</t>
  </si>
  <si>
    <t>Drát vodící se závitovou špičkou 2,0 mm 292.699</t>
  </si>
  <si>
    <t>ZM448</t>
  </si>
  <si>
    <t>Elektroda VAPR 2,3 mm 227213</t>
  </si>
  <si>
    <t>ZI283</t>
  </si>
  <si>
    <t>Elektroda VAPR Premiere 90 DEPuy 227204</t>
  </si>
  <si>
    <t>ZL549</t>
  </si>
  <si>
    <t>Elektroda VAPR radiofrekvenční 2,3 mm 227211</t>
  </si>
  <si>
    <t>KH905</t>
  </si>
  <si>
    <t>extraktor kožních svorek PSX-X</t>
  </si>
  <si>
    <t>ZF260</t>
  </si>
  <si>
    <t>Fixatér na ruku mini LTX</t>
  </si>
  <si>
    <t>ZO394</t>
  </si>
  <si>
    <t>Fixátor zevní cylindr sférický pro Pennig 37005</t>
  </si>
  <si>
    <t>ZO395</t>
  </si>
  <si>
    <t>Fixátor zevní válec excentrický pro Pennig 37004</t>
  </si>
  <si>
    <t>ZL901</t>
  </si>
  <si>
    <t>Hlava frézovací nitrodřeňová RIA pr. 13.0 mm sterilní 352.252S</t>
  </si>
  <si>
    <t>ZH187</t>
  </si>
  <si>
    <t>Jehelec hloubkový rovný tvrdokovový 165 mm 397132060610</t>
  </si>
  <si>
    <t>ZK378</t>
  </si>
  <si>
    <t>Kolejnice LRS long 40 cm 50560</t>
  </si>
  <si>
    <t>ZK676</t>
  </si>
  <si>
    <t>List pilový 42/27 x 10,0 x 0,6/0,4 mm 532.062</t>
  </si>
  <si>
    <t>ZK675</t>
  </si>
  <si>
    <t>List pilový 42/27 x 6,00 x 0,6/0,4 mm 532.061</t>
  </si>
  <si>
    <t>ZK674</t>
  </si>
  <si>
    <t>List pilový 46/31 x 6,00 x 0,4/0,3 mm 532.047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</si>
  <si>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</si>
  <si>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</si>
  <si>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</si>
  <si>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</si>
  <si>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</si>
  <si>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</si>
  <si>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ZN217</t>
  </si>
  <si>
    <t>Pouzdro na K- dráty pr. 1.2 x 330 mm pro 10 ks drátů resterilizovatelné 34 470-12</t>
  </si>
  <si>
    <t>ZG052</t>
  </si>
  <si>
    <t>Pouzdro na K- dráty pr. 1.6 mm resterilizovatelné 308.206</t>
  </si>
  <si>
    <t>ZD446</t>
  </si>
  <si>
    <t>Pouzdro na K- dráty pr. 2.5 mm délka 150 resterilizovatelné 308.209</t>
  </si>
  <si>
    <t>ZE889</t>
  </si>
  <si>
    <t>Síťka vicrylová VM106</t>
  </si>
  <si>
    <t>ZJ743</t>
  </si>
  <si>
    <t>Síťka vstřebatelná pro pravý jaterní lalok 50x20,5 cm VM220</t>
  </si>
  <si>
    <t>ZM480</t>
  </si>
  <si>
    <t>Souprava jednorázová pro vakuové míchání cementu 2Mix ASA0320</t>
  </si>
  <si>
    <t>ZK380</t>
  </si>
  <si>
    <t>Svorka LRS přímá centrální 50540</t>
  </si>
  <si>
    <t>ZK379</t>
  </si>
  <si>
    <t>Svorka LRS přímá vnější krajní 50530</t>
  </si>
  <si>
    <t>ZM390</t>
  </si>
  <si>
    <t>Svorka na cévy mosquito - halsted zahnutá jemná 120 mm 397115081020</t>
  </si>
  <si>
    <t>ZI709</t>
  </si>
  <si>
    <t>Svorka rovná na cévy rochester - Ochsner 160 mm 397115080561</t>
  </si>
  <si>
    <t>ZP183</t>
  </si>
  <si>
    <t>Svorka úchopová pro podložky obdélník 1 x 2 cm 319.440</t>
  </si>
  <si>
    <t>ZI421</t>
  </si>
  <si>
    <t>Svorka zajišťovací  pro RIA sterilní 352.260S</t>
  </si>
  <si>
    <t>ZI418</t>
  </si>
  <si>
    <t>Systém trubek RIA pro hnací hřídel RIA pro číslo 314.743 sterilní 314.746S</t>
  </si>
  <si>
    <t>ZF874</t>
  </si>
  <si>
    <t>Šablona pro dlahu LC-DCP 3,5 mm 329.870</t>
  </si>
  <si>
    <t>ZF873</t>
  </si>
  <si>
    <t>Šablona pro dlahu LC-DCP 3,5 mm 329.890</t>
  </si>
  <si>
    <t>ZI898</t>
  </si>
  <si>
    <t>Šroub spojovací pro vrtulku pro DFN 357.132</t>
  </si>
  <si>
    <t>ZI419</t>
  </si>
  <si>
    <t>Těsnění pro hnací hřídel RIA sterilní á 2 ks 351.718.02S</t>
  </si>
  <si>
    <t>ZL745</t>
  </si>
  <si>
    <t>Vložka šroubováku šestihranná malá pr. 2.5 mm 314.030</t>
  </si>
  <si>
    <t>ZB885</t>
  </si>
  <si>
    <t>Vrták 1.1 mm se 2 drážkami, pro mini rychlospojku 513.030</t>
  </si>
  <si>
    <t>ZG593</t>
  </si>
  <si>
    <t>Vrták 2,0 mm 310.534</t>
  </si>
  <si>
    <t>ZF625</t>
  </si>
  <si>
    <t>Vrták 2,5 mm 3-drážkový pro rychlospojku 315.250</t>
  </si>
  <si>
    <t>ZH416</t>
  </si>
  <si>
    <t>Vrták 3.2 mm 315.310</t>
  </si>
  <si>
    <t>ZD617</t>
  </si>
  <si>
    <t>Vrták 4.3 mm 310.430</t>
  </si>
  <si>
    <t>ZJ598</t>
  </si>
  <si>
    <t>Vrták kanylovaný canos mini na  kortikalis 2,6 mm 26-451-26-09</t>
  </si>
  <si>
    <t>ZO716</t>
  </si>
  <si>
    <t>Vrták linos hlavního otvoru zelený 26-153-11-07</t>
  </si>
  <si>
    <t>ZD484</t>
  </si>
  <si>
    <t>Vrták pr. 2,0 FDB20</t>
  </si>
  <si>
    <t>ZK967</t>
  </si>
  <si>
    <t>Vrták se zarážkou 1.9 mm HBS2 mini kanylovaný AO připojení 26-875-19-09</t>
  </si>
  <si>
    <t>ZK958</t>
  </si>
  <si>
    <t>Vrták se zarážkou 2,3 mm HBS2 midi kanylovaný AO koncovka 26-850-19-09</t>
  </si>
  <si>
    <t>ZK959</t>
  </si>
  <si>
    <t>Vrták se zarážkou 2,3 mm HBS2 midi kanylovaný cylindrická koncovka 26-850-09-09</t>
  </si>
  <si>
    <t>KK280</t>
  </si>
  <si>
    <t>zavaděč pro dlahu klavikulární Button Pec AR-2262</t>
  </si>
  <si>
    <t>ZO462</t>
  </si>
  <si>
    <t>Systém kotvící pro koleno ACL šití Fiber Wire 0 (3,5 metric) bal. á 12 ks AR-7250</t>
  </si>
  <si>
    <t>ZE197</t>
  </si>
  <si>
    <t>Šití mopylen monofil modrý 4/0 USP bal. á 36 ks 7148</t>
  </si>
  <si>
    <t>ZA958</t>
  </si>
  <si>
    <t>Šití safil fialový 2/0 (3) bal. á 36 ks C1048251</t>
  </si>
  <si>
    <t>ZF055</t>
  </si>
  <si>
    <t>Šití vicryl plus vi 2-0 bal. á 36 ks VCP466H</t>
  </si>
  <si>
    <t>ZD307</t>
  </si>
  <si>
    <t>Šití vicryl plus vi 2-0 bal. á 36 ks VCP969H</t>
  </si>
  <si>
    <t>ZC677</t>
  </si>
  <si>
    <t>Šití vicryl plus vi 3-0 bal. á 36 ks VCP998H</t>
  </si>
  <si>
    <t>50115080</t>
  </si>
  <si>
    <t>ZPr - staplery, extraktory, endoskop.mat. (Z523)</t>
  </si>
  <si>
    <t>ZO955</t>
  </si>
  <si>
    <t>Grasper artroskopický úchopový rovný úchopová plocha 3,5 x 7 mm 14 cm 225700825</t>
  </si>
  <si>
    <t>ZP032</t>
  </si>
  <si>
    <t>Obturátor pro artroskopický trokar (AR-3373-0302) 3,0 mm (Obturator Conical w/handle for 3,0 mm HF Scope Sheath System) AR-3375-0311</t>
  </si>
  <si>
    <t>ZP030</t>
  </si>
  <si>
    <t>Optika artroskopická na loket Arthrex úhel pohledu 30° průměr 3 mm délka 138 mm  HD autoklávovatelná AR-3350-3030</t>
  </si>
  <si>
    <t>ZK577</t>
  </si>
  <si>
    <t>Optika hopkins II širokoúhlá s úhlem pohledu 30° rozšířený pohled, průměr 2,4 mm délka 105 mm autoklavovatelná 28300BA</t>
  </si>
  <si>
    <t>ZO956</t>
  </si>
  <si>
    <t>Punch artroskopický rovný duckling střižná plocha 3,2 x 4,9 mm délka 14 cm 225800402</t>
  </si>
  <si>
    <t>ZB730</t>
  </si>
  <si>
    <t>Stapler kožní bal. á 10 ks WM-SS-35R + odstraňovač svorek zdarma</t>
  </si>
  <si>
    <t>KH904</t>
  </si>
  <si>
    <t>stapler kožní PMR35-X</t>
  </si>
  <si>
    <t>KI081</t>
  </si>
  <si>
    <t>stapler kožní, široké svorky PMW35-X</t>
  </si>
  <si>
    <t>ZP031</t>
  </si>
  <si>
    <t>Trokar artroskopický 3,0 mm 2 kohouty (Sheath, HF, TAP/FEN, 2 Stopcock for 3,0 mm Scope) AR-3372-0302</t>
  </si>
  <si>
    <t>Spotřeba zdravotnického materiálu - orientační přehled</t>
  </si>
  <si>
    <t>ON Data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</si>
  <si>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</si>
  <si>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</si>
  <si>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</si>
  <si>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</si>
  <si>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</si>
  <si>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</si>
  <si>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</si>
  <si>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</si>
  <si>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Bébarová Linda</t>
  </si>
  <si>
    <t>Doubek Tomáš</t>
  </si>
  <si>
    <t>Hlaváčová Lucie</t>
  </si>
  <si>
    <t>Hobza Martin</t>
  </si>
  <si>
    <t>Kriváček Ján</t>
  </si>
  <si>
    <t>Mrňková Miroslava</t>
  </si>
  <si>
    <t>Vomáčková Katherine</t>
  </si>
  <si>
    <t>Xinopulos Pavel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</si>
  <si>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</si>
  <si>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</si>
  <si>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</si>
  <si>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</si>
  <si>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</si>
  <si>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</si>
  <si>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</si>
  <si>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</si>
  <si>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</si>
  <si>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MESOCAIN 1%</t>
  </si>
  <si>
    <t>0055824</t>
  </si>
  <si>
    <t>0067547</t>
  </si>
  <si>
    <t>0089869</t>
  </si>
  <si>
    <t>0090044</t>
  </si>
  <si>
    <t>DEPO-MEDROL</t>
  </si>
  <si>
    <t>0154815</t>
  </si>
  <si>
    <t>TETANOL PUR</t>
  </si>
  <si>
    <t>0192143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</si>
  <si>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</si>
  <si>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</si>
  <si>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</si>
  <si>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</si>
  <si>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</si>
  <si>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</si>
  <si>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</si>
  <si>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</si>
  <si>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</si>
  <si>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</si>
  <si>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</si>
  <si>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</si>
  <si>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</si>
  <si>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</si>
  <si>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</si>
  <si>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</si>
  <si>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</si>
  <si>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</si>
  <si>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</si>
  <si>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</si>
  <si>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</si>
  <si>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</si>
  <si>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</si>
  <si>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</si>
  <si>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</si>
  <si>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</si>
  <si>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</si>
  <si>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</si>
  <si>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</si>
  <si>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</si>
  <si>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</si>
  <si>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</si>
  <si>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</si>
  <si>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</si>
  <si>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</si>
  <si>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</si>
  <si>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</si>
  <si>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</si>
  <si>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</si>
  <si>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</si>
  <si>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</si>
  <si>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</si>
  <si>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</si>
  <si>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</si>
  <si>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</si>
  <si>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</si>
  <si>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</si>
  <si>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</si>
  <si>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</si>
  <si>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</si>
  <si>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</si>
  <si>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</si>
  <si>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</si>
  <si>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71653</t>
  </si>
  <si>
    <t>ZAVŘENÁ REPOZICE FRAKTURY KŮSTEK NOSNÍCH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</si>
  <si>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</si>
  <si>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</si>
  <si>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</si>
  <si>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</si>
  <si>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</si>
  <si>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</si>
  <si>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</si>
  <si>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</si>
  <si>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</si>
  <si>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</si>
  <si>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</si>
  <si>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</si>
  <si>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</si>
  <si>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</si>
  <si>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61115</t>
  </si>
  <si>
    <t>51851</t>
  </si>
  <si>
    <t>FIXAČNÍ SÁDROVÁ DLAHA - RUKA, PŘEDLOKTÍ</t>
  </si>
  <si>
    <t>09219</t>
  </si>
  <si>
    <t xml:space="preserve">INTRAVENÓZNÍ INJEKCE U DOSPĚLÉHO ČI DÍTĚTE NAD 10 </t>
  </si>
  <si>
    <t>51825</t>
  </si>
  <si>
    <t>SEKUNDÁRNÍ SUTURA RÁNY</t>
  </si>
  <si>
    <t>53115</t>
  </si>
  <si>
    <t>ZAVŘENÁ REPOZICE LUXACE KARPU NEBO INTRAARTIKULÁRN</t>
  </si>
  <si>
    <t>61245</t>
  </si>
  <si>
    <t>FENESTRACE ŠLACHOVÉ POCHVY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</si>
  <si>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</si>
  <si>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</si>
  <si>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</si>
  <si>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</si>
  <si>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</si>
  <si>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</si>
  <si>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</si>
  <si>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</si>
  <si>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</si>
  <si>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</si>
  <si>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</si>
  <si>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</si>
  <si>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</si>
  <si>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</si>
  <si>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</si>
  <si>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</si>
  <si>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</si>
  <si>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</si>
  <si>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61255</t>
  </si>
  <si>
    <t>ROZŠÍŘENÁ APONEUREKTOMIE U FORMY DUPUYTRENOVY KONT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</si>
  <si>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</si>
  <si>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</si>
  <si>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</si>
  <si>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</si>
  <si>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</si>
  <si>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</si>
  <si>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</si>
  <si>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</si>
  <si>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</si>
  <si>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</si>
  <si>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</si>
  <si>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</si>
  <si>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</si>
  <si>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</si>
  <si>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</si>
  <si>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</si>
  <si>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</si>
  <si>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</si>
  <si>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</si>
  <si>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</si>
  <si>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</si>
  <si>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</si>
  <si>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</si>
  <si>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</si>
  <si>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09234</t>
  </si>
  <si>
    <t>OŠETŘENÍ NEHTU, INCIZE SUBKUTÁNNÍHO ABSCESU NEBO H</t>
  </si>
  <si>
    <t>53112</t>
  </si>
  <si>
    <t>ZAVŘENÁ REPOZICE ZLOMENINY NEBO LUXACE FALANGY - M</t>
  </si>
  <si>
    <t>52109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</si>
  <si>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</si>
  <si>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</si>
  <si>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</si>
  <si>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</si>
  <si>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</si>
  <si>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</si>
  <si>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</si>
  <si>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</si>
  <si>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</si>
  <si>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</si>
  <si>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</si>
  <si>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</si>
  <si>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</si>
  <si>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</si>
  <si>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</si>
  <si>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</si>
  <si>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</si>
  <si>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</si>
  <si>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</si>
  <si>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</si>
  <si>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</si>
  <si>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</si>
  <si>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</si>
  <si>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</si>
  <si>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</si>
  <si>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</si>
  <si>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</si>
  <si>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</si>
  <si>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</si>
  <si>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</si>
  <si>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</si>
  <si>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</si>
  <si>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3</t>
  </si>
  <si>
    <t>0001018</t>
  </si>
  <si>
    <t>ŠROUB SAMOŘEZNÝ KORTIKÁLNÍ MALÝ FRAGMENTY OCEL</t>
  </si>
  <si>
    <t>0001027</t>
  </si>
  <si>
    <t>0002425</t>
  </si>
  <si>
    <t>FIXÁTOR ZEVNÍ JEDNOROVINNÝ/DVOUROVINNÝ TRUBKOVÝ, S</t>
  </si>
  <si>
    <t>0003008</t>
  </si>
  <si>
    <t>DLAHA ROVNÁ REKONSTRUKČNÍ PÁNEV MALÝ FRAGMENT OCEL</t>
  </si>
  <si>
    <t>0017745</t>
  </si>
  <si>
    <t>DRÁT KIRSCHNERŮV OCEL</t>
  </si>
  <si>
    <t>0024889</t>
  </si>
  <si>
    <t>HŘEB FEMUR TITAN</t>
  </si>
  <si>
    <t>0030454</t>
  </si>
  <si>
    <t>ŠROUB LCP SAMOŘEZNÝ MALÝ FRAGMENT TITAN</t>
  </si>
  <si>
    <t>0070875</t>
  </si>
  <si>
    <t>ČEP SAMOŘEZNÝ JISTÍCÍ TITAN</t>
  </si>
  <si>
    <t>0071602</t>
  </si>
  <si>
    <t>FIXÁTOR ZEVNÍ JEDNOROVINNÝ/DVOUROVINNÝ TRUBKOVÝ SY</t>
  </si>
  <si>
    <t>0073679</t>
  </si>
  <si>
    <t>0083241</t>
  </si>
  <si>
    <t>DLAHA LCP A VA-LCP OLEKRANON MALÝ FRAGMENT OCEL TI</t>
  </si>
  <si>
    <t>0002263</t>
  </si>
  <si>
    <t>FIXÁTOR ZEVNÍ JEDNOROVINNÝ TUBULÁRNÍ,SYNTHES</t>
  </si>
  <si>
    <t>51819</t>
  </si>
  <si>
    <t>OŠETŘENÍ A OBVAZ ROZSÁHLÉ RÁNY V CELKOVÉ ANESTEZII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</si>
  <si>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</si>
  <si>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</si>
  <si>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</si>
  <si>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</si>
  <si>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</si>
  <si>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</si>
  <si>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53490</t>
  </si>
  <si>
    <t>ROZSÁHLÉ DEBRIDEMENT SLOŽITÝCH OTEVŘENÝCH ZLOMENIN</t>
  </si>
  <si>
    <t>66127</t>
  </si>
  <si>
    <t>MANIPULACE V CELKOVÉ NEBO LOKÁLNÍ ANESTÉZII</t>
  </si>
  <si>
    <t>66821</t>
  </si>
  <si>
    <t>PERKUTÁNNÍ FIXACE K-DRÁTEM</t>
  </si>
  <si>
    <t>53151</t>
  </si>
  <si>
    <t>OTEVĚNÁ REPOZICE A OSTEOSYNTÉZA ZLOMENINY NEBO LUX</t>
  </si>
  <si>
    <t>53417</t>
  </si>
  <si>
    <t>53475</t>
  </si>
  <si>
    <t>LUXACE KYČELNÍHO KLOUBU - OPERAČNÍ TERAPIE</t>
  </si>
  <si>
    <t>08</t>
  </si>
  <si>
    <t>10</t>
  </si>
  <si>
    <t>53253</t>
  </si>
  <si>
    <t xml:space="preserve">OTEVŘENÁ REPOZICE A OSTEOSYNTÉZA ZLOMENIN DIAFÝZY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</si>
  <si>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</si>
  <si>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</si>
  <si>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</si>
  <si>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</si>
  <si>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</si>
  <si>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</si>
  <si>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</si>
  <si>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</si>
  <si>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</si>
  <si>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</si>
  <si>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</si>
  <si>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</si>
  <si>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</si>
  <si>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</si>
  <si>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</si>
  <si>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53021</t>
  </si>
  <si>
    <t>KOMPLEXNÍ VYŠETŘENÍ TRAUMATOLOGEM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</si>
  <si>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</si>
  <si>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</si>
  <si>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</si>
  <si>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</si>
  <si>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</si>
  <si>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</si>
  <si>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</si>
  <si>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</si>
  <si>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52091</t>
  </si>
  <si>
    <t>5F1</t>
  </si>
  <si>
    <t>51313</t>
  </si>
  <si>
    <t>ZÁCHOVNÉ OPERACE SLEZINY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</si>
  <si>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</si>
  <si>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</si>
  <si>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</si>
  <si>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</si>
  <si>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</si>
  <si>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</si>
  <si>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</si>
  <si>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</si>
  <si>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51393</t>
  </si>
  <si>
    <t>EXPLORATIVNÍ LAPAROTOMIE</t>
  </si>
  <si>
    <t>51394</t>
  </si>
  <si>
    <t>UZÁVĚR STĚNY BŘIŠNÍ PO EVISCERACI</t>
  </si>
  <si>
    <t>51713</t>
  </si>
  <si>
    <t>DIAGNOSTICKÁ VIDEOLAPAROSKOPIE A VIDEOTORAKOSKOPIE</t>
  </si>
  <si>
    <t>71717</t>
  </si>
  <si>
    <t>TRACHEOTOMIE</t>
  </si>
  <si>
    <t>07546</t>
  </si>
  <si>
    <t>(DRG) OTEVŘENÝ PŘÍSTUP</t>
  </si>
  <si>
    <t>07416</t>
  </si>
  <si>
    <t>(VZP) JINÉ REKONSTRUKCE V OBLASTI STEHNA</t>
  </si>
  <si>
    <t>07322</t>
  </si>
  <si>
    <t>(VZP) REVIZE TEPEN HORNÍCH KONČETIN PRO  KRVÁCENÍ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</si>
  <si>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</si>
  <si>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</si>
  <si>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</si>
  <si>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</si>
  <si>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</si>
  <si>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</si>
  <si>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</si>
  <si>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</si>
  <si>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</si>
  <si>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</si>
  <si>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</si>
  <si>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</si>
  <si>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</si>
  <si>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</si>
  <si>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</si>
  <si>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</si>
  <si>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</si>
  <si>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</si>
  <si>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</si>
  <si>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</si>
  <si>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07564</t>
  </si>
  <si>
    <t>(DRG) EMERGENTNÍ OPERACE KVCH</t>
  </si>
  <si>
    <t>07552</t>
  </si>
  <si>
    <t>(DRG) OPERAČNÍ VÝKON BEZ MIMOTĚLNÍHO OBĚHU</t>
  </si>
  <si>
    <t>57215</t>
  </si>
  <si>
    <t>RESEKCE HRUDNÍ STĚNY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</si>
  <si>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</si>
  <si>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</si>
  <si>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</si>
  <si>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</si>
  <si>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</si>
  <si>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</si>
  <si>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51515</t>
  </si>
  <si>
    <t>OPERACE KÝLY UMBILIKÁLNÍ NEBO EPIGASTRICKÁ - DOSPĚ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</si>
  <si>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</si>
  <si>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</si>
  <si>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</si>
  <si>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</si>
  <si>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</si>
  <si>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</si>
  <si>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</si>
  <si>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</si>
  <si>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57221</t>
  </si>
  <si>
    <t>OPERAČNÍ STABILIZACE HRUDNÍKU PO ÚRAZE - JEDNA STR</t>
  </si>
  <si>
    <t>57237</t>
  </si>
  <si>
    <t>SUTURA RUPTUTY BRÁNICE TORAKOTOMICKÝM PŘÍSTUPEM</t>
  </si>
  <si>
    <t>07414</t>
  </si>
  <si>
    <t>(VZP) PLASTIKA A. FEMORALIS A JEJÍCH VĚTVÍ AUTOLOG</t>
  </si>
  <si>
    <t>07464</t>
  </si>
  <si>
    <t>(VZP) PLASTIKA A. POPLITEA A DISTÁLNÍCH TEPEN AUTO</t>
  </si>
  <si>
    <t>07302</t>
  </si>
  <si>
    <t>(VZP) JINÉ OPERACE V  ÚSEKU A. CAROTIS</t>
  </si>
  <si>
    <t>07536</t>
  </si>
  <si>
    <t>(VZP) ODBĚR A PŘÍPRAVA ARTERIÁLNÍHO ŠTĚPU</t>
  </si>
  <si>
    <t>07517</t>
  </si>
  <si>
    <t>(VZP) REVIZE ŽILNÍHO SYSTÉMU PRO  KRVÁCENÍ</t>
  </si>
  <si>
    <t>0003708</t>
  </si>
  <si>
    <t>0003952</t>
  </si>
  <si>
    <t>AMIKIN 500 MG</t>
  </si>
  <si>
    <t>0006480</t>
  </si>
  <si>
    <t>0008807</t>
  </si>
  <si>
    <t>0008808</t>
  </si>
  <si>
    <t>0011706</t>
  </si>
  <si>
    <t>0011785</t>
  </si>
  <si>
    <t>AMIKIN 1 G</t>
  </si>
  <si>
    <t>0016600</t>
  </si>
  <si>
    <t>0020605</t>
  </si>
  <si>
    <t>COLOMYCIN INJEKCE 1 000 000 MEZINÁRODNÍCH JEDNOTEK</t>
  </si>
  <si>
    <t>0025746</t>
  </si>
  <si>
    <t>INVANZ</t>
  </si>
  <si>
    <t>0026127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</si>
  <si>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</si>
  <si>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</si>
  <si>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</si>
  <si>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</si>
  <si>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</si>
  <si>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</si>
  <si>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0062464</t>
  </si>
  <si>
    <t>0062465</t>
  </si>
  <si>
    <t>0065989</t>
  </si>
  <si>
    <t>MYCOMAX INF</t>
  </si>
  <si>
    <t>0066137</t>
  </si>
  <si>
    <t>OFLOXIN INF</t>
  </si>
  <si>
    <t>0068998</t>
  </si>
  <si>
    <t>AMPICILIN 1,0 BIOTIKA</t>
  </si>
  <si>
    <t>0072972</t>
  </si>
  <si>
    <t>AMOKSIKLAV 1,2 G</t>
  </si>
  <si>
    <t>0072973</t>
  </si>
  <si>
    <t>AMOKSIKLAV 600 MG</t>
  </si>
  <si>
    <t>0076354</t>
  </si>
  <si>
    <t>FORTUM</t>
  </si>
  <si>
    <t>0076360</t>
  </si>
  <si>
    <t>ZINACEF</t>
  </si>
  <si>
    <t>0083050</t>
  </si>
  <si>
    <t>0087239</t>
  </si>
  <si>
    <t>0087240</t>
  </si>
  <si>
    <t>0092290</t>
  </si>
  <si>
    <t>EDICIN</t>
  </si>
  <si>
    <t>0094176</t>
  </si>
  <si>
    <t>CEFOTAXIME LEK</t>
  </si>
  <si>
    <t>0096414</t>
  </si>
  <si>
    <t>GENTAMICIN LEK</t>
  </si>
  <si>
    <t>0097000</t>
  </si>
  <si>
    <t>0112782</t>
  </si>
  <si>
    <t>GENTAMICIN B.BRAUN</t>
  </si>
  <si>
    <t>0131656</t>
  </si>
  <si>
    <t>CEFTAZIDIM KABI</t>
  </si>
  <si>
    <t>0138455</t>
  </si>
  <si>
    <t>0142077</t>
  </si>
  <si>
    <t>TIENAM 500 MG/500 MG I.V.</t>
  </si>
  <si>
    <t>0144328</t>
  </si>
  <si>
    <t>0151458</t>
  </si>
  <si>
    <t>0154883</t>
  </si>
  <si>
    <t>MERONEM 1 G</t>
  </si>
  <si>
    <t>0156258</t>
  </si>
  <si>
    <t>VANCOMYCIN KABI</t>
  </si>
  <si>
    <t>0162187</t>
  </si>
  <si>
    <t>0164350</t>
  </si>
  <si>
    <t>TAZOCIN 4 G/0,5 G</t>
  </si>
  <si>
    <t>0164401</t>
  </si>
  <si>
    <t>0162496</t>
  </si>
  <si>
    <t>TAZIP</t>
  </si>
  <si>
    <t>0149384</t>
  </si>
  <si>
    <t>ECALTA</t>
  </si>
  <si>
    <t>0156835</t>
  </si>
  <si>
    <t>MEROPENEM KABI</t>
  </si>
  <si>
    <t>0129834</t>
  </si>
  <si>
    <t>0129836</t>
  </si>
  <si>
    <t>0192353</t>
  </si>
  <si>
    <t>FLEXBUMIN</t>
  </si>
  <si>
    <t>0202911</t>
  </si>
  <si>
    <t>DILIZOLEN</t>
  </si>
  <si>
    <t>0195147</t>
  </si>
  <si>
    <t>0183817</t>
  </si>
  <si>
    <t>0203855</t>
  </si>
  <si>
    <t>0016982</t>
  </si>
  <si>
    <t>FLUCONAZOL ARDEZ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</si>
  <si>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</si>
  <si>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</si>
  <si>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</si>
  <si>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</si>
  <si>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</si>
  <si>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</si>
  <si>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</si>
  <si>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</si>
  <si>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</si>
  <si>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</si>
  <si>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</si>
  <si>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</si>
  <si>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</si>
  <si>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</si>
  <si>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</si>
  <si>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</si>
  <si>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</si>
  <si>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</si>
  <si>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</si>
  <si>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</si>
  <si>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</si>
  <si>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</si>
  <si>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</si>
  <si>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</si>
  <si>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</si>
  <si>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</si>
  <si>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</si>
  <si>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</si>
  <si>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</si>
  <si>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</si>
  <si>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</si>
  <si>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</si>
  <si>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0001699</t>
  </si>
  <si>
    <t>DRÁT CERKLÁŽNÍ OCEL</t>
  </si>
  <si>
    <t>0001719</t>
  </si>
  <si>
    <t>0001739</t>
  </si>
  <si>
    <t>0001740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</si>
  <si>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</si>
  <si>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</si>
  <si>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</si>
  <si>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</si>
  <si>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</si>
  <si>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</si>
  <si>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</si>
  <si>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</si>
  <si>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0002584</t>
  </si>
  <si>
    <t>ŠROUB SAMOŘEZNÝ KORTIKÁLNÍ PÁNEV OCEL</t>
  </si>
  <si>
    <t>0002968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</si>
  <si>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</si>
  <si>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</si>
  <si>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</si>
  <si>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</si>
  <si>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</si>
  <si>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</si>
  <si>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</si>
  <si>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</si>
  <si>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</si>
  <si>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</si>
  <si>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</si>
  <si>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</si>
  <si>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</si>
  <si>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>FIXÁTOR ZEVNÍ JEDNOROVINNÝ ZÁPĚSTÍ PENNIG II</t>
  </si>
  <si>
    <t>0006854</t>
  </si>
  <si>
    <t>0006881</t>
  </si>
  <si>
    <t>ŠROUB KORTIKÁLNÍ, SAMOVRT. HYDROXYAPATIT. 99-6014X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</si>
  <si>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</si>
  <si>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</si>
  <si>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</si>
  <si>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</si>
  <si>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</si>
  <si>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</si>
  <si>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</si>
  <si>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0012999</t>
  </si>
  <si>
    <t>STAPLER LINEÁRNÍ S NOŽEM - TCT55; TLC55 (S PZT 001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</si>
  <si>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</si>
  <si>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</si>
  <si>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</si>
  <si>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</si>
  <si>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</si>
  <si>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</si>
  <si>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</si>
  <si>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</si>
  <si>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</si>
  <si>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</si>
  <si>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</si>
  <si>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</si>
  <si>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</si>
  <si>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</si>
  <si>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</si>
  <si>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</si>
  <si>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0017746</t>
  </si>
  <si>
    <t>0017748</t>
  </si>
  <si>
    <t>0017749</t>
  </si>
  <si>
    <t>0017751</t>
  </si>
  <si>
    <t>0017760</t>
  </si>
  <si>
    <t>DRÁT KIRSCHNERŮV ZÁVITOVÝ OCEL</t>
  </si>
  <si>
    <t>0018678</t>
  </si>
  <si>
    <t>CEMENT KOSTNÍ PALACOS R - 40 + GENTAMICINUM  2X40G</t>
  </si>
  <si>
    <t>0024855</t>
  </si>
  <si>
    <t>ZASLEPOVACÍ HLAVA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</si>
  <si>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</si>
  <si>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</si>
  <si>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</si>
  <si>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</si>
  <si>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</si>
  <si>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</si>
  <si>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</si>
  <si>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</si>
  <si>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</si>
  <si>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</si>
  <si>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</si>
  <si>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</si>
  <si>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</si>
  <si>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</si>
  <si>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</si>
  <si>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</si>
  <si>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</si>
  <si>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</si>
  <si>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</si>
  <si>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</si>
  <si>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</si>
  <si>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</si>
  <si>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</si>
  <si>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</si>
  <si>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</si>
  <si>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</si>
  <si>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</si>
  <si>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</si>
  <si>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</si>
  <si>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</si>
  <si>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</si>
  <si>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</si>
  <si>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</si>
  <si>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</si>
  <si>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</si>
  <si>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</si>
  <si>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</si>
  <si>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</si>
  <si>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</si>
  <si>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</si>
  <si>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</si>
  <si>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</si>
  <si>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</si>
  <si>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</si>
  <si>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</si>
  <si>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</si>
  <si>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</si>
  <si>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</si>
  <si>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</si>
  <si>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</si>
  <si>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</si>
  <si>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</si>
  <si>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</si>
  <si>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</si>
  <si>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</si>
  <si>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</si>
  <si>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</si>
  <si>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</si>
  <si>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</si>
  <si>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</si>
  <si>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</si>
  <si>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</si>
  <si>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</si>
  <si>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0039430</t>
  </si>
  <si>
    <t>ŠROUB HERBERT, TI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</si>
  <si>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</si>
  <si>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</si>
  <si>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</si>
  <si>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</si>
  <si>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</si>
  <si>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</si>
  <si>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</si>
  <si>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</si>
  <si>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</si>
  <si>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</si>
  <si>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</si>
  <si>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</si>
  <si>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</si>
  <si>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</si>
  <si>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</si>
  <si>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</si>
  <si>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</si>
  <si>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</si>
  <si>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0042796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</si>
  <si>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</si>
  <si>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</si>
  <si>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</si>
  <si>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</si>
  <si>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</si>
  <si>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0053772</t>
  </si>
  <si>
    <t>STAPLER LINEÁRNÍ S NOŽEM - TCT10; TLC10 (S PZT 005</t>
  </si>
  <si>
    <t>0056288</t>
  </si>
  <si>
    <t>KATETR BALÓNKOVÝ FOGARTY EMBOLEKTOMICKÝ - 120403F</t>
  </si>
  <si>
    <t>0056290</t>
  </si>
  <si>
    <t>KATETR BALÓNKOVÝ FOGARTY EMBOLEKTOMICKÝ - 120404F</t>
  </si>
  <si>
    <t>0056292</t>
  </si>
  <si>
    <t>KATETR BALÓNKOVÝ FOGARTY EMBOLEKTOMICKÝ - 120805F</t>
  </si>
  <si>
    <t>0056304</t>
  </si>
  <si>
    <t>KATETR BALÓNKOVÝ FOGARTY OKLUZNÍ - 620403F</t>
  </si>
  <si>
    <t>0056305</t>
  </si>
  <si>
    <t>KATETR BALÓNKOVÝ FOGARTY OKLUZNÍ - 620404F</t>
  </si>
  <si>
    <t>0066995</t>
  </si>
  <si>
    <t xml:space="preserve">IMPLANTÁT SPINÁLNÍ SYSTÉM CERVIFIX                </t>
  </si>
  <si>
    <t>0067006</t>
  </si>
  <si>
    <t xml:space="preserve">IMPLANTÁT SPINÁLNÍ SYSTÉM DENS ACCESS             </t>
  </si>
  <si>
    <t>0067020</t>
  </si>
  <si>
    <t>0067160</t>
  </si>
  <si>
    <t>IMPLANTÁT ORBITÁLNÍ PDS ZX3,ZX4,ZX7 VSTŘEBATELNÝ</t>
  </si>
  <si>
    <t>0067891</t>
  </si>
  <si>
    <t>IMPLANTÁT SPINÁL.NÁHRADA MEZIOBRATLOVÁ FUSION    K</t>
  </si>
  <si>
    <t>0068052</t>
  </si>
  <si>
    <t>IMPLANTÁT SPINÁLNÍ SYSTÉM FIXAČNÍ CONTROL CABLE  1</t>
  </si>
  <si>
    <t>0068666</t>
  </si>
  <si>
    <t>IMPLANTÁT SPINÁLNÍ SYSTÉM VECTRA                 K</t>
  </si>
  <si>
    <t>0068670</t>
  </si>
  <si>
    <t>0069080</t>
  </si>
  <si>
    <t>IMPLANTÁT KOSTNÍ UMĚLÁ NÁHRADA TKÁNĚ  CHRONOS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</si>
  <si>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</si>
  <si>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</si>
  <si>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</si>
  <si>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</si>
  <si>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</si>
  <si>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</si>
  <si>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</si>
  <si>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</si>
  <si>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</si>
  <si>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</si>
  <si>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</si>
  <si>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</si>
  <si>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</si>
  <si>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</si>
  <si>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</si>
  <si>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</si>
  <si>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</si>
  <si>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</si>
  <si>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</si>
  <si>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</si>
  <si>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</si>
  <si>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</si>
  <si>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</si>
  <si>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</si>
  <si>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</si>
  <si>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</si>
  <si>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</si>
  <si>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</si>
  <si>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</si>
  <si>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</si>
  <si>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</si>
  <si>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</si>
  <si>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</si>
  <si>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</si>
  <si>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</si>
  <si>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</si>
  <si>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</si>
  <si>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</si>
  <si>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</si>
  <si>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</si>
  <si>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</si>
  <si>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</si>
  <si>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</si>
  <si>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</si>
  <si>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</si>
  <si>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</si>
  <si>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</si>
  <si>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</si>
  <si>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</si>
  <si>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</si>
  <si>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</si>
  <si>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</si>
  <si>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</si>
  <si>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</si>
  <si>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</si>
  <si>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</si>
  <si>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</si>
  <si>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</si>
  <si>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</si>
  <si>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</si>
  <si>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</si>
  <si>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</si>
  <si>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</si>
  <si>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</si>
  <si>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</si>
  <si>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</si>
  <si>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</si>
  <si>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</si>
  <si>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</si>
  <si>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</si>
  <si>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</si>
  <si>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</si>
  <si>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</si>
  <si>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</si>
  <si>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</si>
  <si>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</si>
  <si>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0082077</t>
  </si>
  <si>
    <t>KRYTÍ COM 30 OBVAZOVÁ TEXTÍLIE KOMBINOVANÁ</t>
  </si>
  <si>
    <t>0082079</t>
  </si>
  <si>
    <t>0083068</t>
  </si>
  <si>
    <t>DLAHA STERNÁLNÍ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</si>
  <si>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</si>
  <si>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</si>
  <si>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</si>
  <si>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</si>
  <si>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</si>
  <si>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</si>
  <si>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</si>
  <si>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</si>
  <si>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</si>
  <si>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</si>
  <si>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</si>
  <si>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</si>
  <si>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</si>
  <si>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</si>
  <si>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</si>
  <si>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</si>
  <si>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</si>
  <si>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</si>
  <si>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</si>
  <si>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</si>
  <si>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</si>
  <si>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</si>
  <si>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</si>
  <si>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</si>
  <si>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</si>
  <si>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</si>
  <si>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</si>
  <si>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</si>
  <si>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</si>
  <si>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</si>
  <si>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</si>
  <si>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</si>
  <si>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</si>
  <si>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</si>
  <si>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0097013</t>
  </si>
  <si>
    <t>DLAHA LCP METAFYZÁRNÍ MALÝ FRAGMENT OCEL TITAN</t>
  </si>
  <si>
    <t>0097023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</si>
  <si>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</si>
  <si>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</si>
  <si>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</si>
  <si>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</si>
  <si>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</si>
  <si>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</si>
  <si>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</si>
  <si>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</si>
  <si>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</si>
  <si>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</si>
  <si>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0097878</t>
  </si>
  <si>
    <t>PODLOŽKA SPECIÁLNÍ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</si>
  <si>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</si>
  <si>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</si>
  <si>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</si>
  <si>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</si>
  <si>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</si>
  <si>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</si>
  <si>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</si>
  <si>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</si>
  <si>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</si>
  <si>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</si>
  <si>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</si>
  <si>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</si>
  <si>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</si>
  <si>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</si>
  <si>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</si>
  <si>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</si>
  <si>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</si>
  <si>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</si>
  <si>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</si>
  <si>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</si>
  <si>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</si>
  <si>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</si>
  <si>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</si>
  <si>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</si>
  <si>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</si>
  <si>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</si>
  <si>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</si>
  <si>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</si>
  <si>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</si>
  <si>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</si>
  <si>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</si>
  <si>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</si>
  <si>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</si>
  <si>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</si>
  <si>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</si>
  <si>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</si>
  <si>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</si>
  <si>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</si>
  <si>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</si>
  <si>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</si>
  <si>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</si>
  <si>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</si>
  <si>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</si>
  <si>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</si>
  <si>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</si>
  <si>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</si>
  <si>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</si>
  <si>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</si>
  <si>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</si>
  <si>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</si>
  <si>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</si>
  <si>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</si>
  <si>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</si>
  <si>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</si>
  <si>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</si>
  <si>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</si>
  <si>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</si>
  <si>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</si>
  <si>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</si>
  <si>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</si>
  <si>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</si>
  <si>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</si>
  <si>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</si>
  <si>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</si>
  <si>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</si>
  <si>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</si>
  <si>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</si>
  <si>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</si>
  <si>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</si>
  <si>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</si>
  <si>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</si>
  <si>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</si>
  <si>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</si>
  <si>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0108768</t>
  </si>
  <si>
    <t>ŠROUB SAMOVRTNÝ STERNÁLNÍ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</si>
  <si>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</si>
  <si>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</si>
  <si>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</si>
  <si>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</si>
  <si>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</si>
  <si>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</si>
  <si>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</si>
  <si>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</si>
  <si>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</si>
  <si>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</si>
  <si>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</si>
  <si>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</si>
  <si>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</si>
  <si>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</si>
  <si>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</si>
  <si>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</si>
  <si>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</si>
  <si>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</si>
  <si>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</si>
  <si>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</si>
  <si>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</si>
  <si>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0163251</t>
  </si>
  <si>
    <t>0163440</t>
  </si>
  <si>
    <t>IMPLANTÁT MANDIBULÁRNÍ DOLNÍ ČELIST FIXAČNÍ MATRIX</t>
  </si>
  <si>
    <t>0105911</t>
  </si>
  <si>
    <t>DLAHA LCP ULNA DISTÁLNÍ MINI FRAGMENT OCEL TITAN</t>
  </si>
  <si>
    <t>0042091</t>
  </si>
  <si>
    <t>0111984</t>
  </si>
  <si>
    <t>0008319</t>
  </si>
  <si>
    <t>FIXÁTOR ZEVNÍ JEDNOROVINNÝ PROCALLUS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</si>
  <si>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</si>
  <si>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</si>
  <si>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</si>
  <si>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</si>
  <si>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</si>
  <si>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</si>
  <si>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</si>
  <si>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</si>
  <si>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</si>
  <si>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0082421</t>
  </si>
  <si>
    <t>NPWT-VIVANOMED (PU PĚNA) VELIKOST M</t>
  </si>
  <si>
    <t>0042073</t>
  </si>
  <si>
    <t>0008239</t>
  </si>
  <si>
    <t>FIXÁTOR ZEVNÍ ZÁPĚSTÍ TYP PENNIG    35001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</si>
  <si>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</si>
  <si>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</si>
  <si>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</si>
  <si>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</si>
  <si>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</si>
  <si>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</si>
  <si>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VICRYLOVÁ VM96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</si>
  <si>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</si>
  <si>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</si>
  <si>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</si>
  <si>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</si>
  <si>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</si>
  <si>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</si>
  <si>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</si>
  <si>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</si>
  <si>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</si>
  <si>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</si>
  <si>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</si>
  <si>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</si>
  <si>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</si>
  <si>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</si>
  <si>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0001369</t>
  </si>
  <si>
    <t>FIXÁTOR ZEVNÍ JEDNOROVINNÝ/DVOUROVINNÝ MALÝ SYNTHE</t>
  </si>
  <si>
    <t>0001387</t>
  </si>
  <si>
    <t>0001380</t>
  </si>
  <si>
    <t>0105327</t>
  </si>
  <si>
    <t>0001341</t>
  </si>
  <si>
    <t>0001223</t>
  </si>
  <si>
    <t>0042396</t>
  </si>
  <si>
    <t>0083230</t>
  </si>
  <si>
    <t>0105748</t>
  </si>
  <si>
    <t>0008245</t>
  </si>
  <si>
    <t>0008238</t>
  </si>
  <si>
    <t>FIXÁTOR ZEVNÍ ZÁPĚSTÍ TYP PENNIG    35000</t>
  </si>
  <si>
    <t>0006849</t>
  </si>
  <si>
    <t>ŠROUB KORTIKÁLNÍ PRO PENNIG                3510X</t>
  </si>
  <si>
    <t>0074819</t>
  </si>
  <si>
    <t>SPOJKA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</si>
  <si>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</si>
  <si>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</si>
  <si>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</si>
  <si>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</si>
  <si>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</si>
  <si>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</si>
  <si>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</si>
  <si>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</si>
  <si>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</si>
  <si>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</si>
  <si>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</si>
  <si>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</si>
  <si>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</si>
  <si>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</si>
  <si>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0099077</t>
  </si>
  <si>
    <t>HŘEB FEMORÁLNÍ PROXIMÁLNÍ DLOUHÝ L/R, TI</t>
  </si>
  <si>
    <t>0098638</t>
  </si>
  <si>
    <t>0031450</t>
  </si>
  <si>
    <t>ŠROUB LCP SAMOŘEZNÝ MALÝ FRAGMENT OCEL</t>
  </si>
  <si>
    <t>0042395</t>
  </si>
  <si>
    <t>0112868</t>
  </si>
  <si>
    <t>DLAHA PRO DÉZU ZÁPĚSTÍ APTUS WRIST 2,5</t>
  </si>
  <si>
    <t>0105746</t>
  </si>
  <si>
    <t>0001749</t>
  </si>
  <si>
    <t>0105328</t>
  </si>
  <si>
    <t>0008246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</si>
  <si>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</si>
  <si>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</si>
  <si>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</si>
  <si>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</si>
  <si>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</si>
  <si>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</si>
  <si>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</si>
  <si>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0006879</t>
  </si>
  <si>
    <t>0105255</t>
  </si>
  <si>
    <t>DLAHA NA OLEKRANON, ÚHL.STAB.,TI</t>
  </si>
  <si>
    <t>0082141</t>
  </si>
  <si>
    <t>NPWT-RENASYS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</si>
  <si>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</si>
  <si>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</si>
  <si>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</si>
  <si>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</si>
  <si>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</si>
  <si>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NPWT-RENASYS F PŘEVAZOVÝ SET VELKÝ L</t>
  </si>
  <si>
    <t>0111918</t>
  </si>
  <si>
    <t>0107194</t>
  </si>
  <si>
    <t>0049999</t>
  </si>
  <si>
    <t>EXTRAKTOR KOŽNÍCH SVOREK - PROXIMATE</t>
  </si>
  <si>
    <t>0107484</t>
  </si>
  <si>
    <t>DLAHA LCP HUMERUS DISTÁLNÍ MALÝ FRAGMNENT OCEL TIT</t>
  </si>
  <si>
    <t>0193914</t>
  </si>
  <si>
    <t>IMPLANTÁT KOSTNÍ UMĚLÁ NÁHRADA TKÁNĚ BONALIVE GRAN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</si>
  <si>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</si>
  <si>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</si>
  <si>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</si>
  <si>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</si>
  <si>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</si>
  <si>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</si>
  <si>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</si>
  <si>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</si>
  <si>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</si>
  <si>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</si>
  <si>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</si>
  <si>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</si>
  <si>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</si>
  <si>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</si>
  <si>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</si>
  <si>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</si>
  <si>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</si>
  <si>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</si>
  <si>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</si>
  <si>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</si>
  <si>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0113638</t>
  </si>
  <si>
    <t>DLAHA RADIÁLNÍ KOREKČNÍ RECOS TI, UHL.STABIL.</t>
  </si>
  <si>
    <t>0042392</t>
  </si>
  <si>
    <t>0114253</t>
  </si>
  <si>
    <t>IMPLANTÁT SPINÁLNÍ FIXAČNÍ SYSTÉM PS HRUD/BED.ZADN</t>
  </si>
  <si>
    <t>0114256</t>
  </si>
  <si>
    <t>0114263</t>
  </si>
  <si>
    <t>IMPLANTÁT SPINÁLNÍ FIXAČNÍ SYSTÉM FJR HRUD/BED.ZAD</t>
  </si>
  <si>
    <t>0105278</t>
  </si>
  <si>
    <t>DLAHA NA PROXIMÁLNÍ HUMERUS, ÚHL.STAB.,TI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</si>
  <si>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</si>
  <si>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</si>
  <si>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</si>
  <si>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</si>
  <si>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</si>
  <si>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</si>
  <si>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0107227</t>
  </si>
  <si>
    <t>DLAHA FEMORÁLNÍ TITANOVÁ TARGON FN</t>
  </si>
  <si>
    <t>0096088</t>
  </si>
  <si>
    <t>IMPLANTÁT KOSTNÍ UMĚLÁ NÁHRADA TKÁNĚ  OSTEOSET T</t>
  </si>
  <si>
    <t>0098808</t>
  </si>
  <si>
    <t>ZÁTKA HŘEBU ATN/VERSANAIL KONCOVÁ DOTYKOVÁ/BEZDOTY</t>
  </si>
  <si>
    <t>0107458</t>
  </si>
  <si>
    <t>SET PRO APLIKACI LAREV - DÁVKA CCA 300 LAREV</t>
  </si>
  <si>
    <t>0083522</t>
  </si>
  <si>
    <t>HŘEB ARTRODÉZY HLEZNA TITANOVÝ VERSANAIL</t>
  </si>
  <si>
    <t>0097742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</si>
  <si>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</si>
  <si>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</si>
  <si>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</si>
  <si>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</si>
  <si>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</si>
  <si>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</si>
  <si>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0112869</t>
  </si>
  <si>
    <t>0030470</t>
  </si>
  <si>
    <t>0099554</t>
  </si>
  <si>
    <t>KOTVA FASTAK PRO RAMENO S DRŽADLEM AR-1324HF</t>
  </si>
  <si>
    <t>0163225</t>
  </si>
  <si>
    <t>0112498</t>
  </si>
  <si>
    <t>SYSTÉM KOTVÍCÍ PRO KOLENO</t>
  </si>
  <si>
    <t>0083291</t>
  </si>
  <si>
    <t>ŠROUB LCP KANYLOVANÝ OCEL</t>
  </si>
  <si>
    <t>0083263</t>
  </si>
  <si>
    <t>DLAHA LCP TIBIE PROXIMÁLNÍ LATERÁLNÍ MALÝ FRAGMENT</t>
  </si>
  <si>
    <t>0030261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</si>
  <si>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</si>
  <si>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</si>
  <si>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</si>
  <si>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</si>
  <si>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</si>
  <si>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</si>
  <si>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</si>
  <si>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0083462</t>
  </si>
  <si>
    <t>ŠROUB UZAMYKATELNÝ,SAMOŘEZNÝ,TITAN</t>
  </si>
  <si>
    <t>0097560</t>
  </si>
  <si>
    <t>0110648</t>
  </si>
  <si>
    <t xml:space="preserve">DLAHA LCP TIBIE PROXIMÁLNÍ DORZÁLNÍ MEDIÁLNÍ OCEL </t>
  </si>
  <si>
    <t>0094326</t>
  </si>
  <si>
    <t>PROSTŘEDEK HEMOSTATICKÝ - VICRYL MESH BAG</t>
  </si>
  <si>
    <t>0106923</t>
  </si>
  <si>
    <t>DLAHA VOLÁRNÍ EX. ART., APTUS RADIUS 2,5</t>
  </si>
  <si>
    <t>0107767</t>
  </si>
  <si>
    <t>K-DRÁT 150X09MM</t>
  </si>
  <si>
    <t>0112550</t>
  </si>
  <si>
    <t>ŠROUB SPONGIOZNÍ UZAMYKATELNÝ SAMOŘEZNÝ TI</t>
  </si>
  <si>
    <t>0031470</t>
  </si>
  <si>
    <t>0112222</t>
  </si>
  <si>
    <t>ŠROUB KORTIKÁLNÍ ART</t>
  </si>
  <si>
    <t>0074679</t>
  </si>
  <si>
    <t>ŠROUB KORTIKÁLNÍ ACE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</si>
  <si>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</si>
  <si>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</si>
  <si>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</si>
  <si>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</si>
  <si>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</si>
  <si>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</si>
  <si>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</si>
  <si>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</si>
  <si>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0096082</t>
  </si>
  <si>
    <t>IMPLANTÁT KOSTNÍ UMĚLÁ NÁHRADA TKÁNĚ  OSTEOSET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</si>
  <si>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</si>
  <si>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</si>
  <si>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</si>
  <si>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</si>
  <si>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</si>
  <si>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</si>
  <si>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</si>
  <si>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</si>
  <si>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</si>
  <si>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</si>
  <si>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</si>
  <si>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</si>
  <si>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</si>
  <si>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</si>
  <si>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</si>
  <si>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0114702</t>
  </si>
  <si>
    <t>DLAHA METAKARPÁLNÍ A FALANGEÁLNÍ LINOS TI, ANATOMI</t>
  </si>
  <si>
    <t>0114694</t>
  </si>
  <si>
    <t>ŠROUB UZAMYKATELNÝ KORTIKÁLNÍ SMART-DRIVE DVOUZÁVI</t>
  </si>
  <si>
    <t>0114695</t>
  </si>
  <si>
    <t>ŠROUB KORTIKÁLNÍ TI SMART-DRIVE DVOUZÁVITOVÝ</t>
  </si>
  <si>
    <t>0106020</t>
  </si>
  <si>
    <t>IMPLANTÁT PRO ŠLACHY UNIVERZÁLNÍ AREX</t>
  </si>
  <si>
    <t>0107939</t>
  </si>
  <si>
    <t>PODLOŽKA ŠROUBU CHARLOTTE WASHER FIXACE NOHY</t>
  </si>
  <si>
    <t>0114700</t>
  </si>
  <si>
    <t>0142062</t>
  </si>
  <si>
    <t>0017756</t>
  </si>
  <si>
    <t>0099768</t>
  </si>
  <si>
    <t>VRTULKA JISTÍCÍ FEMUR TITAN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</si>
  <si>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</si>
  <si>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</si>
  <si>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</si>
  <si>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</si>
  <si>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</si>
  <si>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</si>
  <si>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</si>
  <si>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</si>
  <si>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</si>
  <si>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</si>
  <si>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0074960</t>
  </si>
  <si>
    <t>ŠROUB ZAJIŠŤOVACÍ SE ZÁVITEM, PŘÍMÝ</t>
  </si>
  <si>
    <t>0114701</t>
  </si>
  <si>
    <t>0017347</t>
  </si>
  <si>
    <t>ŠROUB SPONGIOZNÍ VELKÝ FRAGMENT OCEL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</si>
  <si>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</si>
  <si>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</si>
  <si>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</si>
  <si>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</si>
  <si>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</si>
  <si>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</si>
  <si>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</si>
  <si>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</si>
  <si>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</t>
  </si>
  <si>
    <t>0112505</t>
  </si>
  <si>
    <t>DLAHA KLÍNOVÁ NA GLENOID</t>
  </si>
  <si>
    <t>0097668</t>
  </si>
  <si>
    <t>DLAHA LCP MINI FRAGMENT OCEL TITAN</t>
  </si>
  <si>
    <t>0074965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</si>
  <si>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</si>
  <si>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</si>
  <si>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</si>
  <si>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</si>
  <si>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</si>
  <si>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</si>
  <si>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</si>
  <si>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</si>
  <si>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</si>
  <si>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0074962</t>
  </si>
  <si>
    <t>0017351</t>
  </si>
  <si>
    <t>0142096</t>
  </si>
  <si>
    <t>0042708</t>
  </si>
  <si>
    <t>DLAHA PRO ZKRÁCENÍ ULNY A RADIUSU TI, UHL.STABIL.</t>
  </si>
  <si>
    <t>0114805</t>
  </si>
  <si>
    <t>ŠROUB KOMPRESNÍ XS, XXS, UZAVÍRACÍ, OCEL</t>
  </si>
  <si>
    <t>0113485</t>
  </si>
  <si>
    <t>DLAHA HUMERÁLNÍ DISTÁLNÍ DORZOLATER. 0-12OTV. TI</t>
  </si>
  <si>
    <t>0006826</t>
  </si>
  <si>
    <t>0112839</t>
  </si>
  <si>
    <t>0113483</t>
  </si>
  <si>
    <t>DLAHA HUMERÁLNÍ DISTÁLNÍ MEDIÁLNÍ 0-12OTV. TI</t>
  </si>
  <si>
    <t>0112838</t>
  </si>
  <si>
    <t>0107204</t>
  </si>
  <si>
    <t>NÁHRADA KLOUBU LOKTE KARBON NECEMENTOVANÁ, HLAVIČK</t>
  </si>
  <si>
    <t>0114513</t>
  </si>
  <si>
    <t>DLAHA VORTEX DISTAL HUMERUS, OLECRANON, ANOD. TITA</t>
  </si>
  <si>
    <t>0111986</t>
  </si>
  <si>
    <t>DLAHA RADIÁLNÍ IXOS DL4 TI, UHL.STABIL.</t>
  </si>
  <si>
    <t>0142097</t>
  </si>
  <si>
    <t>0111990</t>
  </si>
  <si>
    <t>DLAHA RADIÁLNÍ IXOS P2 TI, UHL.STABIL.</t>
  </si>
  <si>
    <t>0114503</t>
  </si>
  <si>
    <t>ŠROUB VORTEX DISTAL RADIUS, CLAVICULA, DISTAL HUME</t>
  </si>
  <si>
    <t>0107206</t>
  </si>
  <si>
    <t>NÁHRADA KLOUBU LOKTE KARBON NECEMENTOVANÁ, DŘÍK ST</t>
  </si>
  <si>
    <t>0107119</t>
  </si>
  <si>
    <t>DLAHA LCP KLÍČNÍ KOST MALÝ FRAGMENT OCEL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</si>
  <si>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</si>
  <si>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</si>
  <si>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</si>
  <si>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</si>
  <si>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</si>
  <si>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</si>
  <si>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</si>
  <si>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</si>
  <si>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0107254</t>
  </si>
  <si>
    <t>DLAHA NA KLÍČNÍ KOST, ROZŠÍŘENÁ, ÚHL.STAB.,TI</t>
  </si>
  <si>
    <t>0109277</t>
  </si>
  <si>
    <t>ŠROUB MALLEOLÁRNÍ PR.4,5 MM, DÉLKA 18-55MM</t>
  </si>
  <si>
    <t>0107253</t>
  </si>
  <si>
    <t>0083261</t>
  </si>
  <si>
    <t xml:space="preserve">DLAHA LCP A VA-LCP TIBIE PROXIMÁLNÍ MALÝ FRAGMENT </t>
  </si>
  <si>
    <t>0106024</t>
  </si>
  <si>
    <t>DISTRAKTOR PRSTOVÝ, LIGAMENTOTAXOR</t>
  </si>
  <si>
    <t>0166108</t>
  </si>
  <si>
    <t>IMPLANTÁT KOSTNÍ UMĚLÁ NÁHRADA CALCIBON VSTŘEBATEL</t>
  </si>
  <si>
    <t>0096080</t>
  </si>
  <si>
    <t>0005605</t>
  </si>
  <si>
    <t>NÁVLEK NA OPMI, TYP 70                      306070</t>
  </si>
  <si>
    <t>0113879</t>
  </si>
  <si>
    <t>KOTVA JUGGERKNOT SOFT ANCHOR 1,0 MM MINI</t>
  </si>
  <si>
    <t>0142066</t>
  </si>
  <si>
    <t>IMPLANTÁT MANDIBULÁRNÍ LA FÓRTE SYSTÉM, SLITINA TI</t>
  </si>
  <si>
    <t>0042397</t>
  </si>
  <si>
    <t>0083994</t>
  </si>
  <si>
    <t>0142073</t>
  </si>
  <si>
    <t>0083755</t>
  </si>
  <si>
    <t>ŠROUB SURFIX ZAJIŠŤOVACÍ</t>
  </si>
  <si>
    <t>0031353</t>
  </si>
  <si>
    <t>DLAHA LCP RADIUS DISTÁLNÍ MINI FRAGMENT OCEL TITAN</t>
  </si>
  <si>
    <t>0142098</t>
  </si>
  <si>
    <t>0142117</t>
  </si>
  <si>
    <t>IMPLANTÁT MANDIBULÁRNÍ LA FÓRTE SYSTÉM, TI</t>
  </si>
  <si>
    <t>0111989</t>
  </si>
  <si>
    <t>DLAHA PRO ZKRÁCENÍ ULNY A RADIUSU TI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</si>
  <si>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</si>
  <si>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</si>
  <si>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</si>
  <si>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</si>
  <si>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</si>
  <si>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</si>
  <si>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</si>
  <si>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</si>
  <si>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</si>
  <si>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</si>
  <si>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</si>
  <si>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</si>
  <si>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</si>
  <si>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</si>
  <si>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</si>
  <si>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</si>
  <si>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</si>
  <si>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</si>
  <si>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</si>
  <si>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</si>
  <si>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</si>
  <si>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</si>
  <si>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</si>
  <si>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</si>
  <si>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</si>
  <si>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</si>
  <si>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61117</t>
  </si>
  <si>
    <t>SUTURA DIGITÁLNÍHO NEBO KOMUNÁLNÍHO DIGITÁLNÍHO NE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</si>
  <si>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</si>
  <si>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</si>
  <si>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</si>
  <si>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</si>
  <si>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</si>
  <si>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</si>
  <si>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</si>
  <si>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</si>
  <si>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</si>
  <si>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</si>
  <si>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</si>
  <si>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</si>
  <si>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</si>
  <si>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</si>
  <si>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</si>
  <si>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</si>
  <si>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</si>
  <si>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</si>
  <si>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</si>
  <si>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</si>
  <si>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</si>
  <si>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</si>
  <si>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</si>
  <si>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</si>
  <si>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</si>
  <si>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</si>
  <si>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</si>
  <si>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</si>
  <si>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</si>
  <si>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</si>
  <si>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</si>
  <si>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</si>
  <si>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</si>
  <si>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</si>
  <si>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</si>
  <si>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</si>
  <si>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</si>
  <si>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</si>
  <si>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</si>
  <si>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</si>
  <si>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</si>
  <si>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</si>
  <si>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</si>
  <si>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</si>
  <si>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</si>
  <si>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</si>
  <si>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</si>
  <si>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</si>
  <si>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</si>
  <si>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</si>
  <si>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</si>
  <si>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</si>
  <si>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</si>
  <si>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</si>
  <si>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</si>
  <si>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</si>
  <si>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</si>
  <si>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</si>
  <si>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</si>
  <si>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</si>
  <si>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</si>
  <si>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</si>
  <si>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</si>
  <si>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</si>
  <si>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</si>
  <si>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</si>
  <si>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</si>
  <si>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</si>
  <si>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</si>
  <si>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</si>
  <si>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</si>
  <si>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</si>
  <si>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</si>
  <si>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</si>
  <si>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</si>
  <si>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</si>
  <si>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</si>
  <si>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</si>
  <si>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</si>
  <si>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</si>
  <si>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99999</t>
  </si>
  <si>
    <t>Nespecifikovany vykon</t>
  </si>
  <si>
    <t>66515</t>
  </si>
  <si>
    <t>AKROMIOKLAVIKULÁRNÍ / STERNOKLAVIKULÁRNÍ REKONSTRU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</si>
  <si>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</si>
  <si>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</si>
  <si>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</si>
  <si>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</si>
  <si>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</si>
  <si>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</si>
  <si>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</si>
  <si>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</si>
  <si>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</si>
  <si>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</si>
  <si>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</si>
  <si>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</si>
  <si>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</si>
  <si>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</si>
  <si>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</si>
  <si>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</si>
  <si>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</si>
  <si>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</si>
  <si>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</si>
  <si>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</si>
  <si>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</si>
  <si>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</si>
  <si>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</si>
  <si>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</si>
  <si>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</si>
  <si>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</si>
  <si>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</si>
  <si>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</si>
  <si>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</si>
  <si>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</si>
  <si>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</si>
  <si>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</si>
  <si>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</si>
  <si>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</si>
  <si>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</si>
  <si>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</si>
  <si>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</si>
  <si>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</si>
  <si>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</si>
  <si>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</si>
  <si>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</si>
  <si>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</si>
  <si>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</si>
  <si>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</si>
  <si>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</si>
  <si>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</si>
  <si>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</si>
  <si>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66695</t>
  </si>
  <si>
    <t>EXCIZE / EXSTIRPACE FALANGY NA NOZE</t>
  </si>
  <si>
    <t>62640</t>
  </si>
  <si>
    <t>ODBĚR DERMOEPIDERMÁLNÍHO ŠTĚPU: 1 - 5 % Z PLOCHY P</t>
  </si>
  <si>
    <t>66847</t>
  </si>
  <si>
    <t>TRANSPOZICE / TRANSPLANTACE ŠLACHY</t>
  </si>
  <si>
    <t>61135</t>
  </si>
  <si>
    <t>AUTOTRANSPLANTACE KOŽNÍM ŠTĚPEM V PLNÉ TLOUŠTCE DO</t>
  </si>
  <si>
    <t>66417</t>
  </si>
  <si>
    <t>ARTRODÉZA MALÝCH KLOUBŮ RUKY A NOHY - JEDNOHO</t>
  </si>
  <si>
    <t>66871</t>
  </si>
  <si>
    <t>EXSTIRPACE BURZY - HLUBOKÁ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</si>
  <si>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</si>
  <si>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</si>
  <si>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</si>
  <si>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</si>
  <si>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</si>
  <si>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</si>
  <si>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</si>
  <si>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</si>
  <si>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</si>
  <si>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</si>
  <si>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</si>
  <si>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</si>
  <si>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</si>
  <si>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</si>
  <si>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</si>
  <si>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>REKONSTRUKCE ŠLACHY FLEXORU ŠTĚPEM</t>
  </si>
  <si>
    <t>66921</t>
  </si>
  <si>
    <t>EXKOCHLEACE A SPONGIOPLASTIKA</t>
  </si>
  <si>
    <t>66927</t>
  </si>
  <si>
    <t>REVIZE ŠLACHOVÝCH POCHEV</t>
  </si>
  <si>
    <t>66661</t>
  </si>
  <si>
    <t>SUTURA MENISKU</t>
  </si>
  <si>
    <t>09569</t>
  </si>
  <si>
    <t>(VZP) ZÁKROK NA PRAVÉ STRANĚ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</si>
  <si>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</si>
  <si>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</si>
  <si>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</si>
  <si>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</si>
  <si>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</si>
  <si>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</si>
  <si>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</si>
  <si>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</si>
  <si>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</si>
  <si>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</si>
  <si>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</si>
  <si>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</si>
  <si>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</si>
  <si>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</si>
  <si>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</si>
  <si>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</si>
  <si>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</si>
  <si>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</si>
  <si>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</si>
  <si>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</si>
  <si>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</si>
  <si>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</si>
  <si>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</si>
  <si>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</si>
  <si>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</si>
  <si>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</si>
  <si>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OPERAČNÍ ARTROSKOPIE</t>
  </si>
  <si>
    <t>13071</t>
  </si>
  <si>
    <t>LARVÁLNÍ LÉČBA RAN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</si>
  <si>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</si>
  <si>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</si>
  <si>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</si>
  <si>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</si>
  <si>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</si>
  <si>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</si>
  <si>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</si>
  <si>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</si>
  <si>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62330</t>
  </si>
  <si>
    <t>NEKREKTOMIE 5 - 10 % POVRCHU TĚLA - TANGENCIÁLNÍ N</t>
  </si>
  <si>
    <t>66525</t>
  </si>
  <si>
    <t>OPERACE PAKLOUBU PÁNVE</t>
  </si>
  <si>
    <t>66855</t>
  </si>
  <si>
    <t>INCIZE A DRENÁŽ MĚKKÝCH TKÁNÍ V ORTOPEDII</t>
  </si>
  <si>
    <t>53481</t>
  </si>
  <si>
    <t xml:space="preserve">ZLOMENINA  ACETABULA - JEDNOHO PILÍŘE EVENT. JEHO </t>
  </si>
  <si>
    <t>51871</t>
  </si>
  <si>
    <t>FIXACE ZLOMENINY KLÍČKU DELBETOVÝMI KRUHY</t>
  </si>
  <si>
    <t>66861</t>
  </si>
  <si>
    <t>RESEKCE ROZSÁHLÁ NEBO RADIKÁLNÍ KLOUBŮ, MIMO KYČEL</t>
  </si>
  <si>
    <t>66667</t>
  </si>
  <si>
    <t>SUTURA ZKŘÍŽENÝCH VAZŮ KOLENNÍHO KLOUBU</t>
  </si>
  <si>
    <t>66655</t>
  </si>
  <si>
    <t>MENISKEKTOMIE OTEVŘENÁ</t>
  </si>
  <si>
    <t>66415</t>
  </si>
  <si>
    <t>AMPUTACE - RUKA</t>
  </si>
  <si>
    <t>66433</t>
  </si>
  <si>
    <t>REKONSTRUKCE / OSTEOTOMIE FALANGY, METAKARPU - PŘI</t>
  </si>
  <si>
    <t>53419</t>
  </si>
  <si>
    <t>ZLOMENINA KRČKU FEMURU - ZAVŘENÁ REPOZICE S TRAKCÍ</t>
  </si>
  <si>
    <t>67225</t>
  </si>
  <si>
    <t>ARTRODÉZA NA HK</t>
  </si>
  <si>
    <t>66459</t>
  </si>
  <si>
    <t>RESEKCE HLAVICE HUMERU</t>
  </si>
  <si>
    <t>5F6</t>
  </si>
  <si>
    <t>56413</t>
  </si>
  <si>
    <t>MIKROCHIRURGICKÁ SUTURA NERVU PŘÍMÁ BEZ AUTOTRANSP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</si>
  <si>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</si>
  <si>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</si>
  <si>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</si>
  <si>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</si>
  <si>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</si>
  <si>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</si>
  <si>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</si>
  <si>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</si>
  <si>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</si>
  <si>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</si>
  <si>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</si>
  <si>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</si>
  <si>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</si>
  <si>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</si>
  <si>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</si>
  <si>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</si>
  <si>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</si>
  <si>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</si>
  <si>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</si>
  <si>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</si>
  <si>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</si>
  <si>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</si>
  <si>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</si>
  <si>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</si>
  <si>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</si>
  <si>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</si>
  <si>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</si>
  <si>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</si>
  <si>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</si>
  <si>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</si>
  <si>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5T3</t>
  </si>
  <si>
    <t>0026902</t>
  </si>
  <si>
    <t>VFEND</t>
  </si>
  <si>
    <t>0059830</t>
  </si>
  <si>
    <t>CIPRINOL 200 MG/100 ML</t>
  </si>
  <si>
    <t>0092206</t>
  </si>
  <si>
    <t>AUGMENTIN 600 MG</t>
  </si>
  <si>
    <t>0092289</t>
  </si>
  <si>
    <t>0131654</t>
  </si>
  <si>
    <t>0137499</t>
  </si>
  <si>
    <t>0141838</t>
  </si>
  <si>
    <t>AMIKACIN B.BRAUN</t>
  </si>
  <si>
    <t>0156259</t>
  </si>
  <si>
    <t>0129056</t>
  </si>
  <si>
    <t>ATENATIV</t>
  </si>
  <si>
    <t>0164407</t>
  </si>
  <si>
    <t>0141836</t>
  </si>
  <si>
    <t>AMIKACIN B. BRAUN</t>
  </si>
  <si>
    <t>0186672</t>
  </si>
  <si>
    <t>LINEZOLID SANDOZ</t>
  </si>
  <si>
    <t>0007957</t>
  </si>
  <si>
    <t>0007964</t>
  </si>
  <si>
    <t>Erytrocyty z aferézy deleukotizované</t>
  </si>
  <si>
    <t>0030509</t>
  </si>
  <si>
    <t>ŠROUB LCP SAMOŘEZNÝ VELKÝ FRAGMENT TITAN</t>
  </si>
  <si>
    <t>0048989</t>
  </si>
  <si>
    <t>ELEKTRODA KOAGULAČNÍ JEDNORÁZOVÁ GN211</t>
  </si>
  <si>
    <t>0056289</t>
  </si>
  <si>
    <t>KATETR BALÓNKOVÝ FOGARTY EMBOLEKTOMICKÝ - 120803F</t>
  </si>
  <si>
    <t>0056291</t>
  </si>
  <si>
    <t>KATETR BALÓNKOVÝ FOGARTY EMBOLEKTOMICKÝ - 120804F</t>
  </si>
  <si>
    <t>0068051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</si>
  <si>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</si>
  <si>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</si>
  <si>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</si>
  <si>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</si>
  <si>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</si>
  <si>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0083073</t>
  </si>
  <si>
    <t>ŠROUB STARDRIVE LATERÁLNÍ TITAN</t>
  </si>
  <si>
    <t>0083833</t>
  </si>
  <si>
    <t>ŠROUB ZAJIŠŤOVACÍ - STAVĚCÍ, TI</t>
  </si>
  <si>
    <t>0083842</t>
  </si>
  <si>
    <t>ŠROUB KORTIKÁLNÍ - POLYAXIÁLNÍ 4.0, SAMOŘEZNÝ, TI</t>
  </si>
  <si>
    <t>0096309</t>
  </si>
  <si>
    <t xml:space="preserve">IMPLANTÁT SPINÁLNÍ SYSTÉM EXPEDIUM                </t>
  </si>
  <si>
    <t>0111176</t>
  </si>
  <si>
    <t>DLAHA PERIPROTETICKÁ - FEMORÁLNÍ - DISTÁLNÍ, UZAMY</t>
  </si>
  <si>
    <t>0099483</t>
  </si>
  <si>
    <t>ŠROUB KONDYLÁRNÍ PR. 5MM, TI</t>
  </si>
  <si>
    <t>0019159</t>
  </si>
  <si>
    <t>DLAHA PRO ŽEBRA</t>
  </si>
  <si>
    <t>0099079</t>
  </si>
  <si>
    <t>ŠROUB STAVĚCÍ, TI,</t>
  </si>
  <si>
    <t>0031344</t>
  </si>
  <si>
    <t>0114295</t>
  </si>
  <si>
    <t>IMPLANTÁT SPINÁL.NÁHRADA MEZIOBRATL. FUSION CAGE B</t>
  </si>
  <si>
    <t>0030488</t>
  </si>
  <si>
    <t>0097834</t>
  </si>
  <si>
    <t>DRÁT VODÍCÍ KALIBROVANÝ OCEL</t>
  </si>
  <si>
    <t>0107229</t>
  </si>
  <si>
    <t>ŠROUB UZAMYKATELNÝ TITAN TARGON</t>
  </si>
  <si>
    <t>0163219</t>
  </si>
  <si>
    <t>0112846</t>
  </si>
  <si>
    <t>0001976</t>
  </si>
  <si>
    <t>0083837</t>
  </si>
  <si>
    <t>ŠROUB SPONGIOZNÍ - POLYAXIÁLNÍ 5.0, SAMOŘEZNÝ, TI</t>
  </si>
  <si>
    <t>0073492</t>
  </si>
  <si>
    <t>0070960</t>
  </si>
  <si>
    <t>ZASLEPOVACÍ HLAVA PROXIMÁLNÍ FEMUR OCEL</t>
  </si>
  <si>
    <t>0073490</t>
  </si>
  <si>
    <t>0006832</t>
  </si>
  <si>
    <t>ŠROUB KORTIKÁLNÍ, SAMOVRTNÝ                10113</t>
  </si>
  <si>
    <t>0031497</t>
  </si>
  <si>
    <t>0112844</t>
  </si>
  <si>
    <t>0112845</t>
  </si>
  <si>
    <t>0000008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</si>
  <si>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</si>
  <si>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</si>
  <si>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</si>
  <si>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</si>
  <si>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</si>
  <si>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</si>
  <si>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601</t>
  </si>
  <si>
    <t>6F1</t>
  </si>
  <si>
    <t>61119</t>
  </si>
  <si>
    <t>SUTURA PERIFERNÍHO NERVU MIKROCHIRURGICKOU TECHNIK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</si>
  <si>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</si>
  <si>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</si>
  <si>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</si>
  <si>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</si>
  <si>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</si>
  <si>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</si>
  <si>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</si>
  <si>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</si>
  <si>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</si>
  <si>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</si>
  <si>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</si>
  <si>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</si>
  <si>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61151</t>
  </si>
  <si>
    <t>UZAVŘENÍ DEFEKTU KOŽNÍM LALOKEM MÍSTNÍM NAD 20 CM^</t>
  </si>
  <si>
    <t>61165</t>
  </si>
  <si>
    <t>ROZPROSTŘENÍ NEBO MODELACE LALOKU</t>
  </si>
  <si>
    <t>61121</t>
  </si>
  <si>
    <t>CÉVNÍ ANASTOMOSA MIKROCHIRURGICKOU TECHNIKOU</t>
  </si>
  <si>
    <t>61155</t>
  </si>
  <si>
    <t>UZAVŘENÍ DEFEKTU KOŽNÍM LALOKEM PŘÍMÝM ZE VZDÁLENÉ</t>
  </si>
  <si>
    <t>61171</t>
  </si>
  <si>
    <t>VOLNÝ PŘENOS KOŽNÍHO A FASCIOKUTÁNNÍHO LALOKU MIKR</t>
  </si>
  <si>
    <t>62660</t>
  </si>
  <si>
    <t xml:space="preserve">ODBĚR DERMOEPIDERMÁLNÍHO ŠTĚPU: 5 - 10 % Z PLOCHY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</si>
  <si>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</si>
  <si>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</si>
  <si>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</si>
  <si>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</si>
  <si>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</si>
  <si>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</si>
  <si>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61201</t>
  </si>
  <si>
    <t>REPLANTACE JEDNOHO PRSTU</t>
  </si>
  <si>
    <t>6F5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</si>
  <si>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</si>
  <si>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</si>
  <si>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</si>
  <si>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</si>
  <si>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</si>
  <si>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</si>
  <si>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04825</t>
  </si>
  <si>
    <t>REPOZICE SUBLUX. ZUBU ČI FRAKTURY ALVEOLU, SEXT.</t>
  </si>
  <si>
    <t>04831</t>
  </si>
  <si>
    <t>SUTURA RÁNY SLIZNICE NAD 5 CM NEBO VÍCE VRSTEV</t>
  </si>
  <si>
    <t>04860</t>
  </si>
  <si>
    <t>IMOBILIZACE ČELISTÍ</t>
  </si>
  <si>
    <t>65022</t>
  </si>
  <si>
    <t>CÍLENÉ VYŠETŘENÍ MAXILOFACIÁLNÍM CHIRURGEM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</si>
  <si>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</si>
  <si>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</si>
  <si>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</si>
  <si>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</si>
  <si>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</si>
  <si>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</si>
  <si>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65021</t>
  </si>
  <si>
    <t>KOMPLEXNÍ VYŠETŘENÍ MAXILOFACIÁLNÍM CHIRURGEM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</si>
  <si>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</si>
  <si>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</si>
  <si>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</si>
  <si>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</si>
  <si>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</si>
  <si>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</si>
  <si>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</si>
  <si>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</si>
  <si>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</si>
  <si>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</si>
  <si>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7F1</t>
  </si>
  <si>
    <t>7F5</t>
  </si>
  <si>
    <t>75323</t>
  </si>
  <si>
    <t>PENETRUJÍCÍ A PERFORUJÍCÍ PORANĚNÍ OKA</t>
  </si>
  <si>
    <t>75333</t>
  </si>
  <si>
    <t>PUNKCE A LAVÁŽ PŘEDNÍ KOMORY OČNÍ</t>
  </si>
  <si>
    <t>7F6</t>
  </si>
  <si>
    <t>76483</t>
  </si>
  <si>
    <t>RESEKCE LEDVINY NEBO HEMINEFREKTOMIE JEDNOSTRANNÁ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</si>
  <si>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</si>
  <si>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</si>
  <si>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</si>
  <si>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</si>
  <si>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</si>
  <si>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</si>
  <si>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</si>
  <si>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</si>
  <si>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</si>
  <si>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</si>
  <si>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</si>
  <si>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</si>
  <si>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</si>
  <si>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</si>
  <si>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</si>
  <si>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</si>
  <si>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</si>
  <si>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</si>
  <si>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</si>
  <si>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</si>
  <si>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</si>
  <si>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</si>
  <si>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</si>
  <si>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</si>
  <si>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</si>
  <si>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</si>
  <si>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</si>
  <si>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</si>
  <si>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01413</t>
  </si>
  <si>
    <t xml:space="preserve">NETRAUMATICKÁ PORUCHA VĚDOMÍ A KÓMA S MCC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</si>
  <si>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</si>
  <si>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</si>
  <si>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</si>
  <si>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</si>
  <si>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</si>
  <si>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</si>
  <si>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</si>
  <si>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</si>
  <si>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</si>
  <si>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</si>
  <si>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</si>
  <si>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</si>
  <si>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</si>
  <si>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</si>
  <si>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</si>
  <si>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</si>
  <si>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</si>
  <si>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</si>
  <si>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</si>
  <si>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</si>
  <si>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</si>
  <si>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</si>
  <si>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</si>
  <si>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</si>
  <si>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</si>
  <si>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</si>
  <si>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</si>
  <si>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</si>
  <si>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</si>
  <si>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</si>
  <si>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</si>
  <si>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</si>
  <si>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</si>
  <si>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</si>
  <si>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</si>
  <si>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</si>
  <si>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</si>
  <si>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</si>
  <si>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</si>
  <si>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</si>
  <si>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</si>
  <si>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</si>
  <si>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</si>
  <si>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</si>
  <si>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</si>
  <si>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</si>
  <si>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</si>
  <si>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</si>
  <si>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</si>
  <si>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</si>
  <si>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</si>
  <si>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</si>
  <si>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</si>
  <si>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05092</t>
  </si>
  <si>
    <t xml:space="preserve">VELKÉ ABDOMINÁLNÍ VASKULÁRNÍ VÝKONY S CC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</si>
  <si>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</si>
  <si>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</si>
  <si>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</si>
  <si>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</si>
  <si>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</si>
  <si>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</si>
  <si>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</si>
  <si>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</si>
  <si>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</si>
  <si>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</si>
  <si>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</si>
  <si>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</si>
  <si>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</si>
  <si>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</si>
  <si>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</si>
  <si>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</si>
  <si>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</si>
  <si>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</si>
  <si>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06101</t>
  </si>
  <si>
    <t xml:space="preserve">JINÉ VÝKONY PŘI PORUCHÁCH A ONEMOCNĚNÍCH TRÁVICÍHO SYSTÉMU BE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</si>
  <si>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</si>
  <si>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</si>
  <si>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</si>
  <si>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</si>
  <si>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</si>
  <si>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</si>
  <si>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</si>
  <si>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</si>
  <si>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</si>
  <si>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</si>
  <si>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</si>
  <si>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</si>
  <si>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</si>
  <si>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</si>
  <si>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</si>
  <si>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</si>
  <si>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08072</t>
  </si>
  <si>
    <t>08073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</si>
  <si>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</si>
  <si>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</si>
  <si>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</si>
  <si>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</si>
  <si>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</si>
  <si>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</si>
  <si>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</si>
  <si>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</si>
  <si>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</si>
  <si>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</si>
  <si>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</si>
  <si>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</si>
  <si>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</si>
  <si>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</si>
  <si>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</si>
  <si>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</si>
  <si>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</si>
  <si>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</si>
  <si>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</si>
  <si>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</si>
  <si>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</si>
  <si>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</si>
  <si>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</si>
  <si>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</si>
  <si>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</si>
  <si>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</si>
  <si>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</si>
  <si>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</si>
  <si>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</si>
  <si>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</si>
  <si>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</si>
  <si>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</si>
  <si>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</si>
  <si>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</si>
  <si>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</si>
  <si>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</si>
  <si>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</si>
  <si>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</si>
  <si>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</si>
  <si>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</si>
  <si>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</si>
  <si>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</si>
  <si>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</si>
  <si>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</si>
  <si>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</si>
  <si>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</si>
  <si>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</si>
  <si>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</si>
  <si>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</si>
  <si>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</si>
  <si>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</si>
  <si>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</si>
  <si>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</si>
  <si>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</si>
  <si>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</si>
  <si>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</si>
  <si>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</si>
  <si>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</si>
  <si>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</si>
  <si>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</si>
  <si>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</si>
  <si>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</si>
  <si>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</si>
  <si>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</si>
  <si>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</si>
  <si>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</si>
  <si>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</si>
  <si>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</si>
  <si>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</si>
  <si>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</si>
  <si>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</si>
  <si>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</si>
  <si>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</si>
  <si>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</si>
  <si>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</si>
  <si>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</si>
  <si>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</si>
  <si>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</si>
  <si>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</si>
  <si>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</si>
  <si>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</si>
  <si>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</si>
  <si>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</si>
  <si>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</si>
  <si>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</si>
  <si>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</si>
  <si>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</si>
  <si>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</si>
  <si>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</si>
  <si>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</si>
  <si>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</si>
  <si>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</si>
  <si>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</si>
  <si>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</si>
  <si>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</si>
  <si>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</si>
  <si>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</si>
  <si>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</si>
  <si>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</si>
  <si>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</si>
  <si>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</si>
  <si>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</si>
  <si>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</si>
  <si>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</si>
  <si>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</si>
  <si>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16012</t>
  </si>
  <si>
    <t xml:space="preserve">VÝKONY NA SLEZINĚ S CC                        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</si>
  <si>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</si>
  <si>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</si>
  <si>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</si>
  <si>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</si>
  <si>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</si>
  <si>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</si>
  <si>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</si>
  <si>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</si>
  <si>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</si>
  <si>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</si>
  <si>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</si>
  <si>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</si>
  <si>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</si>
  <si>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</si>
  <si>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</si>
  <si>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</si>
  <si>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</si>
  <si>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</si>
  <si>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</si>
  <si>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</si>
  <si>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19313</t>
  </si>
  <si>
    <t xml:space="preserve">PSYCHÓZY S MCC                       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</si>
  <si>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</si>
  <si>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</si>
  <si>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</si>
  <si>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</si>
  <si>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</si>
  <si>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</si>
  <si>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</si>
  <si>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</si>
  <si>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</si>
  <si>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</si>
  <si>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</si>
  <si>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</si>
  <si>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</si>
  <si>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</si>
  <si>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</si>
  <si>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</si>
  <si>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</si>
  <si>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</si>
  <si>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</si>
  <si>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</si>
  <si>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</si>
  <si>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</si>
  <si>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</si>
  <si>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</si>
  <si>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</si>
  <si>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</si>
  <si>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</si>
  <si>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</si>
  <si>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23301</t>
  </si>
  <si>
    <t xml:space="preserve">REHABILITACE BEZ CC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</si>
  <si>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</si>
  <si>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</si>
  <si>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</si>
  <si>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</si>
  <si>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</si>
  <si>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</si>
  <si>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</si>
  <si>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</si>
  <si>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</si>
  <si>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</si>
  <si>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</si>
  <si>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</si>
  <si>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</si>
  <si>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</si>
  <si>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25051</t>
  </si>
  <si>
    <t xml:space="preserve">DLOUHODOBÁ MECHANICKÁ VENTILACE PŘI POLYTRAUMATU &gt; 240 HODIN                                        </t>
  </si>
  <si>
    <t>25053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</si>
  <si>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</si>
  <si>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</si>
  <si>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</si>
  <si>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</si>
  <si>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</si>
  <si>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</si>
  <si>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</si>
  <si>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</si>
  <si>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</si>
  <si>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</si>
  <si>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</si>
  <si>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</si>
  <si>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</si>
  <si>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25361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</si>
  <si>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</si>
  <si>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</si>
  <si>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</si>
  <si>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</si>
  <si>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</si>
  <si>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</si>
  <si>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</si>
  <si>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</si>
  <si>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</si>
  <si>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</si>
  <si>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</si>
  <si>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</si>
  <si>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</si>
  <si>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</si>
  <si>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</si>
  <si>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</si>
  <si>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</si>
  <si>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</si>
  <si>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</si>
  <si>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</si>
  <si>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</si>
  <si>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</si>
  <si>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</si>
  <si>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</si>
  <si>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</si>
  <si>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</si>
  <si>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</si>
  <si>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</si>
  <si>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</si>
  <si>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0077019</t>
  </si>
  <si>
    <t>ULTRAVIST 370</t>
  </si>
  <si>
    <t>0093626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</si>
  <si>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</si>
  <si>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</si>
  <si>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</si>
  <si>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</si>
  <si>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</si>
  <si>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</si>
  <si>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</si>
  <si>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VÁLEC STERILNÍ JEDNORÁZOVÝ DO INJEKTORU,V BAL.2KS,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</si>
  <si>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</si>
  <si>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</si>
  <si>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</si>
  <si>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</si>
  <si>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</si>
  <si>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</si>
  <si>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</si>
  <si>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</si>
  <si>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</si>
  <si>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</si>
  <si>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</si>
  <si>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</si>
  <si>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</si>
  <si>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</si>
  <si>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</si>
  <si>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</si>
  <si>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</si>
  <si>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</si>
  <si>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</si>
  <si>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</si>
  <si>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</si>
  <si>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</si>
  <si>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</si>
  <si>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</si>
  <si>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</si>
  <si>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</si>
  <si>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</si>
  <si>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</si>
  <si>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</si>
  <si>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</si>
  <si>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</si>
  <si>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</si>
  <si>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</si>
  <si>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</si>
  <si>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</si>
  <si>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</si>
  <si>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</si>
  <si>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</si>
  <si>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</si>
  <si>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</si>
  <si>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</si>
  <si>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</si>
  <si>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</si>
  <si>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</si>
  <si>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</si>
  <si>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</si>
  <si>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</si>
  <si>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</si>
  <si>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</si>
  <si>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</si>
  <si>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</si>
  <si>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</si>
  <si>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</si>
  <si>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</si>
  <si>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</si>
  <si>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</si>
  <si>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</si>
  <si>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</si>
  <si>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</si>
  <si>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</si>
  <si>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</si>
  <si>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</si>
  <si>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</si>
  <si>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</si>
  <si>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</si>
  <si>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</si>
  <si>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</si>
  <si>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</si>
  <si>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</si>
  <si>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96715</t>
  </si>
  <si>
    <t>ANALÝZA NÁTĚRU KOSTNÍ DŘENĚ, MÍZNÍ UZLINY NEBO TKÁ</t>
  </si>
  <si>
    <t>96249</t>
  </si>
  <si>
    <t>AGREGACE TROMBOCYTŮ INDUKOVANÁ OSTATNÍMI INDUKTORY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</si>
  <si>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</si>
  <si>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</si>
  <si>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</si>
  <si>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</si>
  <si>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</si>
  <si>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</si>
  <si>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</si>
  <si>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</si>
  <si>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</si>
  <si>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</si>
  <si>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</si>
  <si>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</si>
  <si>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</si>
  <si>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</si>
  <si>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</si>
  <si>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</si>
  <si>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</si>
  <si>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</si>
  <si>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</si>
  <si>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</si>
  <si>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</si>
  <si>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</si>
  <si>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</si>
  <si>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</si>
  <si>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</si>
  <si>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</si>
  <si>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</si>
  <si>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</si>
  <si>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</si>
  <si>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</si>
  <si>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</si>
  <si>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</si>
  <si>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</si>
  <si>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</si>
  <si>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</si>
  <si>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</si>
  <si>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</si>
  <si>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</si>
  <si>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</si>
  <si>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</si>
  <si>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</si>
  <si>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</si>
  <si>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</si>
  <si>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</si>
  <si>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</si>
  <si>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</si>
  <si>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</si>
  <si>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</si>
  <si>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</si>
  <si>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</si>
  <si>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</si>
  <si>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</si>
  <si>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</si>
  <si>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</si>
  <si>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</si>
  <si>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</si>
  <si>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</si>
  <si>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TESTOSTERON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</si>
  <si>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</si>
  <si>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</si>
  <si>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</si>
  <si>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</si>
  <si>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</si>
  <si>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</si>
  <si>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</si>
  <si>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</si>
  <si>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</si>
  <si>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</si>
  <si>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</si>
  <si>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</si>
  <si>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</si>
  <si>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</si>
  <si>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</si>
  <si>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</si>
  <si>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</si>
  <si>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</si>
  <si>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</si>
  <si>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</si>
  <si>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</si>
  <si>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</si>
  <si>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</si>
  <si>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</si>
  <si>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</si>
  <si>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</si>
  <si>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</si>
  <si>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</si>
  <si>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</si>
  <si>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</si>
  <si>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</si>
  <si>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</si>
  <si>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</si>
  <si>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</si>
  <si>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</si>
  <si>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</si>
  <si>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</si>
  <si>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</si>
  <si>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</si>
  <si>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</si>
  <si>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</si>
  <si>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</si>
  <si>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</si>
  <si>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</si>
  <si>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</si>
  <si>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</si>
  <si>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</si>
  <si>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</si>
  <si>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</si>
  <si>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</si>
  <si>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</si>
  <si>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</si>
  <si>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</si>
  <si>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</si>
  <si>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</si>
  <si>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</si>
  <si>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</si>
  <si>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</si>
  <si>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</si>
  <si>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</si>
  <si>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</si>
  <si>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</si>
  <si>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</si>
  <si>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</si>
  <si>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</si>
  <si>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</si>
  <si>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</si>
  <si>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</si>
  <si>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</si>
  <si>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</si>
  <si>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</si>
  <si>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</si>
  <si>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</si>
  <si>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</si>
  <si>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</si>
  <si>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</si>
  <si>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</si>
  <si>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</si>
  <si>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</si>
  <si>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</si>
  <si>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</si>
  <si>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</si>
  <si>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</si>
  <si>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</si>
  <si>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</si>
  <si>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</si>
  <si>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</si>
  <si>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</si>
  <si>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</si>
  <si>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</si>
  <si>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</si>
  <si>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</si>
  <si>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</si>
  <si>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</si>
  <si>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</si>
  <si>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</si>
  <si>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</si>
  <si>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</si>
  <si>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</si>
  <si>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</si>
  <si>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</si>
  <si>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</si>
  <si>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</si>
  <si>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</si>
  <si>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</si>
  <si>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</si>
  <si>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</si>
  <si>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</si>
  <si>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</si>
  <si>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</si>
  <si>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</si>
  <si>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</si>
  <si>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</si>
  <si>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</si>
  <si>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</si>
  <si>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0022075</t>
  </si>
  <si>
    <t>IOMERON 400</t>
  </si>
  <si>
    <t>0042433</t>
  </si>
  <si>
    <t>0065978</t>
  </si>
  <si>
    <t>DOTAREM</t>
  </si>
  <si>
    <t>0077018</t>
  </si>
  <si>
    <t>0077024</t>
  </si>
  <si>
    <t>ULTRAVIST 300</t>
  </si>
  <si>
    <t>0151208</t>
  </si>
  <si>
    <t>0038462</t>
  </si>
  <si>
    <t>DRÁT VODÍCÍ GUIDE WIRE M</t>
  </si>
  <si>
    <t>0038482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</si>
  <si>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</si>
  <si>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</si>
  <si>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</si>
  <si>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</si>
  <si>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</si>
  <si>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</si>
  <si>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</si>
  <si>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</si>
  <si>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</si>
  <si>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0049439</t>
  </si>
  <si>
    <t>STENTGRAFT - ZENITH TX2 ZTEG-2P - PROXIMÁLNÍ ČÁST</t>
  </si>
  <si>
    <t>0052140</t>
  </si>
  <si>
    <t>KATETR BALÓNKOVÝ PTA - WANDA; SMASH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</si>
  <si>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</si>
  <si>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</si>
  <si>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</si>
  <si>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</si>
  <si>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</si>
  <si>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</si>
  <si>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</si>
  <si>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</si>
  <si>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</si>
  <si>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</si>
  <si>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</si>
  <si>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</si>
  <si>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</si>
  <si>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</si>
  <si>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</si>
  <si>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</si>
  <si>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</si>
  <si>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</si>
  <si>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</si>
  <si>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</si>
  <si>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</si>
  <si>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</si>
  <si>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</si>
  <si>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</si>
  <si>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</si>
  <si>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</si>
  <si>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</si>
  <si>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</si>
  <si>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</si>
  <si>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</si>
  <si>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</si>
  <si>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</si>
  <si>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</si>
  <si>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</si>
  <si>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</si>
  <si>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</si>
  <si>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</si>
  <si>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</si>
  <si>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</si>
  <si>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</si>
  <si>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</si>
  <si>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</si>
  <si>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</si>
  <si>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</si>
  <si>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</si>
  <si>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</si>
  <si>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</si>
  <si>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</si>
  <si>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</si>
  <si>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</si>
  <si>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</si>
  <si>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</si>
  <si>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</si>
  <si>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</si>
  <si>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</si>
  <si>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</si>
  <si>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</si>
  <si>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</si>
  <si>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</si>
  <si>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</si>
  <si>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</si>
  <si>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</si>
  <si>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</si>
  <si>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</si>
  <si>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</si>
  <si>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</si>
  <si>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</si>
  <si>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</si>
  <si>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</si>
  <si>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</si>
  <si>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</si>
  <si>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</si>
  <si>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</si>
  <si>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</si>
  <si>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</si>
  <si>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</si>
  <si>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</si>
  <si>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</si>
  <si>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</si>
  <si>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</si>
  <si>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</si>
  <si>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</si>
  <si>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</si>
  <si>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</si>
  <si>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</si>
  <si>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</si>
  <si>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</si>
  <si>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</si>
  <si>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</si>
  <si>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</si>
  <si>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</si>
  <si>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</si>
  <si>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</si>
  <si>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</si>
  <si>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</si>
  <si>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</si>
  <si>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</si>
  <si>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</si>
  <si>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</si>
  <si>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</si>
  <si>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</si>
  <si>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</si>
  <si>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</si>
  <si>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</si>
  <si>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</si>
  <si>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</si>
  <si>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</si>
  <si>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</si>
  <si>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</si>
  <si>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</si>
  <si>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</si>
  <si>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</si>
  <si>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</si>
  <si>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</si>
  <si>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</si>
  <si>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</si>
  <si>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</si>
  <si>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</si>
  <si>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</si>
  <si>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</si>
  <si>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</si>
  <si>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</si>
  <si>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</si>
  <si>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</si>
  <si>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</si>
  <si>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</si>
  <si>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</si>
  <si>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</si>
  <si>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</si>
  <si>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</si>
  <si>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</si>
  <si>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</si>
  <si>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</si>
  <si>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</si>
  <si>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</si>
  <si>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</si>
  <si>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</si>
  <si>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</si>
  <si>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</si>
  <si>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</si>
  <si>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</si>
  <si>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</si>
  <si>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</si>
  <si>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</si>
  <si>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</si>
  <si>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</si>
  <si>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</si>
  <si>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</si>
  <si>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</si>
  <si>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</si>
  <si>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</si>
  <si>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</si>
  <si>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</si>
  <si>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</si>
  <si>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</si>
  <si>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</si>
  <si>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</si>
  <si>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</si>
  <si>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</si>
  <si>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</si>
  <si>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</si>
  <si>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</si>
  <si>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</si>
  <si>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</si>
  <si>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</si>
  <si>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</si>
  <si>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</si>
  <si>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</si>
  <si>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</si>
  <si>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</si>
  <si>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</si>
  <si>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</si>
  <si>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</si>
  <si>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</si>
  <si>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</si>
  <si>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</si>
  <si>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</si>
  <si>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</si>
  <si>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</si>
  <si>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</si>
  <si>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</si>
  <si>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</si>
  <si>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</si>
  <si>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</si>
  <si>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</si>
  <si>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</si>
  <si>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</si>
  <si>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</si>
  <si>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</si>
  <si>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</si>
  <si>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</si>
  <si>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</si>
  <si>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</si>
  <si>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</si>
  <si>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</si>
  <si>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</si>
  <si>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</si>
  <si>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</si>
  <si>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</si>
  <si>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</si>
  <si>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</si>
  <si>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</si>
  <si>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</si>
  <si>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</si>
  <si>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</si>
  <si>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</si>
  <si>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</si>
  <si>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</si>
  <si>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</si>
  <si>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</si>
  <si>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</si>
  <si>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</si>
  <si>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</si>
  <si>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</si>
  <si>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</si>
  <si>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</si>
  <si>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</si>
  <si>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</si>
  <si>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</si>
  <si>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</si>
  <si>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</si>
  <si>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BIOLOGICKÝM POKUSEM NA</t>
  </si>
  <si>
    <t>82053</t>
  </si>
  <si>
    <t>MIKROSKOPICKÉ VYŠETŘENÍ NATIVNÍHO PREPARÁTU</t>
  </si>
  <si>
    <t>82060</t>
  </si>
  <si>
    <t>ANALÝZA HMOTOVÉHO SPEKTRA</t>
  </si>
  <si>
    <t>41</t>
  </si>
  <si>
    <t>82241</t>
  </si>
  <si>
    <t>IN VITRO STIMULACE T LYMFOCYTŮ SPECIFICKÝMI ANTIGE</t>
  </si>
  <si>
    <t>91131</t>
  </si>
  <si>
    <t>STANOVENÍ IgA</t>
  </si>
  <si>
    <t>91161</t>
  </si>
  <si>
    <t>STANOVENÍ C4 SLOŽKY KOMPLEMENTU</t>
  </si>
  <si>
    <t>91317</t>
  </si>
  <si>
    <t>PRŮKAZ ANTINUKLEÁRNÍCH PROTILÁTEK - JINÉ SUBSTRÁTY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</si>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</sst>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9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1" xfId="0" applyFont="1" applyFill="1" applyBorder="1"/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0.77708869392011848</c:v>
                </c:pt>
                <c:pt idx="1">
                  <c:v>0.87083728505640645</c:v>
                </c:pt>
                <c:pt idx="2">
                  <c:v>0.9855773268946012</c:v>
                </c:pt>
                <c:pt idx="3">
                  <c:v>0.99871352120886714</c:v>
                </c:pt>
                <c:pt idx="4">
                  <c:v>0.95873247349454549</c:v>
                </c:pt>
                <c:pt idx="5">
                  <c:v>0.92075500624265705</c:v>
                </c:pt>
                <c:pt idx="6">
                  <c:v>0.90750246790454547</c:v>
                </c:pt>
                <c:pt idx="7">
                  <c:v>0.96808771755938205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67104"/>
        <c:axId val="1334268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1.0534307632049489</c:v>
                </c:pt>
                <c:pt idx="1">
                  <c:v>1.0534307632049489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71456"/>
        <c:axId val="1334269280"/>
      </c:scatterChart>
      <c:catAx>
        <c:axId val="133426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6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6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4267104"/>
        <c:crosses val="autoZero"/>
        <c:crossBetween val="between"/>
      </c:valAx>
      <c:valAx>
        <c:axId val="1334271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69280"/>
        <c:crosses val="max"/>
        <c:crossBetween val="midCat"/>
      </c:valAx>
      <c:valAx>
        <c:axId val="1334269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4271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0.69928400954653935</c:v>
                </c:pt>
                <c:pt idx="1">
                  <c:v>0.74900624645088021</c:v>
                </c:pt>
                <c:pt idx="2">
                  <c:v>0.76117216117216113</c:v>
                </c:pt>
                <c:pt idx="3">
                  <c:v>0.7752747252747253</c:v>
                </c:pt>
                <c:pt idx="4">
                  <c:v>0.77335717478766208</c:v>
                </c:pt>
                <c:pt idx="5">
                  <c:v>0.76791808873720135</c:v>
                </c:pt>
                <c:pt idx="6">
                  <c:v>0.76294687604410294</c:v>
                </c:pt>
                <c:pt idx="7">
                  <c:v>0.77602307058500408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72000"/>
        <c:axId val="13342741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63840"/>
        <c:axId val="1334260032"/>
      </c:scatterChart>
      <c:catAx>
        <c:axId val="13342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7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741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34272000"/>
        <c:crosses val="autoZero"/>
        <c:crossBetween val="between"/>
      </c:valAx>
      <c:valAx>
        <c:axId val="1334263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60032"/>
        <c:crosses val="max"/>
        <c:crossBetween val="midCat"/>
      </c:valAx>
      <c:valAx>
        <c:axId val="13342600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342638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320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322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6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1838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253</v>
      </c>
      <c r="C15" s="51" t="s">
        <v>263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2964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6" t="s">
        <v>2965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2986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5567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5572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5585</v>
      </c>
      <c r="C27" s="51" t="s">
        <v>266</v>
      </c>
    </row>
    <row r="28" spans="1:3" ht="14.4" customHeight="1" x14ac:dyDescent="0.3">
      <c r="A28" s="266" t="str">
        <f t="shared" si="4"/>
        <v>ZV Vykáz.-A Detail</v>
      </c>
      <c r="B28" s="180" t="s">
        <v>5732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5733</v>
      </c>
      <c r="C29" s="51" t="s">
        <v>303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7243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7563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8109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320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49312.296749296191</v>
      </c>
      <c r="D4" s="280">
        <f ca="1">IF(ISERROR(VLOOKUP("Náklady celkem",INDIRECT("HI!$A:$G"),5,0)),0,VLOOKUP("Náklady celkem",INDIRECT("HI!$A:$G"),5,0))</f>
        <v>51044.246459999988</v>
      </c>
      <c r="E4" s="281">
        <f ca="1">IF(C4=0,0,D4/C4)</f>
        <v>1.0351220653848072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1636.3999834594727</v>
      </c>
      <c r="D7" s="288">
        <f>IF(ISERROR(HI!E5),"",HI!E5)</f>
        <v>1664.3686199999995</v>
      </c>
      <c r="E7" s="285">
        <f t="shared" ref="E7:E15" si="0">IF(C7=0,0,D7/C7)</f>
        <v>1.0170915649127539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0.99242546784528995</v>
      </c>
      <c r="E8" s="285">
        <f t="shared" si="0"/>
        <v>1.1026949642725443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263</v>
      </c>
      <c r="C9" s="441">
        <v>0.3</v>
      </c>
      <c r="D9" s="441">
        <f>IF('LŽ Statim'!G3="",0,'LŽ Statim'!G3)</f>
        <v>0.24379719525350593</v>
      </c>
      <c r="E9" s="285">
        <f>IF(C9=0,0,D9/C9)</f>
        <v>0.81265731751168646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0.8698872481104829</v>
      </c>
      <c r="E11" s="285">
        <f t="shared" si="0"/>
        <v>1.4498120801841383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0.98982023479541126</v>
      </c>
      <c r="E12" s="285">
        <f t="shared" si="0"/>
        <v>1.2372752934942639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10694.66660168457</v>
      </c>
      <c r="D15" s="288">
        <f>IF(ISERROR(HI!E6),"",HI!E6)</f>
        <v>9981.1909699999924</v>
      </c>
      <c r="E15" s="285">
        <f t="shared" si="0"/>
        <v>0.93328678132217846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32743.333337402342</v>
      </c>
      <c r="D16" s="284">
        <f ca="1">IF(ISERROR(VLOOKUP("Osobní náklady (Kč) *",INDIRECT("HI!$A:$G"),5,0)),0,VLOOKUP("Osobní náklady (Kč) *",INDIRECT("HI!$A:$G"),5,0))</f>
        <v>34794.255259999998</v>
      </c>
      <c r="E16" s="285">
        <f ca="1">IF(C16=0,0,D16/C16)</f>
        <v>1.0626363205439109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51947.090400000001</v>
      </c>
      <c r="D18" s="303">
        <f ca="1">IF(ISERROR(VLOOKUP("Výnosy celkem",INDIRECT("HI!$A:$G"),5,0)),0,VLOOKUP("Výnosy celkem",INDIRECT("HI!$A:$G"),5,0))</f>
        <v>49415.308950000006</v>
      </c>
      <c r="E18" s="304">
        <f t="shared" ref="E18:E31" ca="1" si="1">IF(C18=0,0,D18/C18)</f>
        <v>0.95126230496251252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2721.8004000000064</v>
      </c>
      <c r="D19" s="284">
        <f ca="1">IF(ISERROR(VLOOKUP("Ambulance *",INDIRECT("HI!$A:$G"),5,0)),0,VLOOKUP("Ambulance *",INDIRECT("HI!$A:$G"),5,0))</f>
        <v>2796.3289500000101</v>
      </c>
      <c r="E19" s="285">
        <f t="shared" ca="1" si="1"/>
        <v>1.0273820776865208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1.0273820776865208</v>
      </c>
      <c r="E20" s="285">
        <f t="shared" si="1"/>
        <v>1.0273820776865208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1.0273820776865203</v>
      </c>
      <c r="E21" s="285">
        <f t="shared" si="1"/>
        <v>1.0273820776865203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0.99732579118210829</v>
      </c>
      <c r="E23" s="285">
        <f t="shared" si="1"/>
        <v>1.173324460214245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49225.289999999994</v>
      </c>
      <c r="D24" s="284">
        <f ca="1">IF(ISERROR(VLOOKUP("Hospitalizace *",INDIRECT("HI!$A:$G"),5,0)),0,VLOOKUP("Hospitalizace *",INDIRECT("HI!$A:$G"),5,0))</f>
        <v>46618.979999999996</v>
      </c>
      <c r="E24" s="285">
        <f ca="1">IF(C24=0,0,D24/C24)</f>
        <v>0.94705343533781117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0.94705343533781117</v>
      </c>
      <c r="E25" s="285">
        <f t="shared" si="1"/>
        <v>0.94705343533781117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0.94705343533781117</v>
      </c>
      <c r="E26" s="285">
        <f t="shared" si="1"/>
        <v>0.94705343533781117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0.96610169491525422</v>
      </c>
      <c r="E29" s="285">
        <f t="shared" si="1"/>
        <v>1.0169491525423728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0.77602307058500408</v>
      </c>
      <c r="E30" s="285">
        <f t="shared" si="1"/>
        <v>0.77602307058500408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0.84410687067562229</v>
      </c>
      <c r="D31" s="289">
        <f>IF(ISERROR(VLOOKUP("Celkem:",'ZV Vyžád.'!$A:$M,7,0)),"",VLOOKUP("Celkem:",'ZV Vyžád.'!$A:$M,7,0))</f>
        <v>1.0267783484788622</v>
      </c>
      <c r="E31" s="285">
        <f t="shared" si="1"/>
        <v>1.2164079977894622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320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307</v>
      </c>
      <c r="J4" s="476" t="s">
        <v>308</v>
      </c>
    </row>
    <row r="5" spans="1:10" ht="14.4" customHeight="1" x14ac:dyDescent="0.3">
      <c r="A5" s="221" t="str">
        <f>HYPERLINK("#'Léky Žádanky'!A1","Léky (Kč)")</f>
        <v>Léky (Kč)</v>
      </c>
      <c r="B5" s="31">
        <v>1280.6112899999998</v>
      </c>
      <c r="C5" s="33">
        <v>1376.3667500000001</v>
      </c>
      <c r="D5" s="12"/>
      <c r="E5" s="226">
        <v>1664.3686199999995</v>
      </c>
      <c r="F5" s="32">
        <v>1636.3999834594727</v>
      </c>
      <c r="G5" s="225">
        <f>E5-F5</f>
        <v>27.968636540526859</v>
      </c>
      <c r="H5" s="231">
        <f>IF(F5&lt;0.00000001,"",E5/F5)</f>
        <v>1.0170915649127539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9224.626770000008</v>
      </c>
      <c r="C6" s="35">
        <v>10418.430540000012</v>
      </c>
      <c r="D6" s="12"/>
      <c r="E6" s="227">
        <v>9981.1909699999924</v>
      </c>
      <c r="F6" s="34">
        <v>10694.66660168457</v>
      </c>
      <c r="G6" s="228">
        <f>E6-F6</f>
        <v>-713.47563168457782</v>
      </c>
      <c r="H6" s="232">
        <f>IF(F6&lt;0.00000001,"",E6/F6)</f>
        <v>0.93328678132217846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29395.151750000001</v>
      </c>
      <c r="C7" s="35">
        <v>31325.916680000002</v>
      </c>
      <c r="D7" s="12"/>
      <c r="E7" s="227">
        <v>34794.255259999998</v>
      </c>
      <c r="F7" s="34">
        <v>32743.333337402342</v>
      </c>
      <c r="G7" s="228">
        <f>E7-F7</f>
        <v>2050.9219225976558</v>
      </c>
      <c r="H7" s="232">
        <f>IF(F7&lt;0.00000001,"",E7/F7)</f>
        <v>1.0626363205439109</v>
      </c>
    </row>
    <row r="8" spans="1:10" ht="14.4" customHeight="1" thickBot="1" x14ac:dyDescent="0.35">
      <c r="A8" s="1" t="s">
        <v>97</v>
      </c>
      <c r="B8" s="15">
        <v>4155.2349199999862</v>
      </c>
      <c r="C8" s="37">
        <v>3883.2291400000067</v>
      </c>
      <c r="D8" s="12"/>
      <c r="E8" s="229">
        <v>4604.4316099999978</v>
      </c>
      <c r="F8" s="36">
        <v>4237.8968267498058</v>
      </c>
      <c r="G8" s="230">
        <f>E8-F8</f>
        <v>366.53478325019205</v>
      </c>
      <c r="H8" s="233">
        <f>IF(F8&lt;0.00000001,"",E8/F8)</f>
        <v>1.0864897844932437</v>
      </c>
    </row>
    <row r="9" spans="1:10" ht="14.4" customHeight="1" thickBot="1" x14ac:dyDescent="0.35">
      <c r="A9" s="2" t="s">
        <v>98</v>
      </c>
      <c r="B9" s="3">
        <v>44055.624729999996</v>
      </c>
      <c r="C9" s="39">
        <v>47003.943110000022</v>
      </c>
      <c r="D9" s="12"/>
      <c r="E9" s="3">
        <v>51044.246459999988</v>
      </c>
      <c r="F9" s="38">
        <v>49312.296749296191</v>
      </c>
      <c r="G9" s="38">
        <f>E9-F9</f>
        <v>1731.9497107037969</v>
      </c>
      <c r="H9" s="234">
        <f>IF(F9&lt;0.00000001,"",E9/F9)</f>
        <v>1.0351220653848072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2166.4989999999998</v>
      </c>
      <c r="C11" s="33">
        <f>IF(ISERROR(VLOOKUP("Celkem:",'ZV Vykáz.-A'!A:H,5,0)),0,VLOOKUP("Celkem:",'ZV Vykáz.-A'!A:H,5,0)/1000)</f>
        <v>2721.8004000000064</v>
      </c>
      <c r="D11" s="12"/>
      <c r="E11" s="226">
        <f>IF(ISERROR(VLOOKUP("Celkem:",'ZV Vykáz.-A'!A:H,8,0)),0,VLOOKUP("Celkem:",'ZV Vykáz.-A'!A:H,8,0)/1000)</f>
        <v>2796.3289500000101</v>
      </c>
      <c r="F11" s="32">
        <f>C11</f>
        <v>2721.8004000000064</v>
      </c>
      <c r="G11" s="225">
        <f>E11-F11</f>
        <v>74.528550000003634</v>
      </c>
      <c r="H11" s="231">
        <f>IF(F11&lt;0.00000001,"",E11/F11)</f>
        <v>1.0273820776865208</v>
      </c>
      <c r="I11" s="225">
        <f>E11-B11</f>
        <v>629.82995000001029</v>
      </c>
      <c r="J11" s="231">
        <f>IF(B11&lt;0.00000001,"",E11/B11)</f>
        <v>1.2907132428863388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45685.979999999996</v>
      </c>
      <c r="C12" s="37">
        <f>IF(ISERROR(VLOOKUP("Celkem",CaseMix!A:D,3,0)),0,VLOOKUP("Celkem",CaseMix!A:D,3,0)*30)</f>
        <v>49225.289999999994</v>
      </c>
      <c r="D12" s="12"/>
      <c r="E12" s="229">
        <f>IF(ISERROR(VLOOKUP("Celkem",CaseMix!A:D,4,0)),0,VLOOKUP("Celkem",CaseMix!A:D,4,0)*30)</f>
        <v>46618.979999999996</v>
      </c>
      <c r="F12" s="36">
        <f>C12</f>
        <v>49225.289999999994</v>
      </c>
      <c r="G12" s="230">
        <f>E12-F12</f>
        <v>-2606.3099999999977</v>
      </c>
      <c r="H12" s="233">
        <f>IF(F12&lt;0.00000001,"",E12/F12)</f>
        <v>0.94705343533781117</v>
      </c>
      <c r="I12" s="230">
        <f>E12-B12</f>
        <v>933</v>
      </c>
      <c r="J12" s="233">
        <f>IF(B12&lt;0.00000001,"",E12/B12)</f>
        <v>1.0204220200595455</v>
      </c>
    </row>
    <row r="13" spans="1:10" ht="14.4" customHeight="1" thickBot="1" x14ac:dyDescent="0.35">
      <c r="A13" s="4" t="s">
        <v>101</v>
      </c>
      <c r="B13" s="9">
        <f>SUM(B11:B12)</f>
        <v>47852.478999999992</v>
      </c>
      <c r="C13" s="41">
        <f>SUM(C11:C12)</f>
        <v>51947.090400000001</v>
      </c>
      <c r="D13" s="12"/>
      <c r="E13" s="9">
        <f>SUM(E11:E12)</f>
        <v>49415.308950000006</v>
      </c>
      <c r="F13" s="40">
        <f>SUM(F11:F12)</f>
        <v>51947.090400000001</v>
      </c>
      <c r="G13" s="40">
        <f>E13-F13</f>
        <v>-2531.7814499999949</v>
      </c>
      <c r="H13" s="235">
        <f>IF(F13&lt;0.00000001,"",E13/F13)</f>
        <v>0.95126230496251252</v>
      </c>
      <c r="I13" s="40">
        <f>SUM(I11:I12)</f>
        <v>1562.8299500000103</v>
      </c>
      <c r="J13" s="235">
        <f>IF(B13&lt;0.00000001,"",E13/B13)</f>
        <v>1.0326593309826229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1.086183189848503</v>
      </c>
      <c r="C15" s="43">
        <f>IF(C9=0,"",C13/C9)</f>
        <v>1.1051645237173375</v>
      </c>
      <c r="D15" s="12"/>
      <c r="E15" s="10">
        <f>IF(E9=0,"",E13/E9)</f>
        <v>0.96808773519114499</v>
      </c>
      <c r="F15" s="42">
        <f>IF(F9=0,"",F13/F9)</f>
        <v>1.0534307632049489</v>
      </c>
      <c r="G15" s="42">
        <f>IF(ISERROR(F15-E15),"",E15-F15)</f>
        <v>-8.534302801380389E-2</v>
      </c>
      <c r="H15" s="236">
        <f>IF(ISERROR(F15-E15),"",IF(F15&lt;0.00000001,"",E15/F15))</f>
        <v>0.91898563152441359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264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306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0.77708869392011848</v>
      </c>
      <c r="C4" s="323">
        <f t="shared" ref="C4:M4" si="0">(C10+C8)/C6</f>
        <v>0.87083728505640645</v>
      </c>
      <c r="D4" s="323">
        <f t="shared" si="0"/>
        <v>0.9855773268946012</v>
      </c>
      <c r="E4" s="323">
        <f t="shared" si="0"/>
        <v>0.99871352120886714</v>
      </c>
      <c r="F4" s="323">
        <f t="shared" si="0"/>
        <v>0.95873247349454549</v>
      </c>
      <c r="G4" s="323">
        <f t="shared" si="0"/>
        <v>0.92075500624265705</v>
      </c>
      <c r="H4" s="323">
        <f t="shared" si="0"/>
        <v>0.90750246790454547</v>
      </c>
      <c r="I4" s="323">
        <f t="shared" si="0"/>
        <v>0.96808771755938205</v>
      </c>
      <c r="J4" s="323">
        <f t="shared" si="0"/>
        <v>5.4782433749733107E-2</v>
      </c>
      <c r="K4" s="323">
        <f t="shared" si="0"/>
        <v>5.4782433749733107E-2</v>
      </c>
      <c r="L4" s="323">
        <f t="shared" si="0"/>
        <v>5.4782433749733107E-2</v>
      </c>
      <c r="M4" s="323">
        <f t="shared" si="0"/>
        <v>5.4782433749733107E-2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6418.59148</v>
      </c>
      <c r="C5" s="323">
        <f>IF(ISERROR(VLOOKUP($A5,'Man Tab'!$A:$Q,COLUMN()+2,0)),0,VLOOKUP($A5,'Man Tab'!$A:$Q,COLUMN()+2,0))</f>
        <v>5660.7700500000001</v>
      </c>
      <c r="D5" s="323">
        <f>IF(ISERROR(VLOOKUP($A5,'Man Tab'!$A:$Q,COLUMN()+2,0)),0,VLOOKUP($A5,'Man Tab'!$A:$Q,COLUMN()+2,0))</f>
        <v>6191.4505500000096</v>
      </c>
      <c r="E5" s="323">
        <f>IF(ISERROR(VLOOKUP($A5,'Man Tab'!$A:$Q,COLUMN()+2,0)),0,VLOOKUP($A5,'Man Tab'!$A:$Q,COLUMN()+2,0))</f>
        <v>5894.4599900000003</v>
      </c>
      <c r="F5" s="323">
        <f>IF(ISERROR(VLOOKUP($A5,'Man Tab'!$A:$Q,COLUMN()+2,0)),0,VLOOKUP($A5,'Man Tab'!$A:$Q,COLUMN()+2,0))</f>
        <v>6359.4980500000001</v>
      </c>
      <c r="G5" s="323">
        <f>IF(ISERROR(VLOOKUP($A5,'Man Tab'!$A:$Q,COLUMN()+2,0)),0,VLOOKUP($A5,'Man Tab'!$A:$Q,COLUMN()+2,0))</f>
        <v>6346.74064</v>
      </c>
      <c r="H5" s="323">
        <f>IF(ISERROR(VLOOKUP($A5,'Man Tab'!$A:$Q,COLUMN()+2,0)),0,VLOOKUP($A5,'Man Tab'!$A:$Q,COLUMN()+2,0))</f>
        <v>7712.3043600000001</v>
      </c>
      <c r="I5" s="323">
        <f>IF(ISERROR(VLOOKUP($A5,'Man Tab'!$A:$Q,COLUMN()+2,0)),0,VLOOKUP($A5,'Man Tab'!$A:$Q,COLUMN()+2,0))</f>
        <v>6460.4313400000201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6418.59148</v>
      </c>
      <c r="C6" s="325">
        <f t="shared" ref="C6:M6" si="1">C5+B6</f>
        <v>12079.36153</v>
      </c>
      <c r="D6" s="325">
        <f t="shared" si="1"/>
        <v>18270.812080000011</v>
      </c>
      <c r="E6" s="325">
        <f t="shared" si="1"/>
        <v>24165.27207000001</v>
      </c>
      <c r="F6" s="325">
        <f t="shared" si="1"/>
        <v>30524.770120000008</v>
      </c>
      <c r="G6" s="325">
        <f t="shared" si="1"/>
        <v>36871.510760000005</v>
      </c>
      <c r="H6" s="325">
        <f t="shared" si="1"/>
        <v>44583.815120000007</v>
      </c>
      <c r="I6" s="325">
        <f t="shared" si="1"/>
        <v>51044.246460000024</v>
      </c>
      <c r="J6" s="325">
        <f t="shared" si="1"/>
        <v>51044.246460000024</v>
      </c>
      <c r="K6" s="325">
        <f t="shared" si="1"/>
        <v>51044.246460000024</v>
      </c>
      <c r="L6" s="325">
        <f t="shared" si="1"/>
        <v>51044.246460000024</v>
      </c>
      <c r="M6" s="325">
        <f t="shared" si="1"/>
        <v>51044.246460000024</v>
      </c>
    </row>
    <row r="7" spans="1:13" ht="14.4" customHeight="1" x14ac:dyDescent="0.3">
      <c r="A7" s="324" t="s">
        <v>126</v>
      </c>
      <c r="B7" s="324">
        <v>154.10900000000001</v>
      </c>
      <c r="C7" s="324">
        <v>326.83499999999998</v>
      </c>
      <c r="D7" s="324">
        <v>563.68399999999997</v>
      </c>
      <c r="E7" s="324">
        <v>757.798</v>
      </c>
      <c r="F7" s="324">
        <v>916.42600000000004</v>
      </c>
      <c r="G7" s="324">
        <v>1059.537</v>
      </c>
      <c r="H7" s="324">
        <v>1265.8389999999999</v>
      </c>
      <c r="I7" s="324">
        <v>1553.9659999999999</v>
      </c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4623.2700000000004</v>
      </c>
      <c r="C8" s="325">
        <f t="shared" ref="C8:M8" si="2">C7*30</f>
        <v>9805.0499999999993</v>
      </c>
      <c r="D8" s="325">
        <f t="shared" si="2"/>
        <v>16910.52</v>
      </c>
      <c r="E8" s="325">
        <f t="shared" si="2"/>
        <v>22733.94</v>
      </c>
      <c r="F8" s="325">
        <f t="shared" si="2"/>
        <v>27492.780000000002</v>
      </c>
      <c r="G8" s="325">
        <f t="shared" si="2"/>
        <v>31786.11</v>
      </c>
      <c r="H8" s="325">
        <f t="shared" si="2"/>
        <v>37975.17</v>
      </c>
      <c r="I8" s="325">
        <f t="shared" si="2"/>
        <v>46618.979999999996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364544.87</v>
      </c>
      <c r="C9" s="324">
        <v>349563.53</v>
      </c>
      <c r="D9" s="324">
        <v>382669.73</v>
      </c>
      <c r="E9" s="324">
        <v>303465.83000000007</v>
      </c>
      <c r="F9" s="324">
        <v>372064.39999999997</v>
      </c>
      <c r="G9" s="324">
        <v>391209.75999999995</v>
      </c>
      <c r="H9" s="324">
        <v>321234.12999999989</v>
      </c>
      <c r="I9" s="324">
        <v>311575.8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364.54487</v>
      </c>
      <c r="C10" s="325">
        <f t="shared" ref="C10:M10" si="3">C9/1000+B10</f>
        <v>714.10840000000007</v>
      </c>
      <c r="D10" s="325">
        <f t="shared" si="3"/>
        <v>1096.7781300000001</v>
      </c>
      <c r="E10" s="325">
        <f t="shared" si="3"/>
        <v>1400.2439600000002</v>
      </c>
      <c r="F10" s="325">
        <f t="shared" si="3"/>
        <v>1772.3083600000002</v>
      </c>
      <c r="G10" s="325">
        <f t="shared" si="3"/>
        <v>2163.5181200000002</v>
      </c>
      <c r="H10" s="325">
        <f t="shared" si="3"/>
        <v>2484.75225</v>
      </c>
      <c r="I10" s="325">
        <f t="shared" si="3"/>
        <v>2796.3280500000001</v>
      </c>
      <c r="J10" s="325">
        <f t="shared" si="3"/>
        <v>2796.3280500000001</v>
      </c>
      <c r="K10" s="325">
        <f t="shared" si="3"/>
        <v>2796.3280500000001</v>
      </c>
      <c r="L10" s="325">
        <f t="shared" si="3"/>
        <v>2796.3280500000001</v>
      </c>
      <c r="M10" s="325">
        <f t="shared" si="3"/>
        <v>2796.3280500000001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1.0534307632049489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1.0534307632049489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322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273</v>
      </c>
      <c r="E4" s="448" t="s">
        <v>274</v>
      </c>
      <c r="F4" s="448" t="s">
        <v>275</v>
      </c>
      <c r="G4" s="448" t="s">
        <v>276</v>
      </c>
      <c r="H4" s="448" t="s">
        <v>277</v>
      </c>
      <c r="I4" s="448" t="s">
        <v>278</v>
      </c>
      <c r="J4" s="448" t="s">
        <v>279</v>
      </c>
      <c r="K4" s="448" t="s">
        <v>280</v>
      </c>
      <c r="L4" s="448" t="s">
        <v>281</v>
      </c>
      <c r="M4" s="448" t="s">
        <v>282</v>
      </c>
      <c r="N4" s="448" t="s">
        <v>283</v>
      </c>
      <c r="O4" s="448" t="s">
        <v>284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19.27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19.27</v>
      </c>
      <c r="Q6" s="184" t="s">
        <v>321</v>
      </c>
    </row>
    <row r="7" spans="1:17" ht="14.4" customHeight="1" x14ac:dyDescent="0.3">
      <c r="A7" s="19" t="s">
        <v>35</v>
      </c>
      <c r="B7" s="55">
        <v>2454.6</v>
      </c>
      <c r="C7" s="56">
        <v>204.55</v>
      </c>
      <c r="D7" s="56">
        <v>254.80978999999999</v>
      </c>
      <c r="E7" s="56">
        <v>128.35401999999999</v>
      </c>
      <c r="F7" s="56">
        <v>140.64134000000001</v>
      </c>
      <c r="G7" s="56">
        <v>118.28176999999999</v>
      </c>
      <c r="H7" s="56">
        <v>276.3922</v>
      </c>
      <c r="I7" s="56">
        <v>275.55788999999999</v>
      </c>
      <c r="J7" s="56">
        <v>197.30582000000001</v>
      </c>
      <c r="K7" s="56">
        <v>273.025790000001</v>
      </c>
      <c r="L7" s="56">
        <v>0</v>
      </c>
      <c r="M7" s="56">
        <v>0</v>
      </c>
      <c r="N7" s="56">
        <v>0</v>
      </c>
      <c r="O7" s="56">
        <v>0</v>
      </c>
      <c r="P7" s="57">
        <v>1664.36862</v>
      </c>
      <c r="Q7" s="185">
        <v>1.0170915546320001</v>
      </c>
    </row>
    <row r="8" spans="1:17" ht="14.4" customHeight="1" x14ac:dyDescent="0.3">
      <c r="A8" s="19" t="s">
        <v>36</v>
      </c>
      <c r="B8" s="55">
        <v>1584.8416079589999</v>
      </c>
      <c r="C8" s="56">
        <v>132.070133996583</v>
      </c>
      <c r="D8" s="56">
        <v>177.13</v>
      </c>
      <c r="E8" s="56">
        <v>98.155000000000001</v>
      </c>
      <c r="F8" s="56">
        <v>124.53</v>
      </c>
      <c r="G8" s="56">
        <v>156.09</v>
      </c>
      <c r="H8" s="56">
        <v>205.04</v>
      </c>
      <c r="I8" s="56">
        <v>172.15</v>
      </c>
      <c r="J8" s="56">
        <v>221.21</v>
      </c>
      <c r="K8" s="56">
        <v>227.07000000000099</v>
      </c>
      <c r="L8" s="56">
        <v>0</v>
      </c>
      <c r="M8" s="56">
        <v>0</v>
      </c>
      <c r="N8" s="56">
        <v>0</v>
      </c>
      <c r="O8" s="56">
        <v>0</v>
      </c>
      <c r="P8" s="57">
        <v>1381.375</v>
      </c>
      <c r="Q8" s="185">
        <v>1.3074256061889999</v>
      </c>
    </row>
    <row r="9" spans="1:17" ht="14.4" customHeight="1" x14ac:dyDescent="0.3">
      <c r="A9" s="19" t="s">
        <v>37</v>
      </c>
      <c r="B9" s="55">
        <v>16042</v>
      </c>
      <c r="C9" s="56">
        <v>1336.8333333333301</v>
      </c>
      <c r="D9" s="56">
        <v>1467.18247</v>
      </c>
      <c r="E9" s="56">
        <v>1070.9355800000001</v>
      </c>
      <c r="F9" s="56">
        <v>1450.0482099999999</v>
      </c>
      <c r="G9" s="56">
        <v>1034.0735500000001</v>
      </c>
      <c r="H9" s="56">
        <v>1269.3041000000001</v>
      </c>
      <c r="I9" s="56">
        <v>1427.3854799999999</v>
      </c>
      <c r="J9" s="56">
        <v>1139.76235</v>
      </c>
      <c r="K9" s="56">
        <v>1122.4992299999999</v>
      </c>
      <c r="L9" s="56">
        <v>0</v>
      </c>
      <c r="M9" s="56">
        <v>0</v>
      </c>
      <c r="N9" s="56">
        <v>0</v>
      </c>
      <c r="O9" s="56">
        <v>0</v>
      </c>
      <c r="P9" s="57">
        <v>9981.1909700000106</v>
      </c>
      <c r="Q9" s="185">
        <v>0.93328677565100004</v>
      </c>
    </row>
    <row r="10" spans="1:17" ht="14.4" customHeight="1" x14ac:dyDescent="0.3">
      <c r="A10" s="19" t="s">
        <v>38</v>
      </c>
      <c r="B10" s="55">
        <v>610.27569693016096</v>
      </c>
      <c r="C10" s="56">
        <v>50.856308077512999</v>
      </c>
      <c r="D10" s="56">
        <v>41.112630000000003</v>
      </c>
      <c r="E10" s="56">
        <v>45.049399999999999</v>
      </c>
      <c r="F10" s="56">
        <v>47.116970000000002</v>
      </c>
      <c r="G10" s="56">
        <v>47.153759999999998</v>
      </c>
      <c r="H10" s="56">
        <v>47.004190000000001</v>
      </c>
      <c r="I10" s="56">
        <v>45.77693</v>
      </c>
      <c r="J10" s="56">
        <v>49.532539999999997</v>
      </c>
      <c r="K10" s="56">
        <v>50.956609999999998</v>
      </c>
      <c r="L10" s="56">
        <v>0</v>
      </c>
      <c r="M10" s="56">
        <v>0</v>
      </c>
      <c r="N10" s="56">
        <v>0</v>
      </c>
      <c r="O10" s="56">
        <v>0</v>
      </c>
      <c r="P10" s="57">
        <v>373.70303000000001</v>
      </c>
      <c r="Q10" s="185">
        <v>0.91852673770100002</v>
      </c>
    </row>
    <row r="11" spans="1:17" ht="14.4" customHeight="1" x14ac:dyDescent="0.3">
      <c r="A11" s="19" t="s">
        <v>39</v>
      </c>
      <c r="B11" s="55">
        <v>440.89485044456598</v>
      </c>
      <c r="C11" s="56">
        <v>36.741237537046999</v>
      </c>
      <c r="D11" s="56">
        <v>30.22223</v>
      </c>
      <c r="E11" s="56">
        <v>29.295999999999999</v>
      </c>
      <c r="F11" s="56">
        <v>33.660290000000003</v>
      </c>
      <c r="G11" s="56">
        <v>37.831879999999998</v>
      </c>
      <c r="H11" s="56">
        <v>38.321980000000003</v>
      </c>
      <c r="I11" s="56">
        <v>31.54326</v>
      </c>
      <c r="J11" s="56">
        <v>35.310499999999998</v>
      </c>
      <c r="K11" s="56">
        <v>37.620629999999998</v>
      </c>
      <c r="L11" s="56">
        <v>0</v>
      </c>
      <c r="M11" s="56">
        <v>0</v>
      </c>
      <c r="N11" s="56">
        <v>0</v>
      </c>
      <c r="O11" s="56">
        <v>0</v>
      </c>
      <c r="P11" s="57">
        <v>273.80676999999997</v>
      </c>
      <c r="Q11" s="185">
        <v>0.93153765480700002</v>
      </c>
    </row>
    <row r="12" spans="1:17" ht="14.4" customHeight="1" x14ac:dyDescent="0.3">
      <c r="A12" s="19" t="s">
        <v>40</v>
      </c>
      <c r="B12" s="55">
        <v>64.806650600327004</v>
      </c>
      <c r="C12" s="56">
        <v>5.4005542166930001</v>
      </c>
      <c r="D12" s="56">
        <v>4.2682000000000002</v>
      </c>
      <c r="E12" s="56">
        <v>0.71448999999999996</v>
      </c>
      <c r="F12" s="56">
        <v>3.17083</v>
      </c>
      <c r="G12" s="56">
        <v>0.29770000000000002</v>
      </c>
      <c r="H12" s="56">
        <v>4.2439999999999999E-2</v>
      </c>
      <c r="I12" s="56">
        <v>4.1894999999999998</v>
      </c>
      <c r="J12" s="56">
        <v>2.6013700000000002</v>
      </c>
      <c r="K12" s="56">
        <v>8.2775999999999996</v>
      </c>
      <c r="L12" s="56">
        <v>0</v>
      </c>
      <c r="M12" s="56">
        <v>0</v>
      </c>
      <c r="N12" s="56">
        <v>0</v>
      </c>
      <c r="O12" s="56">
        <v>0</v>
      </c>
      <c r="P12" s="57">
        <v>23.56213</v>
      </c>
      <c r="Q12" s="185">
        <v>0.54536370376499999</v>
      </c>
    </row>
    <row r="13" spans="1:17" ht="14.4" customHeight="1" x14ac:dyDescent="0.3">
      <c r="A13" s="19" t="s">
        <v>41</v>
      </c>
      <c r="B13" s="55">
        <v>109.826909562566</v>
      </c>
      <c r="C13" s="56">
        <v>9.1522424635469992</v>
      </c>
      <c r="D13" s="56">
        <v>6.1983100000000002</v>
      </c>
      <c r="E13" s="56">
        <v>6.2401999999999997</v>
      </c>
      <c r="F13" s="56">
        <v>7.5599699999999999</v>
      </c>
      <c r="G13" s="56">
        <v>7.6098699999999999</v>
      </c>
      <c r="H13" s="56">
        <v>9.6314499999999992</v>
      </c>
      <c r="I13" s="56">
        <v>13.302770000000001</v>
      </c>
      <c r="J13" s="56">
        <v>8.0510000000000002</v>
      </c>
      <c r="K13" s="56">
        <v>14.23152</v>
      </c>
      <c r="L13" s="56">
        <v>0</v>
      </c>
      <c r="M13" s="56">
        <v>0</v>
      </c>
      <c r="N13" s="56">
        <v>0</v>
      </c>
      <c r="O13" s="56">
        <v>0</v>
      </c>
      <c r="P13" s="57">
        <v>72.825090000000003</v>
      </c>
      <c r="Q13" s="185">
        <v>0.99463451566700001</v>
      </c>
    </row>
    <row r="14" spans="1:17" ht="14.4" customHeight="1" x14ac:dyDescent="0.3">
      <c r="A14" s="19" t="s">
        <v>42</v>
      </c>
      <c r="B14" s="55">
        <v>1176.8171568227001</v>
      </c>
      <c r="C14" s="56">
        <v>98.068096401890998</v>
      </c>
      <c r="D14" s="56">
        <v>141.07499999999999</v>
      </c>
      <c r="E14" s="56">
        <v>114.63500000000001</v>
      </c>
      <c r="F14" s="56">
        <v>106.116</v>
      </c>
      <c r="G14" s="56">
        <v>91.903000000000006</v>
      </c>
      <c r="H14" s="56">
        <v>85.031999999999996</v>
      </c>
      <c r="I14" s="56">
        <v>74.656000000000006</v>
      </c>
      <c r="J14" s="56">
        <v>68.576999999999998</v>
      </c>
      <c r="K14" s="56">
        <v>77.186000000000007</v>
      </c>
      <c r="L14" s="56">
        <v>0</v>
      </c>
      <c r="M14" s="56">
        <v>0</v>
      </c>
      <c r="N14" s="56">
        <v>0</v>
      </c>
      <c r="O14" s="56">
        <v>0</v>
      </c>
      <c r="P14" s="57">
        <v>759.18</v>
      </c>
      <c r="Q14" s="185">
        <v>0.96766944074299999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321</v>
      </c>
    </row>
    <row r="17" spans="1:17" ht="14.4" customHeight="1" x14ac:dyDescent="0.3">
      <c r="A17" s="19" t="s">
        <v>45</v>
      </c>
      <c r="B17" s="55">
        <v>239.48257323262001</v>
      </c>
      <c r="C17" s="56">
        <v>19.956881102718</v>
      </c>
      <c r="D17" s="56">
        <v>24.855029999999999</v>
      </c>
      <c r="E17" s="56">
        <v>21.706800000000001</v>
      </c>
      <c r="F17" s="56">
        <v>17.547809999999998</v>
      </c>
      <c r="G17" s="56">
        <v>2.8067000000000002</v>
      </c>
      <c r="H17" s="56">
        <v>41.153640000000003</v>
      </c>
      <c r="I17" s="56">
        <v>10.686199999999999</v>
      </c>
      <c r="J17" s="56">
        <v>9.0172399999999993</v>
      </c>
      <c r="K17" s="56">
        <v>15.914070000000001</v>
      </c>
      <c r="L17" s="56">
        <v>0</v>
      </c>
      <c r="M17" s="56">
        <v>0</v>
      </c>
      <c r="N17" s="56">
        <v>0</v>
      </c>
      <c r="O17" s="56">
        <v>0</v>
      </c>
      <c r="P17" s="57">
        <v>143.68749</v>
      </c>
      <c r="Q17" s="185">
        <v>0.89998713514100004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4.0000000000000002E-4</v>
      </c>
      <c r="G18" s="56">
        <v>0</v>
      </c>
      <c r="H18" s="56">
        <v>1.518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1.5184</v>
      </c>
      <c r="Q18" s="185" t="s">
        <v>321</v>
      </c>
    </row>
    <row r="19" spans="1:17" ht="14.4" customHeight="1" x14ac:dyDescent="0.3">
      <c r="A19" s="19" t="s">
        <v>47</v>
      </c>
      <c r="B19" s="55">
        <v>1029.0694227993099</v>
      </c>
      <c r="C19" s="56">
        <v>85.755785233275006</v>
      </c>
      <c r="D19" s="56">
        <v>109.05558000000001</v>
      </c>
      <c r="E19" s="56">
        <v>65.984279999999998</v>
      </c>
      <c r="F19" s="56">
        <v>102.89909</v>
      </c>
      <c r="G19" s="56">
        <v>91.273439999999994</v>
      </c>
      <c r="H19" s="56">
        <v>90.377740000000003</v>
      </c>
      <c r="I19" s="56">
        <v>78.084270000000004</v>
      </c>
      <c r="J19" s="56">
        <v>81.049869999999999</v>
      </c>
      <c r="K19" s="56">
        <v>70.895309999999995</v>
      </c>
      <c r="L19" s="56">
        <v>0</v>
      </c>
      <c r="M19" s="56">
        <v>0</v>
      </c>
      <c r="N19" s="56">
        <v>0</v>
      </c>
      <c r="O19" s="56">
        <v>0</v>
      </c>
      <c r="P19" s="57">
        <v>689.61958000000004</v>
      </c>
      <c r="Q19" s="185">
        <v>1.0052085380069999</v>
      </c>
    </row>
    <row r="20" spans="1:17" ht="14.4" customHeight="1" x14ac:dyDescent="0.3">
      <c r="A20" s="19" t="s">
        <v>48</v>
      </c>
      <c r="B20" s="55">
        <v>49115</v>
      </c>
      <c r="C20" s="56">
        <v>4092.9166666666702</v>
      </c>
      <c r="D20" s="56">
        <v>4071.8126999999999</v>
      </c>
      <c r="E20" s="56">
        <v>4000.4739399999999</v>
      </c>
      <c r="F20" s="56">
        <v>4015.5594700000102</v>
      </c>
      <c r="G20" s="56">
        <v>4228.9000400000004</v>
      </c>
      <c r="H20" s="56">
        <v>4152.5463099999997</v>
      </c>
      <c r="I20" s="56">
        <v>4135.1701800000001</v>
      </c>
      <c r="J20" s="56">
        <v>5723.5732699999999</v>
      </c>
      <c r="K20" s="56">
        <v>4466.2193500000103</v>
      </c>
      <c r="L20" s="56">
        <v>0</v>
      </c>
      <c r="M20" s="56">
        <v>0</v>
      </c>
      <c r="N20" s="56">
        <v>0</v>
      </c>
      <c r="O20" s="56">
        <v>0</v>
      </c>
      <c r="P20" s="57">
        <v>34794.255259999998</v>
      </c>
      <c r="Q20" s="185">
        <v>1.062636320675</v>
      </c>
    </row>
    <row r="21" spans="1:17" ht="14.4" customHeight="1" x14ac:dyDescent="0.3">
      <c r="A21" s="20" t="s">
        <v>49</v>
      </c>
      <c r="B21" s="55">
        <v>940.00000000000102</v>
      </c>
      <c r="C21" s="56">
        <v>78.333333333333002</v>
      </c>
      <c r="D21" s="56">
        <v>87.722999999999999</v>
      </c>
      <c r="E21" s="56">
        <v>78.224999999999994</v>
      </c>
      <c r="F21" s="56">
        <v>78.239000000000004</v>
      </c>
      <c r="G21" s="56">
        <v>78.238</v>
      </c>
      <c r="H21" s="56">
        <v>78.238</v>
      </c>
      <c r="I21" s="56">
        <v>78.238</v>
      </c>
      <c r="J21" s="56">
        <v>78.242000000000004</v>
      </c>
      <c r="K21" s="56">
        <v>78.265000000000001</v>
      </c>
      <c r="L21" s="56">
        <v>0</v>
      </c>
      <c r="M21" s="56">
        <v>0</v>
      </c>
      <c r="N21" s="56">
        <v>0</v>
      </c>
      <c r="O21" s="56">
        <v>0</v>
      </c>
      <c r="P21" s="57">
        <v>635.40800000000002</v>
      </c>
      <c r="Q21" s="185">
        <v>1.01394893617</v>
      </c>
    </row>
    <row r="22" spans="1:17" ht="14.4" customHeight="1" x14ac:dyDescent="0.3">
      <c r="A22" s="19" t="s">
        <v>50</v>
      </c>
      <c r="B22" s="55">
        <v>160.830365678449</v>
      </c>
      <c r="C22" s="56">
        <v>13.402530473203999</v>
      </c>
      <c r="D22" s="56">
        <v>3.1459999999999999</v>
      </c>
      <c r="E22" s="56">
        <v>0</v>
      </c>
      <c r="F22" s="56">
        <v>36.590580000000003</v>
      </c>
      <c r="G22" s="56">
        <v>0</v>
      </c>
      <c r="H22" s="56">
        <v>0</v>
      </c>
      <c r="I22" s="56">
        <v>0</v>
      </c>
      <c r="J22" s="56">
        <v>98.071709999999996</v>
      </c>
      <c r="K22" s="56">
        <v>18.909400000000002</v>
      </c>
      <c r="L22" s="56">
        <v>0</v>
      </c>
      <c r="M22" s="56">
        <v>0</v>
      </c>
      <c r="N22" s="56">
        <v>0</v>
      </c>
      <c r="O22" s="56">
        <v>0</v>
      </c>
      <c r="P22" s="57">
        <v>156.71769</v>
      </c>
      <c r="Q22" s="185">
        <v>1.46164273151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321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5.4000000000000001E-4</v>
      </c>
      <c r="E24" s="56">
        <v>1.0003399999989999</v>
      </c>
      <c r="F24" s="56">
        <v>8.5005899999980006</v>
      </c>
      <c r="G24" s="56">
        <v>2.7999999899999998E-4</v>
      </c>
      <c r="H24" s="56">
        <v>64.895999999999006</v>
      </c>
      <c r="I24" s="56">
        <v>1.5999999899999999E-4</v>
      </c>
      <c r="J24" s="56">
        <v>-3.1E-4</v>
      </c>
      <c r="K24" s="56">
        <v>-0.63917000000099999</v>
      </c>
      <c r="L24" s="56">
        <v>0</v>
      </c>
      <c r="M24" s="56">
        <v>0</v>
      </c>
      <c r="N24" s="56">
        <v>0</v>
      </c>
      <c r="O24" s="56">
        <v>0</v>
      </c>
      <c r="P24" s="57">
        <v>73.758429999995002</v>
      </c>
      <c r="Q24" s="185"/>
    </row>
    <row r="25" spans="1:17" ht="14.4" customHeight="1" x14ac:dyDescent="0.3">
      <c r="A25" s="21" t="s">
        <v>53</v>
      </c>
      <c r="B25" s="58">
        <v>73968.445234029699</v>
      </c>
      <c r="C25" s="59">
        <v>6164.0371028358104</v>
      </c>
      <c r="D25" s="59">
        <v>6418.59148</v>
      </c>
      <c r="E25" s="59">
        <v>5660.7700500000001</v>
      </c>
      <c r="F25" s="59">
        <v>6191.4505500000096</v>
      </c>
      <c r="G25" s="59">
        <v>5894.4599900000003</v>
      </c>
      <c r="H25" s="59">
        <v>6359.4980500000001</v>
      </c>
      <c r="I25" s="59">
        <v>6346.74064</v>
      </c>
      <c r="J25" s="59">
        <v>7712.3043600000001</v>
      </c>
      <c r="K25" s="59">
        <v>6460.4313400000201</v>
      </c>
      <c r="L25" s="59">
        <v>0</v>
      </c>
      <c r="M25" s="59">
        <v>0</v>
      </c>
      <c r="N25" s="59">
        <v>0</v>
      </c>
      <c r="O25" s="59">
        <v>0</v>
      </c>
      <c r="P25" s="60">
        <v>51044.246460000002</v>
      </c>
      <c r="Q25" s="186">
        <v>1.035122063844</v>
      </c>
    </row>
    <row r="26" spans="1:17" ht="14.4" customHeight="1" x14ac:dyDescent="0.3">
      <c r="A26" s="19" t="s">
        <v>54</v>
      </c>
      <c r="B26" s="55">
        <v>6647.2013291239</v>
      </c>
      <c r="C26" s="56">
        <v>553.93344409365898</v>
      </c>
      <c r="D26" s="56">
        <v>585.45304999999996</v>
      </c>
      <c r="E26" s="56">
        <v>570.01849000000004</v>
      </c>
      <c r="F26" s="56">
        <v>640.34031000000004</v>
      </c>
      <c r="G26" s="56">
        <v>683.04220999999995</v>
      </c>
      <c r="H26" s="56">
        <v>692.41619000000003</v>
      </c>
      <c r="I26" s="56">
        <v>734.38261</v>
      </c>
      <c r="J26" s="56">
        <v>880.56745000000001</v>
      </c>
      <c r="K26" s="56">
        <v>838.73875999999996</v>
      </c>
      <c r="L26" s="56">
        <v>0</v>
      </c>
      <c r="M26" s="56">
        <v>0</v>
      </c>
      <c r="N26" s="56">
        <v>0</v>
      </c>
      <c r="O26" s="56">
        <v>0</v>
      </c>
      <c r="P26" s="57">
        <v>5624.9590699999999</v>
      </c>
      <c r="Q26" s="185">
        <v>1.2693219578029999</v>
      </c>
    </row>
    <row r="27" spans="1:17" ht="14.4" customHeight="1" x14ac:dyDescent="0.3">
      <c r="A27" s="22" t="s">
        <v>55</v>
      </c>
      <c r="B27" s="58">
        <v>80615.646563153598</v>
      </c>
      <c r="C27" s="59">
        <v>6717.9705469294704</v>
      </c>
      <c r="D27" s="59">
        <v>7004.0445300000001</v>
      </c>
      <c r="E27" s="59">
        <v>6230.7885399999996</v>
      </c>
      <c r="F27" s="59">
        <v>6831.7908600000101</v>
      </c>
      <c r="G27" s="59">
        <v>6577.5021999999999</v>
      </c>
      <c r="H27" s="59">
        <v>7051.9142400000001</v>
      </c>
      <c r="I27" s="59">
        <v>7081.1232499999996</v>
      </c>
      <c r="J27" s="59">
        <v>8592.8718100000006</v>
      </c>
      <c r="K27" s="59">
        <v>7299.1701000000203</v>
      </c>
      <c r="L27" s="59">
        <v>0</v>
      </c>
      <c r="M27" s="59">
        <v>0</v>
      </c>
      <c r="N27" s="59">
        <v>0</v>
      </c>
      <c r="O27" s="59">
        <v>0</v>
      </c>
      <c r="P27" s="60">
        <v>56669.205529999999</v>
      </c>
      <c r="Q27" s="186">
        <v>1.0544331270530001</v>
      </c>
    </row>
    <row r="28" spans="1:17" ht="14.4" customHeight="1" x14ac:dyDescent="0.3">
      <c r="A28" s="20" t="s">
        <v>56</v>
      </c>
      <c r="B28" s="55">
        <v>296</v>
      </c>
      <c r="C28" s="56">
        <v>24.666666666666</v>
      </c>
      <c r="D28" s="56">
        <v>8.2638599999999993</v>
      </c>
      <c r="E28" s="56">
        <v>15.055070000000001</v>
      </c>
      <c r="F28" s="56">
        <v>28.165710000000001</v>
      </c>
      <c r="G28" s="56">
        <v>12.737439999999999</v>
      </c>
      <c r="H28" s="56">
        <v>23.90128</v>
      </c>
      <c r="I28" s="56">
        <v>82.199969999999993</v>
      </c>
      <c r="J28" s="56">
        <v>12.55982</v>
      </c>
      <c r="K28" s="56">
        <v>2.9829400000000001</v>
      </c>
      <c r="L28" s="56">
        <v>0</v>
      </c>
      <c r="M28" s="56">
        <v>0</v>
      </c>
      <c r="N28" s="56">
        <v>0</v>
      </c>
      <c r="O28" s="56">
        <v>0</v>
      </c>
      <c r="P28" s="57">
        <v>185.86609000000001</v>
      </c>
      <c r="Q28" s="185">
        <v>0.94188896959400004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321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286</v>
      </c>
      <c r="G4" s="550" t="s">
        <v>64</v>
      </c>
      <c r="H4" s="259" t="s">
        <v>183</v>
      </c>
      <c r="I4" s="548" t="s">
        <v>65</v>
      </c>
      <c r="J4" s="550" t="s">
        <v>296</v>
      </c>
      <c r="K4" s="551" t="s">
        <v>287</v>
      </c>
    </row>
    <row r="5" spans="1:11" ht="42" thickBot="1" x14ac:dyDescent="0.35">
      <c r="A5" s="103"/>
      <c r="B5" s="28" t="s">
        <v>289</v>
      </c>
      <c r="C5" s="29" t="s">
        <v>290</v>
      </c>
      <c r="D5" s="30" t="s">
        <v>291</v>
      </c>
      <c r="E5" s="30" t="s">
        <v>292</v>
      </c>
      <c r="F5" s="549"/>
      <c r="G5" s="549"/>
      <c r="H5" s="29" t="s">
        <v>288</v>
      </c>
      <c r="I5" s="549"/>
      <c r="J5" s="549"/>
      <c r="K5" s="552"/>
    </row>
    <row r="6" spans="1:11" ht="14.4" customHeight="1" thickBot="1" x14ac:dyDescent="0.35">
      <c r="A6" s="698" t="s">
        <v>323</v>
      </c>
      <c r="B6" s="680">
        <v>69169.9790270589</v>
      </c>
      <c r="C6" s="680">
        <v>72650.547080000004</v>
      </c>
      <c r="D6" s="681">
        <v>3480.5680529411002</v>
      </c>
      <c r="E6" s="682">
        <v>1.050319056068</v>
      </c>
      <c r="F6" s="680">
        <v>73968.445234029699</v>
      </c>
      <c r="G6" s="681">
        <v>49312.296822686498</v>
      </c>
      <c r="H6" s="683">
        <v>6460.4313400000201</v>
      </c>
      <c r="I6" s="680">
        <v>51044.246460000002</v>
      </c>
      <c r="J6" s="681">
        <v>1731.9496373135601</v>
      </c>
      <c r="K6" s="684">
        <v>0.69008137589600005</v>
      </c>
    </row>
    <row r="7" spans="1:11" ht="14.4" customHeight="1" thickBot="1" x14ac:dyDescent="0.35">
      <c r="A7" s="699" t="s">
        <v>324</v>
      </c>
      <c r="B7" s="680">
        <v>22121.523797690999</v>
      </c>
      <c r="C7" s="680">
        <v>21607.26772</v>
      </c>
      <c r="D7" s="681">
        <v>-514.25607769102498</v>
      </c>
      <c r="E7" s="682">
        <v>0.97675313498299998</v>
      </c>
      <c r="F7" s="680">
        <v>22484.0628723193</v>
      </c>
      <c r="G7" s="681">
        <v>14989.3752482129</v>
      </c>
      <c r="H7" s="683">
        <v>1810.8672099999999</v>
      </c>
      <c r="I7" s="680">
        <v>14549.283170000001</v>
      </c>
      <c r="J7" s="681">
        <v>-440.092078212871</v>
      </c>
      <c r="K7" s="684">
        <v>0.64709315449799998</v>
      </c>
    </row>
    <row r="8" spans="1:11" ht="14.4" customHeight="1" thickBot="1" x14ac:dyDescent="0.35">
      <c r="A8" s="700" t="s">
        <v>325</v>
      </c>
      <c r="B8" s="680">
        <v>20936.2871418986</v>
      </c>
      <c r="C8" s="680">
        <v>20451.907719999999</v>
      </c>
      <c r="D8" s="681">
        <v>-484.37942189863003</v>
      </c>
      <c r="E8" s="682">
        <v>0.976864120241</v>
      </c>
      <c r="F8" s="680">
        <v>21307.2457154966</v>
      </c>
      <c r="G8" s="681">
        <v>14204.8304769977</v>
      </c>
      <c r="H8" s="683">
        <v>1733.68121</v>
      </c>
      <c r="I8" s="680">
        <v>13790.10317</v>
      </c>
      <c r="J8" s="681">
        <v>-414.72730699774002</v>
      </c>
      <c r="K8" s="684">
        <v>0.64720252228399999</v>
      </c>
    </row>
    <row r="9" spans="1:11" ht="14.4" customHeight="1" thickBot="1" x14ac:dyDescent="0.35">
      <c r="A9" s="701" t="s">
        <v>326</v>
      </c>
      <c r="B9" s="685">
        <v>0</v>
      </c>
      <c r="C9" s="685">
        <v>5.3999999900000001E-4</v>
      </c>
      <c r="D9" s="686">
        <v>5.3999999900000001E-4</v>
      </c>
      <c r="E9" s="687" t="s">
        <v>321</v>
      </c>
      <c r="F9" s="685">
        <v>0</v>
      </c>
      <c r="G9" s="686">
        <v>0</v>
      </c>
      <c r="H9" s="688">
        <v>-1.7000000000000001E-4</v>
      </c>
      <c r="I9" s="685">
        <v>1.56E-3</v>
      </c>
      <c r="J9" s="686">
        <v>1.56E-3</v>
      </c>
      <c r="K9" s="689" t="s">
        <v>321</v>
      </c>
    </row>
    <row r="10" spans="1:11" ht="14.4" customHeight="1" thickBot="1" x14ac:dyDescent="0.35">
      <c r="A10" s="702" t="s">
        <v>327</v>
      </c>
      <c r="B10" s="680">
        <v>0</v>
      </c>
      <c r="C10" s="680">
        <v>5.3999999900000001E-4</v>
      </c>
      <c r="D10" s="681">
        <v>5.3999999900000001E-4</v>
      </c>
      <c r="E10" s="690" t="s">
        <v>321</v>
      </c>
      <c r="F10" s="680">
        <v>0</v>
      </c>
      <c r="G10" s="681">
        <v>0</v>
      </c>
      <c r="H10" s="683">
        <v>-1.7000000000000001E-4</v>
      </c>
      <c r="I10" s="680">
        <v>1.56E-3</v>
      </c>
      <c r="J10" s="681">
        <v>1.56E-3</v>
      </c>
      <c r="K10" s="691" t="s">
        <v>321</v>
      </c>
    </row>
    <row r="11" spans="1:11" ht="14.4" customHeight="1" thickBot="1" x14ac:dyDescent="0.35">
      <c r="A11" s="701" t="s">
        <v>328</v>
      </c>
      <c r="B11" s="685">
        <v>0</v>
      </c>
      <c r="C11" s="685">
        <v>0</v>
      </c>
      <c r="D11" s="686">
        <v>0</v>
      </c>
      <c r="E11" s="692">
        <v>1</v>
      </c>
      <c r="F11" s="685">
        <v>0</v>
      </c>
      <c r="G11" s="686">
        <v>0</v>
      </c>
      <c r="H11" s="688">
        <v>0</v>
      </c>
      <c r="I11" s="685">
        <v>19.27</v>
      </c>
      <c r="J11" s="686">
        <v>19.27</v>
      </c>
      <c r="K11" s="689" t="s">
        <v>329</v>
      </c>
    </row>
    <row r="12" spans="1:11" ht="14.4" customHeight="1" thickBot="1" x14ac:dyDescent="0.35">
      <c r="A12" s="702" t="s">
        <v>330</v>
      </c>
      <c r="B12" s="680">
        <v>0</v>
      </c>
      <c r="C12" s="680">
        <v>0</v>
      </c>
      <c r="D12" s="681">
        <v>0</v>
      </c>
      <c r="E12" s="682">
        <v>1</v>
      </c>
      <c r="F12" s="680">
        <v>0</v>
      </c>
      <c r="G12" s="681">
        <v>0</v>
      </c>
      <c r="H12" s="683">
        <v>0</v>
      </c>
      <c r="I12" s="680">
        <v>19.27</v>
      </c>
      <c r="J12" s="681">
        <v>19.27</v>
      </c>
      <c r="K12" s="691" t="s">
        <v>329</v>
      </c>
    </row>
    <row r="13" spans="1:11" ht="14.4" customHeight="1" thickBot="1" x14ac:dyDescent="0.35">
      <c r="A13" s="701" t="s">
        <v>331</v>
      </c>
      <c r="B13" s="685">
        <v>2270.9001449309599</v>
      </c>
      <c r="C13" s="685">
        <v>2232.0592000000001</v>
      </c>
      <c r="D13" s="686">
        <v>-38.840944930961001</v>
      </c>
      <c r="E13" s="692">
        <v>0.98289623389299996</v>
      </c>
      <c r="F13" s="685">
        <v>2454.6</v>
      </c>
      <c r="G13" s="686">
        <v>1636.4</v>
      </c>
      <c r="H13" s="688">
        <v>273.025790000001</v>
      </c>
      <c r="I13" s="685">
        <v>1664.36862</v>
      </c>
      <c r="J13" s="686">
        <v>27.968620000000001</v>
      </c>
      <c r="K13" s="693">
        <v>0.67806103642100002</v>
      </c>
    </row>
    <row r="14" spans="1:11" ht="14.4" customHeight="1" thickBot="1" x14ac:dyDescent="0.35">
      <c r="A14" s="702" t="s">
        <v>332</v>
      </c>
      <c r="B14" s="680">
        <v>1320.00011916892</v>
      </c>
      <c r="C14" s="680">
        <v>1250.8733199999999</v>
      </c>
      <c r="D14" s="681">
        <v>-69.126799168919007</v>
      </c>
      <c r="E14" s="682">
        <v>0.94763121747800005</v>
      </c>
      <c r="F14" s="680">
        <v>1275</v>
      </c>
      <c r="G14" s="681">
        <v>850</v>
      </c>
      <c r="H14" s="683">
        <v>131.61457999999999</v>
      </c>
      <c r="I14" s="680">
        <v>738.47582</v>
      </c>
      <c r="J14" s="681">
        <v>-111.52418</v>
      </c>
      <c r="K14" s="684">
        <v>0.57919672156799995</v>
      </c>
    </row>
    <row r="15" spans="1:11" ht="14.4" customHeight="1" thickBot="1" x14ac:dyDescent="0.35">
      <c r="A15" s="702" t="s">
        <v>333</v>
      </c>
      <c r="B15" s="680">
        <v>85.000007673756002</v>
      </c>
      <c r="C15" s="680">
        <v>52.664470000000001</v>
      </c>
      <c r="D15" s="681">
        <v>-32.335537673756001</v>
      </c>
      <c r="E15" s="682">
        <v>0.61958194406400002</v>
      </c>
      <c r="F15" s="680">
        <v>60</v>
      </c>
      <c r="G15" s="681">
        <v>40</v>
      </c>
      <c r="H15" s="683">
        <v>0</v>
      </c>
      <c r="I15" s="680">
        <v>11.45457</v>
      </c>
      <c r="J15" s="681">
        <v>-28.54543</v>
      </c>
      <c r="K15" s="684">
        <v>0.19090950000000001</v>
      </c>
    </row>
    <row r="16" spans="1:11" ht="14.4" customHeight="1" thickBot="1" x14ac:dyDescent="0.35">
      <c r="A16" s="702" t="s">
        <v>334</v>
      </c>
      <c r="B16" s="680">
        <v>2.0000001805580001</v>
      </c>
      <c r="C16" s="680">
        <v>4.7309700000000001</v>
      </c>
      <c r="D16" s="681">
        <v>2.7309698194409999</v>
      </c>
      <c r="E16" s="682">
        <v>2.3654847864450002</v>
      </c>
      <c r="F16" s="680">
        <v>5</v>
      </c>
      <c r="G16" s="681">
        <v>3.333333333333</v>
      </c>
      <c r="H16" s="683">
        <v>0.97226999999999997</v>
      </c>
      <c r="I16" s="680">
        <v>2.9405199999999998</v>
      </c>
      <c r="J16" s="681">
        <v>-0.392813333333</v>
      </c>
      <c r="K16" s="684">
        <v>0.58810399999999996</v>
      </c>
    </row>
    <row r="17" spans="1:11" ht="14.4" customHeight="1" thickBot="1" x14ac:dyDescent="0.35">
      <c r="A17" s="702" t="s">
        <v>335</v>
      </c>
      <c r="B17" s="680">
        <v>130.00001173633299</v>
      </c>
      <c r="C17" s="680">
        <v>173.33158</v>
      </c>
      <c r="D17" s="681">
        <v>43.331568263667002</v>
      </c>
      <c r="E17" s="682">
        <v>1.333319725782</v>
      </c>
      <c r="F17" s="680">
        <v>220</v>
      </c>
      <c r="G17" s="681">
        <v>146.666666666667</v>
      </c>
      <c r="H17" s="683">
        <v>30.137799999999999</v>
      </c>
      <c r="I17" s="680">
        <v>246.92115999999999</v>
      </c>
      <c r="J17" s="681">
        <v>100.254493333333</v>
      </c>
      <c r="K17" s="684">
        <v>1.12236890909</v>
      </c>
    </row>
    <row r="18" spans="1:11" ht="14.4" customHeight="1" thickBot="1" x14ac:dyDescent="0.35">
      <c r="A18" s="702" t="s">
        <v>336</v>
      </c>
      <c r="B18" s="680">
        <v>0</v>
      </c>
      <c r="C18" s="680">
        <v>225.39213000000001</v>
      </c>
      <c r="D18" s="681">
        <v>225.39213000000001</v>
      </c>
      <c r="E18" s="690" t="s">
        <v>321</v>
      </c>
      <c r="F18" s="680">
        <v>260</v>
      </c>
      <c r="G18" s="681">
        <v>173.333333333333</v>
      </c>
      <c r="H18" s="683">
        <v>0</v>
      </c>
      <c r="I18" s="680">
        <v>140.33888999999999</v>
      </c>
      <c r="J18" s="681">
        <v>-32.994443333333002</v>
      </c>
      <c r="K18" s="684">
        <v>0.53976496153800002</v>
      </c>
    </row>
    <row r="19" spans="1:11" ht="14.4" customHeight="1" thickBot="1" x14ac:dyDescent="0.35">
      <c r="A19" s="702" t="s">
        <v>337</v>
      </c>
      <c r="B19" s="680">
        <v>600.00005416769102</v>
      </c>
      <c r="C19" s="680">
        <v>406.01477</v>
      </c>
      <c r="D19" s="681">
        <v>-193.98528416769099</v>
      </c>
      <c r="E19" s="682">
        <v>0.67669122224099998</v>
      </c>
      <c r="F19" s="680">
        <v>600</v>
      </c>
      <c r="G19" s="681">
        <v>400</v>
      </c>
      <c r="H19" s="683">
        <v>108.71287</v>
      </c>
      <c r="I19" s="680">
        <v>510.28492999999997</v>
      </c>
      <c r="J19" s="681">
        <v>110.28493</v>
      </c>
      <c r="K19" s="684">
        <v>0.85047488333300003</v>
      </c>
    </row>
    <row r="20" spans="1:11" ht="14.4" customHeight="1" thickBot="1" x14ac:dyDescent="0.35">
      <c r="A20" s="702" t="s">
        <v>338</v>
      </c>
      <c r="B20" s="680">
        <v>115.899950378673</v>
      </c>
      <c r="C20" s="680">
        <v>103.31995999999999</v>
      </c>
      <c r="D20" s="681">
        <v>-12.579990378672001</v>
      </c>
      <c r="E20" s="682">
        <v>0.89145819012299998</v>
      </c>
      <c r="F20" s="680">
        <v>19.600000000000001</v>
      </c>
      <c r="G20" s="681">
        <v>13.066666666666</v>
      </c>
      <c r="H20" s="683">
        <v>0.34627000000000002</v>
      </c>
      <c r="I20" s="680">
        <v>1.11873</v>
      </c>
      <c r="J20" s="681">
        <v>-11.947936666665999</v>
      </c>
      <c r="K20" s="684">
        <v>5.7078061223999998E-2</v>
      </c>
    </row>
    <row r="21" spans="1:11" ht="14.4" customHeight="1" thickBot="1" x14ac:dyDescent="0.35">
      <c r="A21" s="702" t="s">
        <v>339</v>
      </c>
      <c r="B21" s="680">
        <v>18.000001625029999</v>
      </c>
      <c r="C21" s="680">
        <v>15.731999999999999</v>
      </c>
      <c r="D21" s="681">
        <v>-2.2680016250300001</v>
      </c>
      <c r="E21" s="682">
        <v>0.87399992109500002</v>
      </c>
      <c r="F21" s="680">
        <v>15</v>
      </c>
      <c r="G21" s="681">
        <v>10</v>
      </c>
      <c r="H21" s="683">
        <v>1.242</v>
      </c>
      <c r="I21" s="680">
        <v>12.834</v>
      </c>
      <c r="J21" s="681">
        <v>2.8340000000000001</v>
      </c>
      <c r="K21" s="684">
        <v>0.85560000000000003</v>
      </c>
    </row>
    <row r="22" spans="1:11" ht="14.4" customHeight="1" thickBot="1" x14ac:dyDescent="0.35">
      <c r="A22" s="701" t="s">
        <v>340</v>
      </c>
      <c r="B22" s="685">
        <v>1515.5482130543601</v>
      </c>
      <c r="C22" s="685">
        <v>1631.99</v>
      </c>
      <c r="D22" s="686">
        <v>116.441786945639</v>
      </c>
      <c r="E22" s="692">
        <v>1.0768314633230001</v>
      </c>
      <c r="F22" s="685">
        <v>1584.8416079589999</v>
      </c>
      <c r="G22" s="686">
        <v>1056.5610719726701</v>
      </c>
      <c r="H22" s="688">
        <v>227.07000000000099</v>
      </c>
      <c r="I22" s="685">
        <v>1381.375</v>
      </c>
      <c r="J22" s="686">
        <v>324.81392802733399</v>
      </c>
      <c r="K22" s="693">
        <v>0.87161707079200001</v>
      </c>
    </row>
    <row r="23" spans="1:11" ht="14.4" customHeight="1" thickBot="1" x14ac:dyDescent="0.35">
      <c r="A23" s="702" t="s">
        <v>341</v>
      </c>
      <c r="B23" s="680">
        <v>1402.5323082274799</v>
      </c>
      <c r="C23" s="680">
        <v>1526.4680000000001</v>
      </c>
      <c r="D23" s="681">
        <v>123.935691772523</v>
      </c>
      <c r="E23" s="682">
        <v>1.0883656590619999</v>
      </c>
      <c r="F23" s="680">
        <v>1474.19202976424</v>
      </c>
      <c r="G23" s="681">
        <v>982.79468650949104</v>
      </c>
      <c r="H23" s="683">
        <v>212.51000000000101</v>
      </c>
      <c r="I23" s="680">
        <v>1291.5250000000001</v>
      </c>
      <c r="J23" s="681">
        <v>308.73031349051001</v>
      </c>
      <c r="K23" s="684">
        <v>0.87609007098299996</v>
      </c>
    </row>
    <row r="24" spans="1:11" ht="14.4" customHeight="1" thickBot="1" x14ac:dyDescent="0.35">
      <c r="A24" s="702" t="s">
        <v>342</v>
      </c>
      <c r="B24" s="680">
        <v>113.015904826884</v>
      </c>
      <c r="C24" s="680">
        <v>105.52200000000001</v>
      </c>
      <c r="D24" s="681">
        <v>-7.4939048268840001</v>
      </c>
      <c r="E24" s="682">
        <v>0.93369159112199995</v>
      </c>
      <c r="F24" s="680">
        <v>110.649578194763</v>
      </c>
      <c r="G24" s="681">
        <v>73.766385463174998</v>
      </c>
      <c r="H24" s="683">
        <v>14.56</v>
      </c>
      <c r="I24" s="680">
        <v>89.85</v>
      </c>
      <c r="J24" s="681">
        <v>16.083614536824001</v>
      </c>
      <c r="K24" s="684">
        <v>0.81202297799800005</v>
      </c>
    </row>
    <row r="25" spans="1:11" ht="14.4" customHeight="1" thickBot="1" x14ac:dyDescent="0.35">
      <c r="A25" s="701" t="s">
        <v>343</v>
      </c>
      <c r="B25" s="685">
        <v>16090.928607346799</v>
      </c>
      <c r="C25" s="685">
        <v>15511.42354</v>
      </c>
      <c r="D25" s="686">
        <v>-579.50506734676105</v>
      </c>
      <c r="E25" s="692">
        <v>0.96398560446699999</v>
      </c>
      <c r="F25" s="685">
        <v>16042</v>
      </c>
      <c r="G25" s="686">
        <v>10694.666666666701</v>
      </c>
      <c r="H25" s="688">
        <v>1122.4992299999999</v>
      </c>
      <c r="I25" s="685">
        <v>9981.1909700000106</v>
      </c>
      <c r="J25" s="686">
        <v>-713.47569666665902</v>
      </c>
      <c r="K25" s="693">
        <v>0.622191183767</v>
      </c>
    </row>
    <row r="26" spans="1:11" ht="14.4" customHeight="1" thickBot="1" x14ac:dyDescent="0.35">
      <c r="A26" s="702" t="s">
        <v>344</v>
      </c>
      <c r="B26" s="680">
        <v>199.999962924773</v>
      </c>
      <c r="C26" s="680">
        <v>139.71391</v>
      </c>
      <c r="D26" s="681">
        <v>-60.286052924772001</v>
      </c>
      <c r="E26" s="682">
        <v>0.69856967949799997</v>
      </c>
      <c r="F26" s="680">
        <v>200</v>
      </c>
      <c r="G26" s="681">
        <v>133.333333333333</v>
      </c>
      <c r="H26" s="683">
        <v>0</v>
      </c>
      <c r="I26" s="680">
        <v>-105.7149</v>
      </c>
      <c r="J26" s="681">
        <v>-239.048233333333</v>
      </c>
      <c r="K26" s="684">
        <v>-0.52857449999999995</v>
      </c>
    </row>
    <row r="27" spans="1:11" ht="14.4" customHeight="1" thickBot="1" x14ac:dyDescent="0.35">
      <c r="A27" s="702" t="s">
        <v>345</v>
      </c>
      <c r="B27" s="680">
        <v>12674.921843018399</v>
      </c>
      <c r="C27" s="680">
        <v>12478.510200000001</v>
      </c>
      <c r="D27" s="681">
        <v>-196.41164301843901</v>
      </c>
      <c r="E27" s="682">
        <v>0.984503916832</v>
      </c>
      <c r="F27" s="680">
        <v>12900</v>
      </c>
      <c r="G27" s="681">
        <v>8600</v>
      </c>
      <c r="H27" s="683">
        <v>941.30185000000199</v>
      </c>
      <c r="I27" s="680">
        <v>8126.6743800000004</v>
      </c>
      <c r="J27" s="681">
        <v>-473.32561999999399</v>
      </c>
      <c r="K27" s="684">
        <v>0.62997475813899995</v>
      </c>
    </row>
    <row r="28" spans="1:11" ht="14.4" customHeight="1" thickBot="1" x14ac:dyDescent="0.35">
      <c r="A28" s="702" t="s">
        <v>346</v>
      </c>
      <c r="B28" s="680">
        <v>294.781742677963</v>
      </c>
      <c r="C28" s="680">
        <v>287.78634</v>
      </c>
      <c r="D28" s="681">
        <v>-6.9954026779629999</v>
      </c>
      <c r="E28" s="682">
        <v>0.97626921323399996</v>
      </c>
      <c r="F28" s="680">
        <v>210</v>
      </c>
      <c r="G28" s="681">
        <v>140</v>
      </c>
      <c r="H28" s="683">
        <v>0</v>
      </c>
      <c r="I28" s="680">
        <v>215.69488999999999</v>
      </c>
      <c r="J28" s="681">
        <v>75.694890000000001</v>
      </c>
      <c r="K28" s="684">
        <v>1.0271185238089999</v>
      </c>
    </row>
    <row r="29" spans="1:11" ht="14.4" customHeight="1" thickBot="1" x14ac:dyDescent="0.35">
      <c r="A29" s="702" t="s">
        <v>347</v>
      </c>
      <c r="B29" s="680">
        <v>10.000000902794</v>
      </c>
      <c r="C29" s="680">
        <v>9.3382100000000001</v>
      </c>
      <c r="D29" s="681">
        <v>-0.66179090279399999</v>
      </c>
      <c r="E29" s="682">
        <v>0.93382091569500003</v>
      </c>
      <c r="F29" s="680">
        <v>10</v>
      </c>
      <c r="G29" s="681">
        <v>6.6666666666659999</v>
      </c>
      <c r="H29" s="683">
        <v>0.75173999999999996</v>
      </c>
      <c r="I29" s="680">
        <v>7.85656</v>
      </c>
      <c r="J29" s="681">
        <v>1.189893333333</v>
      </c>
      <c r="K29" s="684">
        <v>0.78565600000000002</v>
      </c>
    </row>
    <row r="30" spans="1:11" ht="14.4" customHeight="1" thickBot="1" x14ac:dyDescent="0.35">
      <c r="A30" s="702" t="s">
        <v>348</v>
      </c>
      <c r="B30" s="680">
        <v>0.65520005915099999</v>
      </c>
      <c r="C30" s="680">
        <v>1.97702</v>
      </c>
      <c r="D30" s="681">
        <v>1.321819940848</v>
      </c>
      <c r="E30" s="682">
        <v>3.017429520017</v>
      </c>
      <c r="F30" s="680">
        <v>2</v>
      </c>
      <c r="G30" s="681">
        <v>1.333333333333</v>
      </c>
      <c r="H30" s="683">
        <v>2.4</v>
      </c>
      <c r="I30" s="680">
        <v>3.3163900000000002</v>
      </c>
      <c r="J30" s="681">
        <v>1.9830566666659999</v>
      </c>
      <c r="K30" s="684">
        <v>1.6581950000000001</v>
      </c>
    </row>
    <row r="31" spans="1:11" ht="14.4" customHeight="1" thickBot="1" x14ac:dyDescent="0.35">
      <c r="A31" s="702" t="s">
        <v>349</v>
      </c>
      <c r="B31" s="680">
        <v>900.00008125153602</v>
      </c>
      <c r="C31" s="680">
        <v>768.28966000000003</v>
      </c>
      <c r="D31" s="681">
        <v>-131.71042125153599</v>
      </c>
      <c r="E31" s="682">
        <v>0.85365510070999995</v>
      </c>
      <c r="F31" s="680">
        <v>835</v>
      </c>
      <c r="G31" s="681">
        <v>556.66666666666697</v>
      </c>
      <c r="H31" s="683">
        <v>57.956719999999997</v>
      </c>
      <c r="I31" s="680">
        <v>473.87389000000002</v>
      </c>
      <c r="J31" s="681">
        <v>-82.792776666666001</v>
      </c>
      <c r="K31" s="684">
        <v>0.56751364071800003</v>
      </c>
    </row>
    <row r="32" spans="1:11" ht="14.4" customHeight="1" thickBot="1" x14ac:dyDescent="0.35">
      <c r="A32" s="702" t="s">
        <v>350</v>
      </c>
      <c r="B32" s="680">
        <v>1330.5697167759899</v>
      </c>
      <c r="C32" s="680">
        <v>1320.2440999999999</v>
      </c>
      <c r="D32" s="681">
        <v>-10.325616775991</v>
      </c>
      <c r="E32" s="682">
        <v>0.99223970255299998</v>
      </c>
      <c r="F32" s="680">
        <v>1340</v>
      </c>
      <c r="G32" s="681">
        <v>893.33333333333303</v>
      </c>
      <c r="H32" s="683">
        <v>84.069320000000005</v>
      </c>
      <c r="I32" s="680">
        <v>858.45550000000003</v>
      </c>
      <c r="J32" s="681">
        <v>-34.877833333331999</v>
      </c>
      <c r="K32" s="684">
        <v>0.64063843283499999</v>
      </c>
    </row>
    <row r="33" spans="1:11" ht="14.4" customHeight="1" thickBot="1" x14ac:dyDescent="0.35">
      <c r="A33" s="702" t="s">
        <v>351</v>
      </c>
      <c r="B33" s="680">
        <v>90.000008125153002</v>
      </c>
      <c r="C33" s="680">
        <v>84.259249999999994</v>
      </c>
      <c r="D33" s="681">
        <v>-5.7407581251530004</v>
      </c>
      <c r="E33" s="682">
        <v>0.93621380436699997</v>
      </c>
      <c r="F33" s="680">
        <v>90</v>
      </c>
      <c r="G33" s="681">
        <v>60</v>
      </c>
      <c r="H33" s="683">
        <v>9.9853000000000005</v>
      </c>
      <c r="I33" s="680">
        <v>67.843800000000002</v>
      </c>
      <c r="J33" s="681">
        <v>7.8437999999999999</v>
      </c>
      <c r="K33" s="684">
        <v>0.75382000000000005</v>
      </c>
    </row>
    <row r="34" spans="1:11" ht="14.4" customHeight="1" thickBot="1" x14ac:dyDescent="0.35">
      <c r="A34" s="702" t="s">
        <v>352</v>
      </c>
      <c r="B34" s="680">
        <v>130.00001173633299</v>
      </c>
      <c r="C34" s="680">
        <v>82.568939999999998</v>
      </c>
      <c r="D34" s="681">
        <v>-47.431071736333003</v>
      </c>
      <c r="E34" s="682">
        <v>0.63514563496700005</v>
      </c>
      <c r="F34" s="680">
        <v>90</v>
      </c>
      <c r="G34" s="681">
        <v>60</v>
      </c>
      <c r="H34" s="683">
        <v>2.39642</v>
      </c>
      <c r="I34" s="680">
        <v>49.161189999999998</v>
      </c>
      <c r="J34" s="681">
        <v>-10.83881</v>
      </c>
      <c r="K34" s="684">
        <v>0.54623544444399996</v>
      </c>
    </row>
    <row r="35" spans="1:11" ht="14.4" customHeight="1" thickBot="1" x14ac:dyDescent="0.35">
      <c r="A35" s="702" t="s">
        <v>353</v>
      </c>
      <c r="B35" s="680">
        <v>25.000002256986999</v>
      </c>
      <c r="C35" s="680">
        <v>15.56753</v>
      </c>
      <c r="D35" s="681">
        <v>-9.4324722569869994</v>
      </c>
      <c r="E35" s="682">
        <v>0.62270114378200003</v>
      </c>
      <c r="F35" s="680">
        <v>20</v>
      </c>
      <c r="G35" s="681">
        <v>13.333333333333</v>
      </c>
      <c r="H35" s="683">
        <v>1.3879999999999999</v>
      </c>
      <c r="I35" s="680">
        <v>8.9702800000000007</v>
      </c>
      <c r="J35" s="681">
        <v>-4.3630533333330002</v>
      </c>
      <c r="K35" s="684">
        <v>0.44851400000000002</v>
      </c>
    </row>
    <row r="36" spans="1:11" ht="14.4" customHeight="1" thickBot="1" x14ac:dyDescent="0.35">
      <c r="A36" s="702" t="s">
        <v>354</v>
      </c>
      <c r="B36" s="680">
        <v>90.000008125153002</v>
      </c>
      <c r="C36" s="680">
        <v>94.950159999999997</v>
      </c>
      <c r="D36" s="681">
        <v>4.9501518748460001</v>
      </c>
      <c r="E36" s="682">
        <v>1.0550016825320001</v>
      </c>
      <c r="F36" s="680">
        <v>95</v>
      </c>
      <c r="G36" s="681">
        <v>63.333333333333002</v>
      </c>
      <c r="H36" s="683">
        <v>8.4954999999999998</v>
      </c>
      <c r="I36" s="680">
        <v>61.396769999999997</v>
      </c>
      <c r="J36" s="681">
        <v>-1.9365633333329999</v>
      </c>
      <c r="K36" s="684">
        <v>0.64628178947299997</v>
      </c>
    </row>
    <row r="37" spans="1:11" ht="14.4" customHeight="1" thickBot="1" x14ac:dyDescent="0.35">
      <c r="A37" s="702" t="s">
        <v>355</v>
      </c>
      <c r="B37" s="680">
        <v>40.000001957244997</v>
      </c>
      <c r="C37" s="680">
        <v>44.474139999999998</v>
      </c>
      <c r="D37" s="681">
        <v>4.4741380427540003</v>
      </c>
      <c r="E37" s="682">
        <v>1.111853445595</v>
      </c>
      <c r="F37" s="680">
        <v>40</v>
      </c>
      <c r="G37" s="681">
        <v>26.666666666666</v>
      </c>
      <c r="H37" s="683">
        <v>4.4238799999999996</v>
      </c>
      <c r="I37" s="680">
        <v>14.20346</v>
      </c>
      <c r="J37" s="681">
        <v>-12.463206666666</v>
      </c>
      <c r="K37" s="684">
        <v>0.35508650000000003</v>
      </c>
    </row>
    <row r="38" spans="1:11" ht="14.4" customHeight="1" thickBot="1" x14ac:dyDescent="0.35">
      <c r="A38" s="702" t="s">
        <v>356</v>
      </c>
      <c r="B38" s="680">
        <v>15.000001354191999</v>
      </c>
      <c r="C38" s="680">
        <v>9.4311500000000006</v>
      </c>
      <c r="D38" s="681">
        <v>-5.5688513541919997</v>
      </c>
      <c r="E38" s="682">
        <v>0.62874327656999995</v>
      </c>
      <c r="F38" s="680">
        <v>10</v>
      </c>
      <c r="G38" s="681">
        <v>6.6666666666659999</v>
      </c>
      <c r="H38" s="683">
        <v>0.86050000000000004</v>
      </c>
      <c r="I38" s="680">
        <v>9.9314599999999995</v>
      </c>
      <c r="J38" s="681">
        <v>3.2647933333329999</v>
      </c>
      <c r="K38" s="684">
        <v>0.99314599999999997</v>
      </c>
    </row>
    <row r="39" spans="1:11" ht="14.4" customHeight="1" thickBot="1" x14ac:dyDescent="0.35">
      <c r="A39" s="702" t="s">
        <v>357</v>
      </c>
      <c r="B39" s="680">
        <v>290.00002618104998</v>
      </c>
      <c r="C39" s="680">
        <v>174.31292999999999</v>
      </c>
      <c r="D39" s="681">
        <v>-115.68709618104999</v>
      </c>
      <c r="E39" s="682">
        <v>0.60107901470000002</v>
      </c>
      <c r="F39" s="680">
        <v>200</v>
      </c>
      <c r="G39" s="681">
        <v>133.333333333333</v>
      </c>
      <c r="H39" s="683">
        <v>8.4700000000000006</v>
      </c>
      <c r="I39" s="680">
        <v>189.5273</v>
      </c>
      <c r="J39" s="681">
        <v>56.193966666666</v>
      </c>
      <c r="K39" s="684">
        <v>0.94763649999999999</v>
      </c>
    </row>
    <row r="40" spans="1:11" ht="14.4" customHeight="1" thickBot="1" x14ac:dyDescent="0.35">
      <c r="A40" s="701" t="s">
        <v>358</v>
      </c>
      <c r="B40" s="685">
        <v>533.18967817741202</v>
      </c>
      <c r="C40" s="685">
        <v>568.84463000000005</v>
      </c>
      <c r="D40" s="686">
        <v>35.654951822588004</v>
      </c>
      <c r="E40" s="692">
        <v>1.0668710466119999</v>
      </c>
      <c r="F40" s="685">
        <v>610.27569693016096</v>
      </c>
      <c r="G40" s="686">
        <v>406.850464620107</v>
      </c>
      <c r="H40" s="688">
        <v>50.956609999999998</v>
      </c>
      <c r="I40" s="685">
        <v>373.70303000000001</v>
      </c>
      <c r="J40" s="686">
        <v>-33.147434620106999</v>
      </c>
      <c r="K40" s="693">
        <v>0.61235115846699995</v>
      </c>
    </row>
    <row r="41" spans="1:11" ht="14.4" customHeight="1" thickBot="1" x14ac:dyDescent="0.35">
      <c r="A41" s="702" t="s">
        <v>359</v>
      </c>
      <c r="B41" s="680">
        <v>461.18908404154598</v>
      </c>
      <c r="C41" s="680">
        <v>467.66586000000001</v>
      </c>
      <c r="D41" s="681">
        <v>6.4767759584539997</v>
      </c>
      <c r="E41" s="682">
        <v>1.014043645399</v>
      </c>
      <c r="F41" s="680">
        <v>581.37578892938404</v>
      </c>
      <c r="G41" s="681">
        <v>387.58385928625597</v>
      </c>
      <c r="H41" s="683">
        <v>42.952959999999997</v>
      </c>
      <c r="I41" s="680">
        <v>314.12403</v>
      </c>
      <c r="J41" s="681">
        <v>-73.459829286255001</v>
      </c>
      <c r="K41" s="684">
        <v>0.54031150932200001</v>
      </c>
    </row>
    <row r="42" spans="1:11" ht="14.4" customHeight="1" thickBot="1" x14ac:dyDescent="0.35">
      <c r="A42" s="702" t="s">
        <v>360</v>
      </c>
      <c r="B42" s="680">
        <v>72.000594135865995</v>
      </c>
      <c r="C42" s="680">
        <v>101.17877</v>
      </c>
      <c r="D42" s="681">
        <v>29.178175864132999</v>
      </c>
      <c r="E42" s="682">
        <v>1.4052490984870001</v>
      </c>
      <c r="F42" s="680">
        <v>28.899908000777</v>
      </c>
      <c r="G42" s="681">
        <v>19.266605333851</v>
      </c>
      <c r="H42" s="683">
        <v>8.0036500000000004</v>
      </c>
      <c r="I42" s="680">
        <v>59.579000000000001</v>
      </c>
      <c r="J42" s="681">
        <v>40.312394666148002</v>
      </c>
      <c r="K42" s="684">
        <v>2.061563656133</v>
      </c>
    </row>
    <row r="43" spans="1:11" ht="14.4" customHeight="1" thickBot="1" x14ac:dyDescent="0.35">
      <c r="A43" s="701" t="s">
        <v>361</v>
      </c>
      <c r="B43" s="685">
        <v>378.16011447507299</v>
      </c>
      <c r="C43" s="685">
        <v>353.21794</v>
      </c>
      <c r="D43" s="686">
        <v>-24.942174475072999</v>
      </c>
      <c r="E43" s="692">
        <v>0.93404334957500001</v>
      </c>
      <c r="F43" s="685">
        <v>440.89485044456598</v>
      </c>
      <c r="G43" s="686">
        <v>293.92990029637798</v>
      </c>
      <c r="H43" s="688">
        <v>37.620629999999998</v>
      </c>
      <c r="I43" s="685">
        <v>273.80676999999997</v>
      </c>
      <c r="J43" s="686">
        <v>-20.123130296376999</v>
      </c>
      <c r="K43" s="693">
        <v>0.62102510320500004</v>
      </c>
    </row>
    <row r="44" spans="1:11" ht="14.4" customHeight="1" thickBot="1" x14ac:dyDescent="0.35">
      <c r="A44" s="702" t="s">
        <v>362</v>
      </c>
      <c r="B44" s="680">
        <v>8.1878986272659997</v>
      </c>
      <c r="C44" s="680">
        <v>5.8675300000000004</v>
      </c>
      <c r="D44" s="681">
        <v>-2.3203686272659998</v>
      </c>
      <c r="E44" s="682">
        <v>0.71660999568999995</v>
      </c>
      <c r="F44" s="680">
        <v>0</v>
      </c>
      <c r="G44" s="681">
        <v>0</v>
      </c>
      <c r="H44" s="683">
        <v>0</v>
      </c>
      <c r="I44" s="680">
        <v>6.9451599999999996</v>
      </c>
      <c r="J44" s="681">
        <v>6.9451599999999996</v>
      </c>
      <c r="K44" s="691" t="s">
        <v>321</v>
      </c>
    </row>
    <row r="45" spans="1:11" ht="14.4" customHeight="1" thickBot="1" x14ac:dyDescent="0.35">
      <c r="A45" s="702" t="s">
        <v>363</v>
      </c>
      <c r="B45" s="680">
        <v>16.422787649079002</v>
      </c>
      <c r="C45" s="680">
        <v>10.4977</v>
      </c>
      <c r="D45" s="681">
        <v>-5.9250876490789999</v>
      </c>
      <c r="E45" s="682">
        <v>0.639215474517</v>
      </c>
      <c r="F45" s="680">
        <v>72</v>
      </c>
      <c r="G45" s="681">
        <v>48</v>
      </c>
      <c r="H45" s="683">
        <v>4.1994199999999999</v>
      </c>
      <c r="I45" s="680">
        <v>23.149260000000002</v>
      </c>
      <c r="J45" s="681">
        <v>-24.850739999999998</v>
      </c>
      <c r="K45" s="684">
        <v>0.32151750000000001</v>
      </c>
    </row>
    <row r="46" spans="1:11" ht="14.4" customHeight="1" thickBot="1" x14ac:dyDescent="0.35">
      <c r="A46" s="702" t="s">
        <v>364</v>
      </c>
      <c r="B46" s="680">
        <v>200.65181835620001</v>
      </c>
      <c r="C46" s="680">
        <v>182.30804000000001</v>
      </c>
      <c r="D46" s="681">
        <v>-18.343778356199</v>
      </c>
      <c r="E46" s="682">
        <v>0.90857905746099998</v>
      </c>
      <c r="F46" s="680">
        <v>168.23810628585801</v>
      </c>
      <c r="G46" s="681">
        <v>112.158737523906</v>
      </c>
      <c r="H46" s="683">
        <v>21.997479999999999</v>
      </c>
      <c r="I46" s="680">
        <v>128.37555</v>
      </c>
      <c r="J46" s="681">
        <v>16.216812476093999</v>
      </c>
      <c r="K46" s="684">
        <v>0.76305869599999998</v>
      </c>
    </row>
    <row r="47" spans="1:11" ht="14.4" customHeight="1" thickBot="1" x14ac:dyDescent="0.35">
      <c r="A47" s="702" t="s">
        <v>365</v>
      </c>
      <c r="B47" s="680">
        <v>64.077121711743004</v>
      </c>
      <c r="C47" s="680">
        <v>61.784300000000002</v>
      </c>
      <c r="D47" s="681">
        <v>-2.2928217117430001</v>
      </c>
      <c r="E47" s="682">
        <v>0.96421777928700003</v>
      </c>
      <c r="F47" s="680">
        <v>67.700168888806004</v>
      </c>
      <c r="G47" s="681">
        <v>45.133445925871001</v>
      </c>
      <c r="H47" s="683">
        <v>4.8457499999999998</v>
      </c>
      <c r="I47" s="680">
        <v>40.536189999999998</v>
      </c>
      <c r="J47" s="681">
        <v>-4.597255925871</v>
      </c>
      <c r="K47" s="684">
        <v>0.59876054469700002</v>
      </c>
    </row>
    <row r="48" spans="1:11" ht="14.4" customHeight="1" thickBot="1" x14ac:dyDescent="0.35">
      <c r="A48" s="702" t="s">
        <v>366</v>
      </c>
      <c r="B48" s="680">
        <v>6.1141976456040004</v>
      </c>
      <c r="C48" s="680">
        <v>2.2412899999999998</v>
      </c>
      <c r="D48" s="681">
        <v>-3.8729076456040001</v>
      </c>
      <c r="E48" s="682">
        <v>0.3665714015</v>
      </c>
      <c r="F48" s="680">
        <v>4.6064455880380004</v>
      </c>
      <c r="G48" s="681">
        <v>3.0709637253580002</v>
      </c>
      <c r="H48" s="683">
        <v>0.26479999999999998</v>
      </c>
      <c r="I48" s="680">
        <v>3.1716799999999998</v>
      </c>
      <c r="J48" s="681">
        <v>0.100716274641</v>
      </c>
      <c r="K48" s="684">
        <v>0.68853087253099998</v>
      </c>
    </row>
    <row r="49" spans="1:11" ht="14.4" customHeight="1" thickBot="1" x14ac:dyDescent="0.35">
      <c r="A49" s="702" t="s">
        <v>367</v>
      </c>
      <c r="B49" s="680">
        <v>0</v>
      </c>
      <c r="C49" s="680">
        <v>3.7699999999999997E-2</v>
      </c>
      <c r="D49" s="681">
        <v>3.7699999999999997E-2</v>
      </c>
      <c r="E49" s="690" t="s">
        <v>321</v>
      </c>
      <c r="F49" s="680">
        <v>0</v>
      </c>
      <c r="G49" s="681">
        <v>0</v>
      </c>
      <c r="H49" s="683">
        <v>4.2000000000000003E-2</v>
      </c>
      <c r="I49" s="680">
        <v>4.2000000000000003E-2</v>
      </c>
      <c r="J49" s="681">
        <v>4.2000000000000003E-2</v>
      </c>
      <c r="K49" s="691" t="s">
        <v>321</v>
      </c>
    </row>
    <row r="50" spans="1:11" ht="14.4" customHeight="1" thickBot="1" x14ac:dyDescent="0.35">
      <c r="A50" s="702" t="s">
        <v>368</v>
      </c>
      <c r="B50" s="680">
        <v>0</v>
      </c>
      <c r="C50" s="680">
        <v>0.54449999999900001</v>
      </c>
      <c r="D50" s="681">
        <v>0.54449999999900001</v>
      </c>
      <c r="E50" s="690" t="s">
        <v>329</v>
      </c>
      <c r="F50" s="680">
        <v>0</v>
      </c>
      <c r="G50" s="681">
        <v>0</v>
      </c>
      <c r="H50" s="683">
        <v>0.41744999999999999</v>
      </c>
      <c r="I50" s="680">
        <v>6.4211799999999997</v>
      </c>
      <c r="J50" s="681">
        <v>6.4211799999999997</v>
      </c>
      <c r="K50" s="691" t="s">
        <v>321</v>
      </c>
    </row>
    <row r="51" spans="1:11" ht="14.4" customHeight="1" thickBot="1" x14ac:dyDescent="0.35">
      <c r="A51" s="702" t="s">
        <v>369</v>
      </c>
      <c r="B51" s="680">
        <v>7.5672150554549997</v>
      </c>
      <c r="C51" s="680">
        <v>2.4780899999999999</v>
      </c>
      <c r="D51" s="681">
        <v>-5.0891250554549998</v>
      </c>
      <c r="E51" s="682">
        <v>0.32747714738299999</v>
      </c>
      <c r="F51" s="680">
        <v>3</v>
      </c>
      <c r="G51" s="681">
        <v>2</v>
      </c>
      <c r="H51" s="683">
        <v>0.22555</v>
      </c>
      <c r="I51" s="680">
        <v>0.67449000000000003</v>
      </c>
      <c r="J51" s="681">
        <v>-1.32551</v>
      </c>
      <c r="K51" s="684">
        <v>0.22483</v>
      </c>
    </row>
    <row r="52" spans="1:11" ht="14.4" customHeight="1" thickBot="1" x14ac:dyDescent="0.35">
      <c r="A52" s="702" t="s">
        <v>370</v>
      </c>
      <c r="B52" s="680">
        <v>28.579244249774</v>
      </c>
      <c r="C52" s="680">
        <v>28.61459</v>
      </c>
      <c r="D52" s="681">
        <v>3.5345750225E-2</v>
      </c>
      <c r="E52" s="682">
        <v>1.001236762942</v>
      </c>
      <c r="F52" s="680">
        <v>35.350129681863002</v>
      </c>
      <c r="G52" s="681">
        <v>23.566753121242002</v>
      </c>
      <c r="H52" s="683">
        <v>1.3249299999999999</v>
      </c>
      <c r="I52" s="680">
        <v>23.018090000000001</v>
      </c>
      <c r="J52" s="681">
        <v>-0.54866312124200001</v>
      </c>
      <c r="K52" s="684">
        <v>0.65114584323000002</v>
      </c>
    </row>
    <row r="53" spans="1:11" ht="14.4" customHeight="1" thickBot="1" x14ac:dyDescent="0.35">
      <c r="A53" s="702" t="s">
        <v>371</v>
      </c>
      <c r="B53" s="680">
        <v>0</v>
      </c>
      <c r="C53" s="680">
        <v>5.3102600000000004</v>
      </c>
      <c r="D53" s="681">
        <v>5.3102600000000004</v>
      </c>
      <c r="E53" s="690" t="s">
        <v>329</v>
      </c>
      <c r="F53" s="680">
        <v>0</v>
      </c>
      <c r="G53" s="681">
        <v>0</v>
      </c>
      <c r="H53" s="683">
        <v>0</v>
      </c>
      <c r="I53" s="680">
        <v>0</v>
      </c>
      <c r="J53" s="681">
        <v>0</v>
      </c>
      <c r="K53" s="691" t="s">
        <v>321</v>
      </c>
    </row>
    <row r="54" spans="1:11" ht="14.4" customHeight="1" thickBot="1" x14ac:dyDescent="0.35">
      <c r="A54" s="702" t="s">
        <v>372</v>
      </c>
      <c r="B54" s="680">
        <v>46.559831179949001</v>
      </c>
      <c r="C54" s="680">
        <v>52.481940000000002</v>
      </c>
      <c r="D54" s="681">
        <v>5.9221088200500001</v>
      </c>
      <c r="E54" s="682">
        <v>1.1271935200350001</v>
      </c>
      <c r="F54" s="680">
        <v>50</v>
      </c>
      <c r="G54" s="681">
        <v>33.333333333333002</v>
      </c>
      <c r="H54" s="683">
        <v>4.3032500000000002</v>
      </c>
      <c r="I54" s="680">
        <v>41.473170000000003</v>
      </c>
      <c r="J54" s="681">
        <v>8.1398366666659996</v>
      </c>
      <c r="K54" s="684">
        <v>0.82946339999999996</v>
      </c>
    </row>
    <row r="55" spans="1:11" ht="14.4" customHeight="1" thickBot="1" x14ac:dyDescent="0.35">
      <c r="A55" s="702" t="s">
        <v>373</v>
      </c>
      <c r="B55" s="680">
        <v>0</v>
      </c>
      <c r="C55" s="680">
        <v>1.052</v>
      </c>
      <c r="D55" s="681">
        <v>1.052</v>
      </c>
      <c r="E55" s="690" t="s">
        <v>329</v>
      </c>
      <c r="F55" s="680">
        <v>40</v>
      </c>
      <c r="G55" s="681">
        <v>26.666666666666</v>
      </c>
      <c r="H55" s="683">
        <v>0</v>
      </c>
      <c r="I55" s="680">
        <v>0</v>
      </c>
      <c r="J55" s="681">
        <v>-26.666666666666</v>
      </c>
      <c r="K55" s="684">
        <v>0</v>
      </c>
    </row>
    <row r="56" spans="1:11" ht="14.4" customHeight="1" thickBot="1" x14ac:dyDescent="0.35">
      <c r="A56" s="701" t="s">
        <v>374</v>
      </c>
      <c r="B56" s="685">
        <v>66.716077302350996</v>
      </c>
      <c r="C56" s="685">
        <v>54.202919999999999</v>
      </c>
      <c r="D56" s="686">
        <v>-12.513157302351001</v>
      </c>
      <c r="E56" s="692">
        <v>0.81244165112300004</v>
      </c>
      <c r="F56" s="685">
        <v>64.806650600327004</v>
      </c>
      <c r="G56" s="686">
        <v>43.204433733550999</v>
      </c>
      <c r="H56" s="688">
        <v>8.2775999999999996</v>
      </c>
      <c r="I56" s="685">
        <v>23.56213</v>
      </c>
      <c r="J56" s="686">
        <v>-19.642303733551</v>
      </c>
      <c r="K56" s="693">
        <v>0.36357580250999999</v>
      </c>
    </row>
    <row r="57" spans="1:11" ht="14.4" customHeight="1" thickBot="1" x14ac:dyDescent="0.35">
      <c r="A57" s="702" t="s">
        <v>375</v>
      </c>
      <c r="B57" s="680">
        <v>4.9753192713330003</v>
      </c>
      <c r="C57" s="680">
        <v>-8.4376949871511897E-15</v>
      </c>
      <c r="D57" s="681">
        <v>-4.9753192713330003</v>
      </c>
      <c r="E57" s="682">
        <v>-1.69591025761247E-15</v>
      </c>
      <c r="F57" s="680">
        <v>3.8283643760010002</v>
      </c>
      <c r="G57" s="681">
        <v>2.552242917334</v>
      </c>
      <c r="H57" s="683">
        <v>0</v>
      </c>
      <c r="I57" s="680">
        <v>1.1000000000000001</v>
      </c>
      <c r="J57" s="681">
        <v>-1.4522429173339999</v>
      </c>
      <c r="K57" s="684">
        <v>0.28732897184299999</v>
      </c>
    </row>
    <row r="58" spans="1:11" ht="14.4" customHeight="1" thickBot="1" x14ac:dyDescent="0.35">
      <c r="A58" s="702" t="s">
        <v>376</v>
      </c>
      <c r="B58" s="680">
        <v>57.587281674882</v>
      </c>
      <c r="C58" s="680">
        <v>50.595709999999997</v>
      </c>
      <c r="D58" s="681">
        <v>-6.9915716748819996</v>
      </c>
      <c r="E58" s="682">
        <v>0.87859173985000005</v>
      </c>
      <c r="F58" s="680">
        <v>58.916572483012999</v>
      </c>
      <c r="G58" s="681">
        <v>39.277714988675001</v>
      </c>
      <c r="H58" s="683">
        <v>6.1951999999999998</v>
      </c>
      <c r="I58" s="680">
        <v>14.76853</v>
      </c>
      <c r="J58" s="681">
        <v>-24.509184988674999</v>
      </c>
      <c r="K58" s="684">
        <v>0.25066851952800001</v>
      </c>
    </row>
    <row r="59" spans="1:11" ht="14.4" customHeight="1" thickBot="1" x14ac:dyDescent="0.35">
      <c r="A59" s="702" t="s">
        <v>377</v>
      </c>
      <c r="B59" s="680">
        <v>0</v>
      </c>
      <c r="C59" s="680">
        <v>1.5246</v>
      </c>
      <c r="D59" s="681">
        <v>1.5246</v>
      </c>
      <c r="E59" s="690" t="s">
        <v>321</v>
      </c>
      <c r="F59" s="680">
        <v>0</v>
      </c>
      <c r="G59" s="681">
        <v>0</v>
      </c>
      <c r="H59" s="683">
        <v>1.5246</v>
      </c>
      <c r="I59" s="680">
        <v>4.6211000000000002</v>
      </c>
      <c r="J59" s="681">
        <v>4.6211000000000002</v>
      </c>
      <c r="K59" s="691" t="s">
        <v>321</v>
      </c>
    </row>
    <row r="60" spans="1:11" ht="14.4" customHeight="1" thickBot="1" x14ac:dyDescent="0.35">
      <c r="A60" s="702" t="s">
        <v>378</v>
      </c>
      <c r="B60" s="680">
        <v>4.1534763561350001</v>
      </c>
      <c r="C60" s="680">
        <v>2.0826099999999999</v>
      </c>
      <c r="D60" s="681">
        <v>-2.0708663561349998</v>
      </c>
      <c r="E60" s="682">
        <v>0.50141371261699996</v>
      </c>
      <c r="F60" s="680">
        <v>2.0617137413119999</v>
      </c>
      <c r="G60" s="681">
        <v>1.3744758275410001</v>
      </c>
      <c r="H60" s="683">
        <v>0.55779999999999996</v>
      </c>
      <c r="I60" s="680">
        <v>3.0724999999999998</v>
      </c>
      <c r="J60" s="681">
        <v>1.6980241724580001</v>
      </c>
      <c r="K60" s="684">
        <v>1.4902650830869999</v>
      </c>
    </row>
    <row r="61" spans="1:11" ht="14.4" customHeight="1" thickBot="1" x14ac:dyDescent="0.35">
      <c r="A61" s="701" t="s">
        <v>379</v>
      </c>
      <c r="B61" s="685">
        <v>80.844306611706998</v>
      </c>
      <c r="C61" s="685">
        <v>100.16895</v>
      </c>
      <c r="D61" s="686">
        <v>19.324643388291999</v>
      </c>
      <c r="E61" s="692">
        <v>1.239035303761</v>
      </c>
      <c r="F61" s="685">
        <v>109.826909562566</v>
      </c>
      <c r="G61" s="686">
        <v>73.217939708377003</v>
      </c>
      <c r="H61" s="688">
        <v>14.23152</v>
      </c>
      <c r="I61" s="685">
        <v>72.825090000000003</v>
      </c>
      <c r="J61" s="686">
        <v>-0.39284970837700001</v>
      </c>
      <c r="K61" s="693">
        <v>0.66308967711099998</v>
      </c>
    </row>
    <row r="62" spans="1:11" ht="14.4" customHeight="1" thickBot="1" x14ac:dyDescent="0.35">
      <c r="A62" s="702" t="s">
        <v>380</v>
      </c>
      <c r="B62" s="680">
        <v>0</v>
      </c>
      <c r="C62" s="680">
        <v>0</v>
      </c>
      <c r="D62" s="681">
        <v>0</v>
      </c>
      <c r="E62" s="682">
        <v>1</v>
      </c>
      <c r="F62" s="680">
        <v>8</v>
      </c>
      <c r="G62" s="681">
        <v>5.333333333333</v>
      </c>
      <c r="H62" s="683">
        <v>0.41864000000000001</v>
      </c>
      <c r="I62" s="680">
        <v>3.1907700000000001</v>
      </c>
      <c r="J62" s="681">
        <v>-2.1425633333329999</v>
      </c>
      <c r="K62" s="684">
        <v>0.39884625000000001</v>
      </c>
    </row>
    <row r="63" spans="1:11" ht="14.4" customHeight="1" thickBot="1" x14ac:dyDescent="0.35">
      <c r="A63" s="702" t="s">
        <v>381</v>
      </c>
      <c r="B63" s="680">
        <v>0</v>
      </c>
      <c r="C63" s="680">
        <v>18.821619999999999</v>
      </c>
      <c r="D63" s="681">
        <v>18.821619999999999</v>
      </c>
      <c r="E63" s="690" t="s">
        <v>321</v>
      </c>
      <c r="F63" s="680">
        <v>20</v>
      </c>
      <c r="G63" s="681">
        <v>13.333333333333</v>
      </c>
      <c r="H63" s="683">
        <v>4.5275800000000004</v>
      </c>
      <c r="I63" s="680">
        <v>16.12632</v>
      </c>
      <c r="J63" s="681">
        <v>2.7929866666660002</v>
      </c>
      <c r="K63" s="684">
        <v>0.80631599999900005</v>
      </c>
    </row>
    <row r="64" spans="1:11" ht="14.4" customHeight="1" thickBot="1" x14ac:dyDescent="0.35">
      <c r="A64" s="702" t="s">
        <v>382</v>
      </c>
      <c r="B64" s="680">
        <v>3.2916688990799998</v>
      </c>
      <c r="C64" s="680">
        <v>2.7587999999999999</v>
      </c>
      <c r="D64" s="681">
        <v>-0.53286889908000001</v>
      </c>
      <c r="E64" s="682">
        <v>0.83811588728399999</v>
      </c>
      <c r="F64" s="680">
        <v>0</v>
      </c>
      <c r="G64" s="681">
        <v>0</v>
      </c>
      <c r="H64" s="683">
        <v>0</v>
      </c>
      <c r="I64" s="680">
        <v>0</v>
      </c>
      <c r="J64" s="681">
        <v>0</v>
      </c>
      <c r="K64" s="691" t="s">
        <v>321</v>
      </c>
    </row>
    <row r="65" spans="1:11" ht="14.4" customHeight="1" thickBot="1" x14ac:dyDescent="0.35">
      <c r="A65" s="702" t="s">
        <v>383</v>
      </c>
      <c r="B65" s="680">
        <v>0.29016674298900003</v>
      </c>
      <c r="C65" s="680">
        <v>0.53541000000000005</v>
      </c>
      <c r="D65" s="681">
        <v>0.24524325700999999</v>
      </c>
      <c r="E65" s="682">
        <v>1.8451804451630001</v>
      </c>
      <c r="F65" s="680">
        <v>0</v>
      </c>
      <c r="G65" s="681">
        <v>0</v>
      </c>
      <c r="H65" s="683">
        <v>2.2130000000000001</v>
      </c>
      <c r="I65" s="680">
        <v>2.927</v>
      </c>
      <c r="J65" s="681">
        <v>2.927</v>
      </c>
      <c r="K65" s="691" t="s">
        <v>321</v>
      </c>
    </row>
    <row r="66" spans="1:11" ht="14.4" customHeight="1" thickBot="1" x14ac:dyDescent="0.35">
      <c r="A66" s="702" t="s">
        <v>384</v>
      </c>
      <c r="B66" s="680">
        <v>5.0301663883780003</v>
      </c>
      <c r="C66" s="680">
        <v>5.0356500000000004</v>
      </c>
      <c r="D66" s="681">
        <v>5.4836116209999999E-3</v>
      </c>
      <c r="E66" s="682">
        <v>1.0010901451750001</v>
      </c>
      <c r="F66" s="680">
        <v>7.8269095625659997</v>
      </c>
      <c r="G66" s="681">
        <v>5.2179397083770001</v>
      </c>
      <c r="H66" s="683">
        <v>0.57547999999999999</v>
      </c>
      <c r="I66" s="680">
        <v>3.1557300000000001</v>
      </c>
      <c r="J66" s="681">
        <v>-2.0622097083769999</v>
      </c>
      <c r="K66" s="684">
        <v>0.40318978707600001</v>
      </c>
    </row>
    <row r="67" spans="1:11" ht="14.4" customHeight="1" thickBot="1" x14ac:dyDescent="0.35">
      <c r="A67" s="702" t="s">
        <v>385</v>
      </c>
      <c r="B67" s="680">
        <v>2.232298261695</v>
      </c>
      <c r="C67" s="680">
        <v>1.9334100000000001</v>
      </c>
      <c r="D67" s="681">
        <v>-0.29888826169499999</v>
      </c>
      <c r="E67" s="682">
        <v>0.86610738053000003</v>
      </c>
      <c r="F67" s="680">
        <v>4</v>
      </c>
      <c r="G67" s="681">
        <v>2.6666666666659999</v>
      </c>
      <c r="H67" s="683">
        <v>0</v>
      </c>
      <c r="I67" s="680">
        <v>0.88534000000000002</v>
      </c>
      <c r="J67" s="681">
        <v>-1.7813266666659999</v>
      </c>
      <c r="K67" s="684">
        <v>0.221335</v>
      </c>
    </row>
    <row r="68" spans="1:11" ht="14.4" customHeight="1" thickBot="1" x14ac:dyDescent="0.35">
      <c r="A68" s="702" t="s">
        <v>386</v>
      </c>
      <c r="B68" s="680">
        <v>70.000006319563994</v>
      </c>
      <c r="C68" s="680">
        <v>71.084059999999994</v>
      </c>
      <c r="D68" s="681">
        <v>1.0840536804350001</v>
      </c>
      <c r="E68" s="682">
        <v>1.0154864797500001</v>
      </c>
      <c r="F68" s="680">
        <v>70</v>
      </c>
      <c r="G68" s="681">
        <v>46.666666666666003</v>
      </c>
      <c r="H68" s="683">
        <v>6.4968199999999996</v>
      </c>
      <c r="I68" s="680">
        <v>46.539929999999998</v>
      </c>
      <c r="J68" s="681">
        <v>-0.126736666666</v>
      </c>
      <c r="K68" s="684">
        <v>0.66485614285700001</v>
      </c>
    </row>
    <row r="69" spans="1:11" ht="14.4" customHeight="1" thickBot="1" x14ac:dyDescent="0.35">
      <c r="A69" s="700" t="s">
        <v>42</v>
      </c>
      <c r="B69" s="680">
        <v>1185.2366557923999</v>
      </c>
      <c r="C69" s="680">
        <v>1155.3599999999999</v>
      </c>
      <c r="D69" s="681">
        <v>-29.876655792396001</v>
      </c>
      <c r="E69" s="682">
        <v>0.97479266638700002</v>
      </c>
      <c r="F69" s="680">
        <v>1176.8171568227001</v>
      </c>
      <c r="G69" s="681">
        <v>784.54477121513003</v>
      </c>
      <c r="H69" s="683">
        <v>77.186000000000007</v>
      </c>
      <c r="I69" s="680">
        <v>759.18</v>
      </c>
      <c r="J69" s="681">
        <v>-25.364771215129998</v>
      </c>
      <c r="K69" s="684">
        <v>0.645112960495</v>
      </c>
    </row>
    <row r="70" spans="1:11" ht="14.4" customHeight="1" thickBot="1" x14ac:dyDescent="0.35">
      <c r="A70" s="701" t="s">
        <v>387</v>
      </c>
      <c r="B70" s="685">
        <v>1185.2366557923999</v>
      </c>
      <c r="C70" s="685">
        <v>1155.3599999999999</v>
      </c>
      <c r="D70" s="686">
        <v>-29.876655792396001</v>
      </c>
      <c r="E70" s="692">
        <v>0.97479266638700002</v>
      </c>
      <c r="F70" s="685">
        <v>1176.8171568227001</v>
      </c>
      <c r="G70" s="686">
        <v>784.54477121513003</v>
      </c>
      <c r="H70" s="688">
        <v>77.186000000000007</v>
      </c>
      <c r="I70" s="685">
        <v>759.18</v>
      </c>
      <c r="J70" s="686">
        <v>-25.364771215129998</v>
      </c>
      <c r="K70" s="693">
        <v>0.645112960495</v>
      </c>
    </row>
    <row r="71" spans="1:11" ht="14.4" customHeight="1" thickBot="1" x14ac:dyDescent="0.35">
      <c r="A71" s="702" t="s">
        <v>388</v>
      </c>
      <c r="B71" s="680">
        <v>554.06328772935501</v>
      </c>
      <c r="C71" s="680">
        <v>499.47300000000001</v>
      </c>
      <c r="D71" s="681">
        <v>-54.590287729354003</v>
      </c>
      <c r="E71" s="682">
        <v>0.90147283002</v>
      </c>
      <c r="F71" s="680">
        <v>514.99999999999795</v>
      </c>
      <c r="G71" s="681">
        <v>343.33333333333201</v>
      </c>
      <c r="H71" s="683">
        <v>48.209000000000003</v>
      </c>
      <c r="I71" s="680">
        <v>349.714</v>
      </c>
      <c r="J71" s="681">
        <v>6.3806666666679996</v>
      </c>
      <c r="K71" s="684">
        <v>0.67905631067899996</v>
      </c>
    </row>
    <row r="72" spans="1:11" ht="14.4" customHeight="1" thickBot="1" x14ac:dyDescent="0.35">
      <c r="A72" s="702" t="s">
        <v>389</v>
      </c>
      <c r="B72" s="680">
        <v>135.689424544129</v>
      </c>
      <c r="C72" s="680">
        <v>141.50299999999999</v>
      </c>
      <c r="D72" s="681">
        <v>5.8135754558709998</v>
      </c>
      <c r="E72" s="682">
        <v>1.0428447204</v>
      </c>
      <c r="F72" s="680">
        <v>152.81715682270001</v>
      </c>
      <c r="G72" s="681">
        <v>101.87810454846699</v>
      </c>
      <c r="H72" s="683">
        <v>11.894</v>
      </c>
      <c r="I72" s="680">
        <v>95.042000000000002</v>
      </c>
      <c r="J72" s="681">
        <v>-6.8361045484660004</v>
      </c>
      <c r="K72" s="684">
        <v>0.62193278540200003</v>
      </c>
    </row>
    <row r="73" spans="1:11" ht="14.4" customHeight="1" thickBot="1" x14ac:dyDescent="0.35">
      <c r="A73" s="702" t="s">
        <v>390</v>
      </c>
      <c r="B73" s="680">
        <v>495.48394351891397</v>
      </c>
      <c r="C73" s="680">
        <v>514.38400000000001</v>
      </c>
      <c r="D73" s="681">
        <v>18.900056481086001</v>
      </c>
      <c r="E73" s="682">
        <v>1.0381446396559999</v>
      </c>
      <c r="F73" s="680">
        <v>508.99999999999801</v>
      </c>
      <c r="G73" s="681">
        <v>339.33333333333201</v>
      </c>
      <c r="H73" s="683">
        <v>17.082999999999998</v>
      </c>
      <c r="I73" s="680">
        <v>314.42399999999998</v>
      </c>
      <c r="J73" s="681">
        <v>-24.909333333330999</v>
      </c>
      <c r="K73" s="684">
        <v>0.617728880157</v>
      </c>
    </row>
    <row r="74" spans="1:11" ht="14.4" customHeight="1" thickBot="1" x14ac:dyDescent="0.35">
      <c r="A74" s="703" t="s">
        <v>391</v>
      </c>
      <c r="B74" s="685">
        <v>1287.43637044403</v>
      </c>
      <c r="C74" s="685">
        <v>1448.40633</v>
      </c>
      <c r="D74" s="686">
        <v>160.96995955597001</v>
      </c>
      <c r="E74" s="692">
        <v>1.125031390483</v>
      </c>
      <c r="F74" s="685">
        <v>1268.55199603193</v>
      </c>
      <c r="G74" s="686">
        <v>845.70133068795099</v>
      </c>
      <c r="H74" s="688">
        <v>86.809380000000004</v>
      </c>
      <c r="I74" s="685">
        <v>834.82547</v>
      </c>
      <c r="J74" s="686">
        <v>-10.87586068795</v>
      </c>
      <c r="K74" s="693">
        <v>0.65809322172899998</v>
      </c>
    </row>
    <row r="75" spans="1:11" ht="14.4" customHeight="1" thickBot="1" x14ac:dyDescent="0.35">
      <c r="A75" s="700" t="s">
        <v>45</v>
      </c>
      <c r="B75" s="680">
        <v>145.13212573355401</v>
      </c>
      <c r="C75" s="680">
        <v>296.56574999999998</v>
      </c>
      <c r="D75" s="681">
        <v>151.433624266446</v>
      </c>
      <c r="E75" s="682">
        <v>2.0434190466170001</v>
      </c>
      <c r="F75" s="680">
        <v>239.48257323262001</v>
      </c>
      <c r="G75" s="681">
        <v>159.65504882174599</v>
      </c>
      <c r="H75" s="683">
        <v>15.914070000000001</v>
      </c>
      <c r="I75" s="680">
        <v>143.68749</v>
      </c>
      <c r="J75" s="681">
        <v>-15.967558821746</v>
      </c>
      <c r="K75" s="684">
        <v>0.59999142342699996</v>
      </c>
    </row>
    <row r="76" spans="1:11" ht="14.4" customHeight="1" thickBot="1" x14ac:dyDescent="0.35">
      <c r="A76" s="704" t="s">
        <v>392</v>
      </c>
      <c r="B76" s="680">
        <v>145.13212573355401</v>
      </c>
      <c r="C76" s="680">
        <v>296.56574999999998</v>
      </c>
      <c r="D76" s="681">
        <v>151.433624266446</v>
      </c>
      <c r="E76" s="682">
        <v>2.0434190466170001</v>
      </c>
      <c r="F76" s="680">
        <v>239.48257323262001</v>
      </c>
      <c r="G76" s="681">
        <v>159.65504882174599</v>
      </c>
      <c r="H76" s="683">
        <v>15.914070000000001</v>
      </c>
      <c r="I76" s="680">
        <v>143.68749</v>
      </c>
      <c r="J76" s="681">
        <v>-15.967558821746</v>
      </c>
      <c r="K76" s="684">
        <v>0.59999142342699996</v>
      </c>
    </row>
    <row r="77" spans="1:11" ht="14.4" customHeight="1" thickBot="1" x14ac:dyDescent="0.35">
      <c r="A77" s="702" t="s">
        <v>393</v>
      </c>
      <c r="B77" s="680">
        <v>59.684519805324001</v>
      </c>
      <c r="C77" s="680">
        <v>120.68349000000001</v>
      </c>
      <c r="D77" s="681">
        <v>60.998970194675003</v>
      </c>
      <c r="E77" s="682">
        <v>2.0220233050980001</v>
      </c>
      <c r="F77" s="680">
        <v>122.821090840206</v>
      </c>
      <c r="G77" s="681">
        <v>81.880727226803003</v>
      </c>
      <c r="H77" s="683">
        <v>9.9461999999999993</v>
      </c>
      <c r="I77" s="680">
        <v>79.708190000000002</v>
      </c>
      <c r="J77" s="681">
        <v>-2.1725372268030001</v>
      </c>
      <c r="K77" s="684">
        <v>0.648978033452</v>
      </c>
    </row>
    <row r="78" spans="1:11" ht="14.4" customHeight="1" thickBot="1" x14ac:dyDescent="0.35">
      <c r="A78" s="702" t="s">
        <v>394</v>
      </c>
      <c r="B78" s="680">
        <v>2.9869120529100002</v>
      </c>
      <c r="C78" s="680">
        <v>0</v>
      </c>
      <c r="D78" s="681">
        <v>-2.9869120529100002</v>
      </c>
      <c r="E78" s="682">
        <v>0</v>
      </c>
      <c r="F78" s="680">
        <v>0</v>
      </c>
      <c r="G78" s="681">
        <v>0</v>
      </c>
      <c r="H78" s="683">
        <v>0</v>
      </c>
      <c r="I78" s="680">
        <v>3.3439999999999999</v>
      </c>
      <c r="J78" s="681">
        <v>3.3439999999999999</v>
      </c>
      <c r="K78" s="691" t="s">
        <v>329</v>
      </c>
    </row>
    <row r="79" spans="1:11" ht="14.4" customHeight="1" thickBot="1" x14ac:dyDescent="0.35">
      <c r="A79" s="702" t="s">
        <v>395</v>
      </c>
      <c r="B79" s="680">
        <v>31.657497598088</v>
      </c>
      <c r="C79" s="680">
        <v>6.1847200000000004</v>
      </c>
      <c r="D79" s="681">
        <v>-25.472777598088001</v>
      </c>
      <c r="E79" s="682">
        <v>0.19536351478299999</v>
      </c>
      <c r="F79" s="680">
        <v>7.1441870280520003</v>
      </c>
      <c r="G79" s="681">
        <v>4.7627913520350003</v>
      </c>
      <c r="H79" s="683">
        <v>0.13589999999999999</v>
      </c>
      <c r="I79" s="680">
        <v>23.43947</v>
      </c>
      <c r="J79" s="681">
        <v>18.676678647964</v>
      </c>
      <c r="K79" s="684">
        <v>3.2809149463690002</v>
      </c>
    </row>
    <row r="80" spans="1:11" ht="14.4" customHeight="1" thickBot="1" x14ac:dyDescent="0.35">
      <c r="A80" s="702" t="s">
        <v>396</v>
      </c>
      <c r="B80" s="680">
        <v>17.802820453778999</v>
      </c>
      <c r="C80" s="680">
        <v>120.85637</v>
      </c>
      <c r="D80" s="681">
        <v>103.05354954622101</v>
      </c>
      <c r="E80" s="682">
        <v>6.7886080362249999</v>
      </c>
      <c r="F80" s="680">
        <v>58.517295364360997</v>
      </c>
      <c r="G80" s="681">
        <v>39.011530242907</v>
      </c>
      <c r="H80" s="683">
        <v>4.7746500000000003</v>
      </c>
      <c r="I80" s="680">
        <v>14.022220000000001</v>
      </c>
      <c r="J80" s="681">
        <v>-24.989310242906999</v>
      </c>
      <c r="K80" s="684">
        <v>0.23962522383599999</v>
      </c>
    </row>
    <row r="81" spans="1:11" ht="14.4" customHeight="1" thickBot="1" x14ac:dyDescent="0.35">
      <c r="A81" s="702" t="s">
        <v>397</v>
      </c>
      <c r="B81" s="680">
        <v>33.000375823451002</v>
      </c>
      <c r="C81" s="680">
        <v>38.822369999999999</v>
      </c>
      <c r="D81" s="681">
        <v>5.8219941765480003</v>
      </c>
      <c r="E81" s="682">
        <v>1.1764220567570001</v>
      </c>
      <c r="F81" s="680">
        <v>35.999999999998998</v>
      </c>
      <c r="G81" s="681">
        <v>23.999999999999002</v>
      </c>
      <c r="H81" s="683">
        <v>1.05732</v>
      </c>
      <c r="I81" s="680">
        <v>23.17361</v>
      </c>
      <c r="J81" s="681">
        <v>-0.82638999999899998</v>
      </c>
      <c r="K81" s="684">
        <v>0.64371138888799995</v>
      </c>
    </row>
    <row r="82" spans="1:11" ht="14.4" customHeight="1" thickBot="1" x14ac:dyDescent="0.35">
      <c r="A82" s="702" t="s">
        <v>398</v>
      </c>
      <c r="B82" s="680">
        <v>0</v>
      </c>
      <c r="C82" s="680">
        <v>10.018800000000001</v>
      </c>
      <c r="D82" s="681">
        <v>10.018800000000001</v>
      </c>
      <c r="E82" s="690" t="s">
        <v>329</v>
      </c>
      <c r="F82" s="680">
        <v>15</v>
      </c>
      <c r="G82" s="681">
        <v>10</v>
      </c>
      <c r="H82" s="683">
        <v>0</v>
      </c>
      <c r="I82" s="680">
        <v>0</v>
      </c>
      <c r="J82" s="681">
        <v>-10</v>
      </c>
      <c r="K82" s="684">
        <v>0</v>
      </c>
    </row>
    <row r="83" spans="1:11" ht="14.4" customHeight="1" thickBot="1" x14ac:dyDescent="0.35">
      <c r="A83" s="705" t="s">
        <v>46</v>
      </c>
      <c r="B83" s="685">
        <v>0</v>
      </c>
      <c r="C83" s="685">
        <v>109.24299999999999</v>
      </c>
      <c r="D83" s="686">
        <v>109.24299999999999</v>
      </c>
      <c r="E83" s="687" t="s">
        <v>321</v>
      </c>
      <c r="F83" s="685">
        <v>0</v>
      </c>
      <c r="G83" s="686">
        <v>0</v>
      </c>
      <c r="H83" s="688">
        <v>0</v>
      </c>
      <c r="I83" s="685">
        <v>1.5184</v>
      </c>
      <c r="J83" s="686">
        <v>1.5184</v>
      </c>
      <c r="K83" s="689" t="s">
        <v>321</v>
      </c>
    </row>
    <row r="84" spans="1:11" ht="14.4" customHeight="1" thickBot="1" x14ac:dyDescent="0.35">
      <c r="A84" s="701" t="s">
        <v>399</v>
      </c>
      <c r="B84" s="685">
        <v>0</v>
      </c>
      <c r="C84" s="685">
        <v>1.3939999999999999</v>
      </c>
      <c r="D84" s="686">
        <v>1.3939999999999999</v>
      </c>
      <c r="E84" s="687" t="s">
        <v>321</v>
      </c>
      <c r="F84" s="685">
        <v>0</v>
      </c>
      <c r="G84" s="686">
        <v>0</v>
      </c>
      <c r="H84" s="688">
        <v>0</v>
      </c>
      <c r="I84" s="685">
        <v>1.518</v>
      </c>
      <c r="J84" s="686">
        <v>1.518</v>
      </c>
      <c r="K84" s="689" t="s">
        <v>321</v>
      </c>
    </row>
    <row r="85" spans="1:11" ht="14.4" customHeight="1" thickBot="1" x14ac:dyDescent="0.35">
      <c r="A85" s="702" t="s">
        <v>400</v>
      </c>
      <c r="B85" s="680">
        <v>0</v>
      </c>
      <c r="C85" s="680">
        <v>1.3939999999999999</v>
      </c>
      <c r="D85" s="681">
        <v>1.3939999999999999</v>
      </c>
      <c r="E85" s="690" t="s">
        <v>321</v>
      </c>
      <c r="F85" s="680">
        <v>0</v>
      </c>
      <c r="G85" s="681">
        <v>0</v>
      </c>
      <c r="H85" s="683">
        <v>0</v>
      </c>
      <c r="I85" s="680">
        <v>1.518</v>
      </c>
      <c r="J85" s="681">
        <v>1.518</v>
      </c>
      <c r="K85" s="691" t="s">
        <v>321</v>
      </c>
    </row>
    <row r="86" spans="1:11" ht="14.4" customHeight="1" thickBot="1" x14ac:dyDescent="0.35">
      <c r="A86" s="701" t="s">
        <v>401</v>
      </c>
      <c r="B86" s="685">
        <v>0</v>
      </c>
      <c r="C86" s="685">
        <v>107.849</v>
      </c>
      <c r="D86" s="686">
        <v>107.849</v>
      </c>
      <c r="E86" s="687" t="s">
        <v>321</v>
      </c>
      <c r="F86" s="685">
        <v>0</v>
      </c>
      <c r="G86" s="686">
        <v>0</v>
      </c>
      <c r="H86" s="688">
        <v>0</v>
      </c>
      <c r="I86" s="685">
        <v>4.0000000000000002E-4</v>
      </c>
      <c r="J86" s="686">
        <v>4.0000000000000002E-4</v>
      </c>
      <c r="K86" s="689" t="s">
        <v>321</v>
      </c>
    </row>
    <row r="87" spans="1:11" ht="14.4" customHeight="1" thickBot="1" x14ac:dyDescent="0.35">
      <c r="A87" s="702" t="s">
        <v>402</v>
      </c>
      <c r="B87" s="680">
        <v>0</v>
      </c>
      <c r="C87" s="680">
        <v>107.849</v>
      </c>
      <c r="D87" s="681">
        <v>107.849</v>
      </c>
      <c r="E87" s="690" t="s">
        <v>321</v>
      </c>
      <c r="F87" s="680">
        <v>0</v>
      </c>
      <c r="G87" s="681">
        <v>0</v>
      </c>
      <c r="H87" s="683">
        <v>0</v>
      </c>
      <c r="I87" s="680">
        <v>0</v>
      </c>
      <c r="J87" s="681">
        <v>0</v>
      </c>
      <c r="K87" s="691" t="s">
        <v>321</v>
      </c>
    </row>
    <row r="88" spans="1:11" ht="14.4" customHeight="1" thickBot="1" x14ac:dyDescent="0.35">
      <c r="A88" s="702" t="s">
        <v>403</v>
      </c>
      <c r="B88" s="680">
        <v>0</v>
      </c>
      <c r="C88" s="680">
        <v>0</v>
      </c>
      <c r="D88" s="681">
        <v>0</v>
      </c>
      <c r="E88" s="682">
        <v>1</v>
      </c>
      <c r="F88" s="680">
        <v>0</v>
      </c>
      <c r="G88" s="681">
        <v>0</v>
      </c>
      <c r="H88" s="683">
        <v>0</v>
      </c>
      <c r="I88" s="680">
        <v>4.0000000000000002E-4</v>
      </c>
      <c r="J88" s="681">
        <v>4.0000000000000002E-4</v>
      </c>
      <c r="K88" s="691" t="s">
        <v>329</v>
      </c>
    </row>
    <row r="89" spans="1:11" ht="14.4" customHeight="1" thickBot="1" x14ac:dyDescent="0.35">
      <c r="A89" s="700" t="s">
        <v>47</v>
      </c>
      <c r="B89" s="680">
        <v>1142.3042447104799</v>
      </c>
      <c r="C89" s="680">
        <v>1042.5975800000001</v>
      </c>
      <c r="D89" s="681">
        <v>-99.706664710474996</v>
      </c>
      <c r="E89" s="682">
        <v>0.91271444085700004</v>
      </c>
      <c r="F89" s="680">
        <v>1029.0694227993099</v>
      </c>
      <c r="G89" s="681">
        <v>686.04628186620505</v>
      </c>
      <c r="H89" s="683">
        <v>70.895309999999995</v>
      </c>
      <c r="I89" s="680">
        <v>689.61958000000004</v>
      </c>
      <c r="J89" s="681">
        <v>3.5732981337949998</v>
      </c>
      <c r="K89" s="684">
        <v>0.67013902533799996</v>
      </c>
    </row>
    <row r="90" spans="1:11" ht="14.4" customHeight="1" thickBot="1" x14ac:dyDescent="0.35">
      <c r="A90" s="701" t="s">
        <v>404</v>
      </c>
      <c r="B90" s="685">
        <v>0.37514088751300001</v>
      </c>
      <c r="C90" s="685">
        <v>0</v>
      </c>
      <c r="D90" s="686">
        <v>-0.37514088751300001</v>
      </c>
      <c r="E90" s="692">
        <v>0</v>
      </c>
      <c r="F90" s="685">
        <v>0</v>
      </c>
      <c r="G90" s="686">
        <v>0</v>
      </c>
      <c r="H90" s="688">
        <v>0</v>
      </c>
      <c r="I90" s="685">
        <v>0.39200000000000002</v>
      </c>
      <c r="J90" s="686">
        <v>0.39200000000000002</v>
      </c>
      <c r="K90" s="689" t="s">
        <v>329</v>
      </c>
    </row>
    <row r="91" spans="1:11" ht="14.4" customHeight="1" thickBot="1" x14ac:dyDescent="0.35">
      <c r="A91" s="702" t="s">
        <v>405</v>
      </c>
      <c r="B91" s="680">
        <v>0.37514088751300001</v>
      </c>
      <c r="C91" s="680">
        <v>0</v>
      </c>
      <c r="D91" s="681">
        <v>-0.37514088751300001</v>
      </c>
      <c r="E91" s="682">
        <v>0</v>
      </c>
      <c r="F91" s="680">
        <v>0</v>
      </c>
      <c r="G91" s="681">
        <v>0</v>
      </c>
      <c r="H91" s="683">
        <v>0</v>
      </c>
      <c r="I91" s="680">
        <v>0.39200000000000002</v>
      </c>
      <c r="J91" s="681">
        <v>0.39200000000000002</v>
      </c>
      <c r="K91" s="691" t="s">
        <v>329</v>
      </c>
    </row>
    <row r="92" spans="1:11" ht="14.4" customHeight="1" thickBot="1" x14ac:dyDescent="0.35">
      <c r="A92" s="701" t="s">
        <v>406</v>
      </c>
      <c r="B92" s="685">
        <v>22.996817092720001</v>
      </c>
      <c r="C92" s="685">
        <v>31.8095</v>
      </c>
      <c r="D92" s="686">
        <v>8.8126829072789992</v>
      </c>
      <c r="E92" s="692">
        <v>1.383213158227</v>
      </c>
      <c r="F92" s="685">
        <v>29.381647603617001</v>
      </c>
      <c r="G92" s="686">
        <v>19.587765069077999</v>
      </c>
      <c r="H92" s="688">
        <v>1.57182</v>
      </c>
      <c r="I92" s="685">
        <v>14.841609999999999</v>
      </c>
      <c r="J92" s="686">
        <v>-4.7461550690780001</v>
      </c>
      <c r="K92" s="693">
        <v>0.50513198579600005</v>
      </c>
    </row>
    <row r="93" spans="1:11" ht="14.4" customHeight="1" thickBot="1" x14ac:dyDescent="0.35">
      <c r="A93" s="702" t="s">
        <v>407</v>
      </c>
      <c r="B93" s="680">
        <v>8.3251850025409997</v>
      </c>
      <c r="C93" s="680">
        <v>17.639099999999999</v>
      </c>
      <c r="D93" s="681">
        <v>9.3139149974579993</v>
      </c>
      <c r="E93" s="682">
        <v>2.1187637265250001</v>
      </c>
      <c r="F93" s="680">
        <v>13.917871235367</v>
      </c>
      <c r="G93" s="681">
        <v>9.2785808235780003</v>
      </c>
      <c r="H93" s="683">
        <v>0.57340000000000002</v>
      </c>
      <c r="I93" s="680">
        <v>6.5285000000000002</v>
      </c>
      <c r="J93" s="681">
        <v>-2.7500808235780001</v>
      </c>
      <c r="K93" s="684">
        <v>0.46907317143499999</v>
      </c>
    </row>
    <row r="94" spans="1:11" ht="14.4" customHeight="1" thickBot="1" x14ac:dyDescent="0.35">
      <c r="A94" s="702" t="s">
        <v>408</v>
      </c>
      <c r="B94" s="680">
        <v>14.671632090178999</v>
      </c>
      <c r="C94" s="680">
        <v>14.170400000000001</v>
      </c>
      <c r="D94" s="681">
        <v>-0.50123209017899994</v>
      </c>
      <c r="E94" s="682">
        <v>0.96583665081699999</v>
      </c>
      <c r="F94" s="680">
        <v>15.46377636825</v>
      </c>
      <c r="G94" s="681">
        <v>10.309184245499999</v>
      </c>
      <c r="H94" s="683">
        <v>0.99841999999999997</v>
      </c>
      <c r="I94" s="680">
        <v>8.31311</v>
      </c>
      <c r="J94" s="681">
        <v>-1.9960742455</v>
      </c>
      <c r="K94" s="684">
        <v>0.53758602051799997</v>
      </c>
    </row>
    <row r="95" spans="1:11" ht="14.4" customHeight="1" thickBot="1" x14ac:dyDescent="0.35">
      <c r="A95" s="701" t="s">
        <v>409</v>
      </c>
      <c r="B95" s="685">
        <v>62.124270213667998</v>
      </c>
      <c r="C95" s="685">
        <v>60.926000000000002</v>
      </c>
      <c r="D95" s="686">
        <v>-1.1982702136679999</v>
      </c>
      <c r="E95" s="692">
        <v>0.98071172168999998</v>
      </c>
      <c r="F95" s="685">
        <v>65</v>
      </c>
      <c r="G95" s="686">
        <v>43.333333333333002</v>
      </c>
      <c r="H95" s="688">
        <v>0</v>
      </c>
      <c r="I95" s="685">
        <v>48.476669999999999</v>
      </c>
      <c r="J95" s="686">
        <v>5.1433366666660003</v>
      </c>
      <c r="K95" s="693">
        <v>0.74579492307600004</v>
      </c>
    </row>
    <row r="96" spans="1:11" ht="14.4" customHeight="1" thickBot="1" x14ac:dyDescent="0.35">
      <c r="A96" s="702" t="s">
        <v>410</v>
      </c>
      <c r="B96" s="680">
        <v>24.999960211611999</v>
      </c>
      <c r="C96" s="680">
        <v>25.11</v>
      </c>
      <c r="D96" s="681">
        <v>0.110039788387</v>
      </c>
      <c r="E96" s="682">
        <v>1.0044015985400001</v>
      </c>
      <c r="F96" s="680">
        <v>24</v>
      </c>
      <c r="G96" s="681">
        <v>16</v>
      </c>
      <c r="H96" s="683">
        <v>0</v>
      </c>
      <c r="I96" s="680">
        <v>18.63</v>
      </c>
      <c r="J96" s="681">
        <v>2.6299999999989998</v>
      </c>
      <c r="K96" s="684">
        <v>0.77624999999900002</v>
      </c>
    </row>
    <row r="97" spans="1:11" ht="14.4" customHeight="1" thickBot="1" x14ac:dyDescent="0.35">
      <c r="A97" s="702" t="s">
        <v>411</v>
      </c>
      <c r="B97" s="680">
        <v>37.124310002055999</v>
      </c>
      <c r="C97" s="680">
        <v>35.816000000000003</v>
      </c>
      <c r="D97" s="681">
        <v>-1.3083100020559999</v>
      </c>
      <c r="E97" s="682">
        <v>0.96475867155499995</v>
      </c>
      <c r="F97" s="680">
        <v>41</v>
      </c>
      <c r="G97" s="681">
        <v>27.333333333333002</v>
      </c>
      <c r="H97" s="683">
        <v>0</v>
      </c>
      <c r="I97" s="680">
        <v>29.84667</v>
      </c>
      <c r="J97" s="681">
        <v>2.513336666666</v>
      </c>
      <c r="K97" s="684">
        <v>0.72796756097500004</v>
      </c>
    </row>
    <row r="98" spans="1:11" ht="14.4" customHeight="1" thickBot="1" x14ac:dyDescent="0.35">
      <c r="A98" s="701" t="s">
        <v>412</v>
      </c>
      <c r="B98" s="685">
        <v>2.2186878703709998</v>
      </c>
      <c r="C98" s="685">
        <v>0</v>
      </c>
      <c r="D98" s="686">
        <v>-2.2186878703709998</v>
      </c>
      <c r="E98" s="692">
        <v>0</v>
      </c>
      <c r="F98" s="685">
        <v>0</v>
      </c>
      <c r="G98" s="686">
        <v>0</v>
      </c>
      <c r="H98" s="688">
        <v>0</v>
      </c>
      <c r="I98" s="685">
        <v>0</v>
      </c>
      <c r="J98" s="686">
        <v>0</v>
      </c>
      <c r="K98" s="693">
        <v>0</v>
      </c>
    </row>
    <row r="99" spans="1:11" ht="14.4" customHeight="1" thickBot="1" x14ac:dyDescent="0.35">
      <c r="A99" s="702" t="s">
        <v>413</v>
      </c>
      <c r="B99" s="680">
        <v>2.2186878703709998</v>
      </c>
      <c r="C99" s="680">
        <v>0</v>
      </c>
      <c r="D99" s="681">
        <v>-2.2186878703709998</v>
      </c>
      <c r="E99" s="682">
        <v>0</v>
      </c>
      <c r="F99" s="680">
        <v>0</v>
      </c>
      <c r="G99" s="681">
        <v>0</v>
      </c>
      <c r="H99" s="683">
        <v>0</v>
      </c>
      <c r="I99" s="680">
        <v>0</v>
      </c>
      <c r="J99" s="681">
        <v>0</v>
      </c>
      <c r="K99" s="684">
        <v>0</v>
      </c>
    </row>
    <row r="100" spans="1:11" ht="14.4" customHeight="1" thickBot="1" x14ac:dyDescent="0.35">
      <c r="A100" s="701" t="s">
        <v>414</v>
      </c>
      <c r="B100" s="685">
        <v>737.02712321731099</v>
      </c>
      <c r="C100" s="685">
        <v>726.24631999999997</v>
      </c>
      <c r="D100" s="686">
        <v>-10.78080321731</v>
      </c>
      <c r="E100" s="692">
        <v>0.98537258280200002</v>
      </c>
      <c r="F100" s="685">
        <v>784.20367749777802</v>
      </c>
      <c r="G100" s="686">
        <v>522.802451665185</v>
      </c>
      <c r="H100" s="688">
        <v>62.608249999999998</v>
      </c>
      <c r="I100" s="685">
        <v>491.87326999999999</v>
      </c>
      <c r="J100" s="686">
        <v>-30.929181665184998</v>
      </c>
      <c r="K100" s="693">
        <v>0.62722642613599999</v>
      </c>
    </row>
    <row r="101" spans="1:11" ht="14.4" customHeight="1" thickBot="1" x14ac:dyDescent="0.35">
      <c r="A101" s="702" t="s">
        <v>415</v>
      </c>
      <c r="B101" s="680">
        <v>555.85813035955505</v>
      </c>
      <c r="C101" s="680">
        <v>548.73591999999996</v>
      </c>
      <c r="D101" s="681">
        <v>-7.1222103595539998</v>
      </c>
      <c r="E101" s="682">
        <v>0.98718699975599999</v>
      </c>
      <c r="F101" s="680">
        <v>568</v>
      </c>
      <c r="G101" s="681">
        <v>378.66666666666703</v>
      </c>
      <c r="H101" s="683">
        <v>46.262880000000003</v>
      </c>
      <c r="I101" s="680">
        <v>366.75420000000003</v>
      </c>
      <c r="J101" s="681">
        <v>-11.912466666666001</v>
      </c>
      <c r="K101" s="684">
        <v>0.64569401408399996</v>
      </c>
    </row>
    <row r="102" spans="1:11" ht="14.4" customHeight="1" thickBot="1" x14ac:dyDescent="0.35">
      <c r="A102" s="702" t="s">
        <v>416</v>
      </c>
      <c r="B102" s="680">
        <v>0</v>
      </c>
      <c r="C102" s="680">
        <v>4.0898000000000003</v>
      </c>
      <c r="D102" s="681">
        <v>4.0898000000000003</v>
      </c>
      <c r="E102" s="690" t="s">
        <v>329</v>
      </c>
      <c r="F102" s="680">
        <v>0</v>
      </c>
      <c r="G102" s="681">
        <v>0</v>
      </c>
      <c r="H102" s="683">
        <v>0</v>
      </c>
      <c r="I102" s="680">
        <v>3.4847999999999999</v>
      </c>
      <c r="J102" s="681">
        <v>3.4847999999999999</v>
      </c>
      <c r="K102" s="691" t="s">
        <v>321</v>
      </c>
    </row>
    <row r="103" spans="1:11" ht="14.4" customHeight="1" thickBot="1" x14ac:dyDescent="0.35">
      <c r="A103" s="702" t="s">
        <v>417</v>
      </c>
      <c r="B103" s="680">
        <v>4.8092558087319999</v>
      </c>
      <c r="C103" s="680">
        <v>0</v>
      </c>
      <c r="D103" s="681">
        <v>-4.8092558087319999</v>
      </c>
      <c r="E103" s="682">
        <v>0</v>
      </c>
      <c r="F103" s="680">
        <v>0</v>
      </c>
      <c r="G103" s="681">
        <v>0</v>
      </c>
      <c r="H103" s="683">
        <v>0</v>
      </c>
      <c r="I103" s="680">
        <v>0</v>
      </c>
      <c r="J103" s="681">
        <v>0</v>
      </c>
      <c r="K103" s="684">
        <v>0</v>
      </c>
    </row>
    <row r="104" spans="1:11" ht="14.4" customHeight="1" thickBot="1" x14ac:dyDescent="0.35">
      <c r="A104" s="702" t="s">
        <v>418</v>
      </c>
      <c r="B104" s="680">
        <v>176.35973704902301</v>
      </c>
      <c r="C104" s="680">
        <v>173.42060000000001</v>
      </c>
      <c r="D104" s="681">
        <v>-2.9391370490219999</v>
      </c>
      <c r="E104" s="682">
        <v>0.98333442146000005</v>
      </c>
      <c r="F104" s="680">
        <v>216.20367749777799</v>
      </c>
      <c r="G104" s="681">
        <v>144.135784998519</v>
      </c>
      <c r="H104" s="683">
        <v>16.345369999999999</v>
      </c>
      <c r="I104" s="680">
        <v>121.63427</v>
      </c>
      <c r="J104" s="681">
        <v>-22.501514998518001</v>
      </c>
      <c r="K104" s="684">
        <v>0.56259112429400004</v>
      </c>
    </row>
    <row r="105" spans="1:11" ht="14.4" customHeight="1" thickBot="1" x14ac:dyDescent="0.35">
      <c r="A105" s="701" t="s">
        <v>419</v>
      </c>
      <c r="B105" s="685">
        <v>317.56220542889201</v>
      </c>
      <c r="C105" s="685">
        <v>210.06726</v>
      </c>
      <c r="D105" s="686">
        <v>-107.494945428891</v>
      </c>
      <c r="E105" s="692">
        <v>0.66149956263300003</v>
      </c>
      <c r="F105" s="685">
        <v>150.48409769791101</v>
      </c>
      <c r="G105" s="686">
        <v>100.322731798608</v>
      </c>
      <c r="H105" s="688">
        <v>3.5652400000000002</v>
      </c>
      <c r="I105" s="685">
        <v>79.556030000000007</v>
      </c>
      <c r="J105" s="686">
        <v>-20.766701798606999</v>
      </c>
      <c r="K105" s="693">
        <v>0.52866735566699996</v>
      </c>
    </row>
    <row r="106" spans="1:11" ht="14.4" customHeight="1" thickBot="1" x14ac:dyDescent="0.35">
      <c r="A106" s="702" t="s">
        <v>420</v>
      </c>
      <c r="B106" s="680">
        <v>17.245400855048</v>
      </c>
      <c r="C106" s="680">
        <v>15.28755</v>
      </c>
      <c r="D106" s="681">
        <v>-1.957850855048</v>
      </c>
      <c r="E106" s="682">
        <v>0.88647113096899999</v>
      </c>
      <c r="F106" s="680">
        <v>0.29999999999900001</v>
      </c>
      <c r="G106" s="681">
        <v>0.19999999999900001</v>
      </c>
      <c r="H106" s="683">
        <v>0</v>
      </c>
      <c r="I106" s="680">
        <v>0</v>
      </c>
      <c r="J106" s="681">
        <v>-0.19999999999900001</v>
      </c>
      <c r="K106" s="684">
        <v>0</v>
      </c>
    </row>
    <row r="107" spans="1:11" ht="14.4" customHeight="1" thickBot="1" x14ac:dyDescent="0.35">
      <c r="A107" s="702" t="s">
        <v>421</v>
      </c>
      <c r="B107" s="680">
        <v>209.36645631778501</v>
      </c>
      <c r="C107" s="680">
        <v>137.54461000000001</v>
      </c>
      <c r="D107" s="681">
        <v>-71.821846317785003</v>
      </c>
      <c r="E107" s="682">
        <v>0.656956288123</v>
      </c>
      <c r="F107" s="680">
        <v>65.110605534721998</v>
      </c>
      <c r="G107" s="681">
        <v>43.407070356481</v>
      </c>
      <c r="H107" s="683">
        <v>0</v>
      </c>
      <c r="I107" s="680">
        <v>49.991959999999999</v>
      </c>
      <c r="J107" s="681">
        <v>6.5848896435180002</v>
      </c>
      <c r="K107" s="684">
        <v>0.76780056934499996</v>
      </c>
    </row>
    <row r="108" spans="1:11" ht="14.4" customHeight="1" thickBot="1" x14ac:dyDescent="0.35">
      <c r="A108" s="702" t="s">
        <v>422</v>
      </c>
      <c r="B108" s="680">
        <v>9.9999840846439998</v>
      </c>
      <c r="C108" s="680">
        <v>6.0640000000000001</v>
      </c>
      <c r="D108" s="681">
        <v>-3.9359840846440002</v>
      </c>
      <c r="E108" s="682">
        <v>0.60640096510800001</v>
      </c>
      <c r="F108" s="680">
        <v>8</v>
      </c>
      <c r="G108" s="681">
        <v>5.333333333333</v>
      </c>
      <c r="H108" s="683">
        <v>0</v>
      </c>
      <c r="I108" s="680">
        <v>0.47199999999999998</v>
      </c>
      <c r="J108" s="681">
        <v>-4.8613333333330004</v>
      </c>
      <c r="K108" s="684">
        <v>5.8999999999999997E-2</v>
      </c>
    </row>
    <row r="109" spans="1:11" ht="14.4" customHeight="1" thickBot="1" x14ac:dyDescent="0.35">
      <c r="A109" s="702" t="s">
        <v>423</v>
      </c>
      <c r="B109" s="680">
        <v>4.6369536891139997</v>
      </c>
      <c r="C109" s="680">
        <v>2.7105000000000001</v>
      </c>
      <c r="D109" s="681">
        <v>-1.9264536891140001</v>
      </c>
      <c r="E109" s="682">
        <v>0.58454325441300004</v>
      </c>
      <c r="F109" s="680">
        <v>3.257052715006</v>
      </c>
      <c r="G109" s="681">
        <v>2.1713684766700001</v>
      </c>
      <c r="H109" s="683">
        <v>0</v>
      </c>
      <c r="I109" s="680">
        <v>0.82242999999999999</v>
      </c>
      <c r="J109" s="681">
        <v>-1.3489384766700001</v>
      </c>
      <c r="K109" s="684">
        <v>0.25250742679400001</v>
      </c>
    </row>
    <row r="110" spans="1:11" ht="14.4" customHeight="1" thickBot="1" x14ac:dyDescent="0.35">
      <c r="A110" s="702" t="s">
        <v>424</v>
      </c>
      <c r="B110" s="680">
        <v>76.313410482297002</v>
      </c>
      <c r="C110" s="680">
        <v>48.460599999999999</v>
      </c>
      <c r="D110" s="681">
        <v>-27.852810482296999</v>
      </c>
      <c r="E110" s="682">
        <v>0.63502076101299998</v>
      </c>
      <c r="F110" s="680">
        <v>73.816439448183004</v>
      </c>
      <c r="G110" s="681">
        <v>49.210959632121998</v>
      </c>
      <c r="H110" s="683">
        <v>3.5652400000000002</v>
      </c>
      <c r="I110" s="680">
        <v>28.269639999999999</v>
      </c>
      <c r="J110" s="681">
        <v>-20.941319632121999</v>
      </c>
      <c r="K110" s="684">
        <v>0.382972142944</v>
      </c>
    </row>
    <row r="111" spans="1:11" ht="14.4" customHeight="1" thickBot="1" x14ac:dyDescent="0.35">
      <c r="A111" s="701" t="s">
        <v>425</v>
      </c>
      <c r="B111" s="685">
        <v>0</v>
      </c>
      <c r="C111" s="685">
        <v>5.7960000000000003</v>
      </c>
      <c r="D111" s="686">
        <v>5.7960000000000003</v>
      </c>
      <c r="E111" s="687" t="s">
        <v>329</v>
      </c>
      <c r="F111" s="685">
        <v>0</v>
      </c>
      <c r="G111" s="686">
        <v>0</v>
      </c>
      <c r="H111" s="688">
        <v>3.15</v>
      </c>
      <c r="I111" s="685">
        <v>54.48</v>
      </c>
      <c r="J111" s="686">
        <v>54.48</v>
      </c>
      <c r="K111" s="689" t="s">
        <v>321</v>
      </c>
    </row>
    <row r="112" spans="1:11" ht="14.4" customHeight="1" thickBot="1" x14ac:dyDescent="0.35">
      <c r="A112" s="702" t="s">
        <v>426</v>
      </c>
      <c r="B112" s="680">
        <v>0</v>
      </c>
      <c r="C112" s="680">
        <v>5.7960000000000003</v>
      </c>
      <c r="D112" s="681">
        <v>5.7960000000000003</v>
      </c>
      <c r="E112" s="690" t="s">
        <v>329</v>
      </c>
      <c r="F112" s="680">
        <v>0</v>
      </c>
      <c r="G112" s="681">
        <v>0</v>
      </c>
      <c r="H112" s="683">
        <v>3.15</v>
      </c>
      <c r="I112" s="680">
        <v>54.48</v>
      </c>
      <c r="J112" s="681">
        <v>54.48</v>
      </c>
      <c r="K112" s="691" t="s">
        <v>321</v>
      </c>
    </row>
    <row r="113" spans="1:11" ht="14.4" customHeight="1" thickBot="1" x14ac:dyDescent="0.35">
      <c r="A113" s="701" t="s">
        <v>427</v>
      </c>
      <c r="B113" s="685">
        <v>0</v>
      </c>
      <c r="C113" s="685">
        <v>7.7524999999990003</v>
      </c>
      <c r="D113" s="686">
        <v>7.7524999999990003</v>
      </c>
      <c r="E113" s="687" t="s">
        <v>329</v>
      </c>
      <c r="F113" s="685">
        <v>0</v>
      </c>
      <c r="G113" s="686">
        <v>0</v>
      </c>
      <c r="H113" s="688">
        <v>0</v>
      </c>
      <c r="I113" s="685">
        <v>0</v>
      </c>
      <c r="J113" s="686">
        <v>0</v>
      </c>
      <c r="K113" s="689" t="s">
        <v>321</v>
      </c>
    </row>
    <row r="114" spans="1:11" ht="14.4" customHeight="1" thickBot="1" x14ac:dyDescent="0.35">
      <c r="A114" s="702" t="s">
        <v>428</v>
      </c>
      <c r="B114" s="680">
        <v>0</v>
      </c>
      <c r="C114" s="680">
        <v>7.7524999999990003</v>
      </c>
      <c r="D114" s="681">
        <v>7.7524999999990003</v>
      </c>
      <c r="E114" s="690" t="s">
        <v>329</v>
      </c>
      <c r="F114" s="680">
        <v>0</v>
      </c>
      <c r="G114" s="681">
        <v>0</v>
      </c>
      <c r="H114" s="683">
        <v>0</v>
      </c>
      <c r="I114" s="680">
        <v>0</v>
      </c>
      <c r="J114" s="681">
        <v>0</v>
      </c>
      <c r="K114" s="691" t="s">
        <v>321</v>
      </c>
    </row>
    <row r="115" spans="1:11" ht="14.4" customHeight="1" thickBot="1" x14ac:dyDescent="0.35">
      <c r="A115" s="699" t="s">
        <v>48</v>
      </c>
      <c r="B115" s="680">
        <v>44768.004041632397</v>
      </c>
      <c r="C115" s="680">
        <v>48306.837240000001</v>
      </c>
      <c r="D115" s="681">
        <v>3538.8331983676499</v>
      </c>
      <c r="E115" s="682">
        <v>1.0790482683810001</v>
      </c>
      <c r="F115" s="680">
        <v>49115</v>
      </c>
      <c r="G115" s="681">
        <v>32743.333333333299</v>
      </c>
      <c r="H115" s="683">
        <v>4466.2193500000103</v>
      </c>
      <c r="I115" s="680">
        <v>34794.255259999998</v>
      </c>
      <c r="J115" s="681">
        <v>2050.9219266666801</v>
      </c>
      <c r="K115" s="684">
        <v>0.70842421378300002</v>
      </c>
    </row>
    <row r="116" spans="1:11" ht="14.4" customHeight="1" thickBot="1" x14ac:dyDescent="0.35">
      <c r="A116" s="705" t="s">
        <v>429</v>
      </c>
      <c r="B116" s="685">
        <v>33094.002987709602</v>
      </c>
      <c r="C116" s="685">
        <v>35975.722999999998</v>
      </c>
      <c r="D116" s="686">
        <v>2881.7200122904501</v>
      </c>
      <c r="E116" s="692">
        <v>1.0870768040159999</v>
      </c>
      <c r="F116" s="685">
        <v>36148</v>
      </c>
      <c r="G116" s="686">
        <v>24098.666666666701</v>
      </c>
      <c r="H116" s="688">
        <v>3284.4290000000101</v>
      </c>
      <c r="I116" s="685">
        <v>25597.960999999999</v>
      </c>
      <c r="J116" s="686">
        <v>1499.2943333333201</v>
      </c>
      <c r="K116" s="693">
        <v>0.70814321677500003</v>
      </c>
    </row>
    <row r="117" spans="1:11" ht="14.4" customHeight="1" thickBot="1" x14ac:dyDescent="0.35">
      <c r="A117" s="701" t="s">
        <v>430</v>
      </c>
      <c r="B117" s="685">
        <v>32880.002968389701</v>
      </c>
      <c r="C117" s="685">
        <v>35855.712</v>
      </c>
      <c r="D117" s="686">
        <v>2975.7090316102799</v>
      </c>
      <c r="E117" s="692">
        <v>1.090502091331</v>
      </c>
      <c r="F117" s="685">
        <v>36020</v>
      </c>
      <c r="G117" s="686">
        <v>24013.333333333401</v>
      </c>
      <c r="H117" s="688">
        <v>3267.3790000000099</v>
      </c>
      <c r="I117" s="685">
        <v>25449.51</v>
      </c>
      <c r="J117" s="686">
        <v>1436.1766666666599</v>
      </c>
      <c r="K117" s="693">
        <v>0.70653831204799999</v>
      </c>
    </row>
    <row r="118" spans="1:11" ht="14.4" customHeight="1" thickBot="1" x14ac:dyDescent="0.35">
      <c r="A118" s="702" t="s">
        <v>431</v>
      </c>
      <c r="B118" s="680">
        <v>32880.002968389701</v>
      </c>
      <c r="C118" s="680">
        <v>35855.712</v>
      </c>
      <c r="D118" s="681">
        <v>2975.7090316102799</v>
      </c>
      <c r="E118" s="682">
        <v>1.090502091331</v>
      </c>
      <c r="F118" s="680">
        <v>36020</v>
      </c>
      <c r="G118" s="681">
        <v>24013.333333333401</v>
      </c>
      <c r="H118" s="683">
        <v>3267.3790000000099</v>
      </c>
      <c r="I118" s="680">
        <v>25449.51</v>
      </c>
      <c r="J118" s="681">
        <v>1436.1766666666599</v>
      </c>
      <c r="K118" s="684">
        <v>0.70653831204799999</v>
      </c>
    </row>
    <row r="119" spans="1:11" ht="14.4" customHeight="1" thickBot="1" x14ac:dyDescent="0.35">
      <c r="A119" s="701" t="s">
        <v>432</v>
      </c>
      <c r="B119" s="685">
        <v>0</v>
      </c>
      <c r="C119" s="685">
        <v>56.322000000000003</v>
      </c>
      <c r="D119" s="686">
        <v>56.322000000000003</v>
      </c>
      <c r="E119" s="687" t="s">
        <v>321</v>
      </c>
      <c r="F119" s="685">
        <v>0</v>
      </c>
      <c r="G119" s="686">
        <v>0</v>
      </c>
      <c r="H119" s="688">
        <v>0</v>
      </c>
      <c r="I119" s="685">
        <v>4.6399999999999997</v>
      </c>
      <c r="J119" s="686">
        <v>4.6399999999999997</v>
      </c>
      <c r="K119" s="689" t="s">
        <v>321</v>
      </c>
    </row>
    <row r="120" spans="1:11" ht="14.4" customHeight="1" thickBot="1" x14ac:dyDescent="0.35">
      <c r="A120" s="702" t="s">
        <v>433</v>
      </c>
      <c r="B120" s="680">
        <v>0</v>
      </c>
      <c r="C120" s="680">
        <v>56.322000000000003</v>
      </c>
      <c r="D120" s="681">
        <v>56.322000000000003</v>
      </c>
      <c r="E120" s="690" t="s">
        <v>321</v>
      </c>
      <c r="F120" s="680">
        <v>0</v>
      </c>
      <c r="G120" s="681">
        <v>0</v>
      </c>
      <c r="H120" s="683">
        <v>0</v>
      </c>
      <c r="I120" s="680">
        <v>4.6399999999999997</v>
      </c>
      <c r="J120" s="681">
        <v>4.6399999999999997</v>
      </c>
      <c r="K120" s="691" t="s">
        <v>321</v>
      </c>
    </row>
    <row r="121" spans="1:11" ht="14.4" customHeight="1" thickBot="1" x14ac:dyDescent="0.35">
      <c r="A121" s="701" t="s">
        <v>434</v>
      </c>
      <c r="B121" s="685">
        <v>0</v>
      </c>
      <c r="C121" s="685">
        <v>-8.77</v>
      </c>
      <c r="D121" s="686">
        <v>-8.77</v>
      </c>
      <c r="E121" s="687" t="s">
        <v>321</v>
      </c>
      <c r="F121" s="685">
        <v>0</v>
      </c>
      <c r="G121" s="686">
        <v>0</v>
      </c>
      <c r="H121" s="688">
        <v>0</v>
      </c>
      <c r="I121" s="685">
        <v>-1.917</v>
      </c>
      <c r="J121" s="686">
        <v>-1.917</v>
      </c>
      <c r="K121" s="689" t="s">
        <v>321</v>
      </c>
    </row>
    <row r="122" spans="1:11" ht="14.4" customHeight="1" thickBot="1" x14ac:dyDescent="0.35">
      <c r="A122" s="702" t="s">
        <v>435</v>
      </c>
      <c r="B122" s="680">
        <v>0</v>
      </c>
      <c r="C122" s="680">
        <v>-8.77</v>
      </c>
      <c r="D122" s="681">
        <v>-8.77</v>
      </c>
      <c r="E122" s="690" t="s">
        <v>321</v>
      </c>
      <c r="F122" s="680">
        <v>0</v>
      </c>
      <c r="G122" s="681">
        <v>0</v>
      </c>
      <c r="H122" s="683">
        <v>0</v>
      </c>
      <c r="I122" s="680">
        <v>-1.917</v>
      </c>
      <c r="J122" s="681">
        <v>-1.917</v>
      </c>
      <c r="K122" s="691" t="s">
        <v>321</v>
      </c>
    </row>
    <row r="123" spans="1:11" ht="14.4" customHeight="1" thickBot="1" x14ac:dyDescent="0.35">
      <c r="A123" s="701" t="s">
        <v>436</v>
      </c>
      <c r="B123" s="685">
        <v>120.00001083353899</v>
      </c>
      <c r="C123" s="685">
        <v>26.2</v>
      </c>
      <c r="D123" s="686">
        <v>-93.800010833539005</v>
      </c>
      <c r="E123" s="692">
        <v>0.21833331362200001</v>
      </c>
      <c r="F123" s="685">
        <v>27</v>
      </c>
      <c r="G123" s="686">
        <v>18</v>
      </c>
      <c r="H123" s="688">
        <v>17.05</v>
      </c>
      <c r="I123" s="685">
        <v>96.45</v>
      </c>
      <c r="J123" s="686">
        <v>78.45</v>
      </c>
      <c r="K123" s="693">
        <v>3.5722222222219999</v>
      </c>
    </row>
    <row r="124" spans="1:11" ht="14.4" customHeight="1" thickBot="1" x14ac:dyDescent="0.35">
      <c r="A124" s="702" t="s">
        <v>437</v>
      </c>
      <c r="B124" s="680">
        <v>120.00001083353899</v>
      </c>
      <c r="C124" s="680">
        <v>26.2</v>
      </c>
      <c r="D124" s="681">
        <v>-93.800010833539005</v>
      </c>
      <c r="E124" s="682">
        <v>0.21833331362200001</v>
      </c>
      <c r="F124" s="680">
        <v>27</v>
      </c>
      <c r="G124" s="681">
        <v>18</v>
      </c>
      <c r="H124" s="683">
        <v>17.05</v>
      </c>
      <c r="I124" s="680">
        <v>96.45</v>
      </c>
      <c r="J124" s="681">
        <v>78.45</v>
      </c>
      <c r="K124" s="684">
        <v>3.5722222222219999</v>
      </c>
    </row>
    <row r="125" spans="1:11" ht="14.4" customHeight="1" thickBot="1" x14ac:dyDescent="0.35">
      <c r="A125" s="701" t="s">
        <v>438</v>
      </c>
      <c r="B125" s="685">
        <v>94.000008486271994</v>
      </c>
      <c r="C125" s="685">
        <v>46.259</v>
      </c>
      <c r="D125" s="686">
        <v>-47.741008486272001</v>
      </c>
      <c r="E125" s="692">
        <v>0.49211697684799999</v>
      </c>
      <c r="F125" s="685">
        <v>101</v>
      </c>
      <c r="G125" s="686">
        <v>67.333333333333002</v>
      </c>
      <c r="H125" s="688">
        <v>0</v>
      </c>
      <c r="I125" s="685">
        <v>44.277999999999999</v>
      </c>
      <c r="J125" s="686">
        <v>-23.055333333333</v>
      </c>
      <c r="K125" s="693">
        <v>0.438396039603</v>
      </c>
    </row>
    <row r="126" spans="1:11" ht="14.4" customHeight="1" thickBot="1" x14ac:dyDescent="0.35">
      <c r="A126" s="702" t="s">
        <v>439</v>
      </c>
      <c r="B126" s="680">
        <v>94.000008486271994</v>
      </c>
      <c r="C126" s="680">
        <v>46.259</v>
      </c>
      <c r="D126" s="681">
        <v>-47.741008486272001</v>
      </c>
      <c r="E126" s="682">
        <v>0.49211697684799999</v>
      </c>
      <c r="F126" s="680">
        <v>101</v>
      </c>
      <c r="G126" s="681">
        <v>67.333333333333002</v>
      </c>
      <c r="H126" s="683">
        <v>0</v>
      </c>
      <c r="I126" s="680">
        <v>44.277999999999999</v>
      </c>
      <c r="J126" s="681">
        <v>-23.055333333333</v>
      </c>
      <c r="K126" s="684">
        <v>0.438396039603</v>
      </c>
    </row>
    <row r="127" spans="1:11" ht="14.4" customHeight="1" thickBot="1" x14ac:dyDescent="0.35">
      <c r="A127" s="704" t="s">
        <v>440</v>
      </c>
      <c r="B127" s="680">
        <v>0</v>
      </c>
      <c r="C127" s="680">
        <v>0</v>
      </c>
      <c r="D127" s="681">
        <v>0</v>
      </c>
      <c r="E127" s="682">
        <v>1</v>
      </c>
      <c r="F127" s="680">
        <v>0</v>
      </c>
      <c r="G127" s="681">
        <v>0</v>
      </c>
      <c r="H127" s="683">
        <v>0</v>
      </c>
      <c r="I127" s="680">
        <v>5</v>
      </c>
      <c r="J127" s="681">
        <v>5</v>
      </c>
      <c r="K127" s="691" t="s">
        <v>329</v>
      </c>
    </row>
    <row r="128" spans="1:11" ht="14.4" customHeight="1" thickBot="1" x14ac:dyDescent="0.35">
      <c r="A128" s="702" t="s">
        <v>441</v>
      </c>
      <c r="B128" s="680">
        <v>0</v>
      </c>
      <c r="C128" s="680">
        <v>0</v>
      </c>
      <c r="D128" s="681">
        <v>0</v>
      </c>
      <c r="E128" s="682">
        <v>1</v>
      </c>
      <c r="F128" s="680">
        <v>0</v>
      </c>
      <c r="G128" s="681">
        <v>0</v>
      </c>
      <c r="H128" s="683">
        <v>0</v>
      </c>
      <c r="I128" s="680">
        <v>5</v>
      </c>
      <c r="J128" s="681">
        <v>5</v>
      </c>
      <c r="K128" s="691" t="s">
        <v>329</v>
      </c>
    </row>
    <row r="129" spans="1:11" ht="14.4" customHeight="1" thickBot="1" x14ac:dyDescent="0.35">
      <c r="A129" s="700" t="s">
        <v>442</v>
      </c>
      <c r="B129" s="680">
        <v>11180.0010093247</v>
      </c>
      <c r="C129" s="680">
        <v>11792.719069999999</v>
      </c>
      <c r="D129" s="681">
        <v>612.71806067526597</v>
      </c>
      <c r="E129" s="682">
        <v>1.054804830533</v>
      </c>
      <c r="F129" s="680">
        <v>12246</v>
      </c>
      <c r="G129" s="681">
        <v>8163.99999999999</v>
      </c>
      <c r="H129" s="683">
        <v>1116.4419</v>
      </c>
      <c r="I129" s="680">
        <v>8686.4657100000004</v>
      </c>
      <c r="J129" s="681">
        <v>522.465710000012</v>
      </c>
      <c r="K129" s="684">
        <v>0.70933085987199995</v>
      </c>
    </row>
    <row r="130" spans="1:11" ht="14.4" customHeight="1" thickBot="1" x14ac:dyDescent="0.35">
      <c r="A130" s="701" t="s">
        <v>443</v>
      </c>
      <c r="B130" s="685">
        <v>2959.0002671370198</v>
      </c>
      <c r="C130" s="685">
        <v>3233.7011900000002</v>
      </c>
      <c r="D130" s="686">
        <v>274.70092286298001</v>
      </c>
      <c r="E130" s="692">
        <v>1.0928357208720001</v>
      </c>
      <c r="F130" s="685">
        <v>3240.99999999999</v>
      </c>
      <c r="G130" s="686">
        <v>2160.6666666666601</v>
      </c>
      <c r="H130" s="688">
        <v>295.52838000000099</v>
      </c>
      <c r="I130" s="685">
        <v>2299.5354200000002</v>
      </c>
      <c r="J130" s="686">
        <v>138.86875333334299</v>
      </c>
      <c r="K130" s="693">
        <v>0.70951416846600002</v>
      </c>
    </row>
    <row r="131" spans="1:11" ht="14.4" customHeight="1" thickBot="1" x14ac:dyDescent="0.35">
      <c r="A131" s="702" t="s">
        <v>444</v>
      </c>
      <c r="B131" s="680">
        <v>2959.0002671370198</v>
      </c>
      <c r="C131" s="680">
        <v>3233.7011900000002</v>
      </c>
      <c r="D131" s="681">
        <v>274.70092286298001</v>
      </c>
      <c r="E131" s="682">
        <v>1.0928357208720001</v>
      </c>
      <c r="F131" s="680">
        <v>3240.99999999999</v>
      </c>
      <c r="G131" s="681">
        <v>2160.6666666666601</v>
      </c>
      <c r="H131" s="683">
        <v>295.52838000000099</v>
      </c>
      <c r="I131" s="680">
        <v>2299.5354200000002</v>
      </c>
      <c r="J131" s="681">
        <v>138.86875333334299</v>
      </c>
      <c r="K131" s="684">
        <v>0.70951416846600002</v>
      </c>
    </row>
    <row r="132" spans="1:11" ht="14.4" customHeight="1" thickBot="1" x14ac:dyDescent="0.35">
      <c r="A132" s="701" t="s">
        <v>445</v>
      </c>
      <c r="B132" s="685">
        <v>8221.0007421877199</v>
      </c>
      <c r="C132" s="685">
        <v>8561.9998799999994</v>
      </c>
      <c r="D132" s="686">
        <v>340.99913781228901</v>
      </c>
      <c r="E132" s="692">
        <v>1.041479030169</v>
      </c>
      <c r="F132" s="685">
        <v>9005</v>
      </c>
      <c r="G132" s="686">
        <v>6003.3333333333303</v>
      </c>
      <c r="H132" s="688">
        <v>820.91352000000199</v>
      </c>
      <c r="I132" s="685">
        <v>6387.5812900000001</v>
      </c>
      <c r="J132" s="686">
        <v>384.24795666667097</v>
      </c>
      <c r="K132" s="693">
        <v>0.709337178234</v>
      </c>
    </row>
    <row r="133" spans="1:11" ht="14.4" customHeight="1" thickBot="1" x14ac:dyDescent="0.35">
      <c r="A133" s="702" t="s">
        <v>446</v>
      </c>
      <c r="B133" s="680">
        <v>8221.0007421877199</v>
      </c>
      <c r="C133" s="680">
        <v>8561.9998799999994</v>
      </c>
      <c r="D133" s="681">
        <v>340.99913781228901</v>
      </c>
      <c r="E133" s="682">
        <v>1.041479030169</v>
      </c>
      <c r="F133" s="680">
        <v>9005</v>
      </c>
      <c r="G133" s="681">
        <v>6003.3333333333303</v>
      </c>
      <c r="H133" s="683">
        <v>820.91352000000199</v>
      </c>
      <c r="I133" s="680">
        <v>6387.5812900000001</v>
      </c>
      <c r="J133" s="681">
        <v>384.24795666667097</v>
      </c>
      <c r="K133" s="684">
        <v>0.709337178234</v>
      </c>
    </row>
    <row r="134" spans="1:11" ht="14.4" customHeight="1" thickBot="1" x14ac:dyDescent="0.35">
      <c r="A134" s="701" t="s">
        <v>447</v>
      </c>
      <c r="B134" s="685">
        <v>0</v>
      </c>
      <c r="C134" s="685">
        <v>-0.79</v>
      </c>
      <c r="D134" s="686">
        <v>-0.79</v>
      </c>
      <c r="E134" s="687" t="s">
        <v>329</v>
      </c>
      <c r="F134" s="685">
        <v>0</v>
      </c>
      <c r="G134" s="686">
        <v>0</v>
      </c>
      <c r="H134" s="688">
        <v>0</v>
      </c>
      <c r="I134" s="685">
        <v>-0.17199999999999999</v>
      </c>
      <c r="J134" s="686">
        <v>-0.17199999999999999</v>
      </c>
      <c r="K134" s="689" t="s">
        <v>321</v>
      </c>
    </row>
    <row r="135" spans="1:11" ht="14.4" customHeight="1" thickBot="1" x14ac:dyDescent="0.35">
      <c r="A135" s="702" t="s">
        <v>448</v>
      </c>
      <c r="B135" s="680">
        <v>0</v>
      </c>
      <c r="C135" s="680">
        <v>-0.79</v>
      </c>
      <c r="D135" s="681">
        <v>-0.79</v>
      </c>
      <c r="E135" s="690" t="s">
        <v>329</v>
      </c>
      <c r="F135" s="680">
        <v>0</v>
      </c>
      <c r="G135" s="681">
        <v>0</v>
      </c>
      <c r="H135" s="683">
        <v>0</v>
      </c>
      <c r="I135" s="680">
        <v>-0.17199999999999999</v>
      </c>
      <c r="J135" s="681">
        <v>-0.17199999999999999</v>
      </c>
      <c r="K135" s="691" t="s">
        <v>321</v>
      </c>
    </row>
    <row r="136" spans="1:11" ht="14.4" customHeight="1" thickBot="1" x14ac:dyDescent="0.35">
      <c r="A136" s="701" t="s">
        <v>449</v>
      </c>
      <c r="B136" s="685">
        <v>0</v>
      </c>
      <c r="C136" s="685">
        <v>-2.1920000000000002</v>
      </c>
      <c r="D136" s="686">
        <v>-2.1920000000000002</v>
      </c>
      <c r="E136" s="687" t="s">
        <v>329</v>
      </c>
      <c r="F136" s="685">
        <v>0</v>
      </c>
      <c r="G136" s="686">
        <v>0</v>
      </c>
      <c r="H136" s="688">
        <v>0</v>
      </c>
      <c r="I136" s="685">
        <v>-0.47899999999999998</v>
      </c>
      <c r="J136" s="686">
        <v>-0.47899999999999998</v>
      </c>
      <c r="K136" s="689" t="s">
        <v>321</v>
      </c>
    </row>
    <row r="137" spans="1:11" ht="14.4" customHeight="1" thickBot="1" x14ac:dyDescent="0.35">
      <c r="A137" s="702" t="s">
        <v>450</v>
      </c>
      <c r="B137" s="680">
        <v>0</v>
      </c>
      <c r="C137" s="680">
        <v>-2.1920000000000002</v>
      </c>
      <c r="D137" s="681">
        <v>-2.1920000000000002</v>
      </c>
      <c r="E137" s="690" t="s">
        <v>329</v>
      </c>
      <c r="F137" s="680">
        <v>0</v>
      </c>
      <c r="G137" s="681">
        <v>0</v>
      </c>
      <c r="H137" s="683">
        <v>0</v>
      </c>
      <c r="I137" s="680">
        <v>-0.47899999999999998</v>
      </c>
      <c r="J137" s="681">
        <v>-0.47899999999999998</v>
      </c>
      <c r="K137" s="691" t="s">
        <v>321</v>
      </c>
    </row>
    <row r="138" spans="1:11" ht="14.4" customHeight="1" thickBot="1" x14ac:dyDescent="0.35">
      <c r="A138" s="700" t="s">
        <v>451</v>
      </c>
      <c r="B138" s="680">
        <v>494.00004459807002</v>
      </c>
      <c r="C138" s="680">
        <v>538.39517000000001</v>
      </c>
      <c r="D138" s="681">
        <v>44.395125401930002</v>
      </c>
      <c r="E138" s="682">
        <v>1.0898686667890001</v>
      </c>
      <c r="F138" s="680">
        <v>721.00000000000102</v>
      </c>
      <c r="G138" s="681">
        <v>480.66666666666703</v>
      </c>
      <c r="H138" s="683">
        <v>65.34845</v>
      </c>
      <c r="I138" s="680">
        <v>509.82855000000001</v>
      </c>
      <c r="J138" s="681">
        <v>29.161883333333002</v>
      </c>
      <c r="K138" s="684">
        <v>0.70711310679600003</v>
      </c>
    </row>
    <row r="139" spans="1:11" ht="14.4" customHeight="1" thickBot="1" x14ac:dyDescent="0.35">
      <c r="A139" s="701" t="s">
        <v>452</v>
      </c>
      <c r="B139" s="685">
        <v>494.00004459807002</v>
      </c>
      <c r="C139" s="685">
        <v>538.39517000000001</v>
      </c>
      <c r="D139" s="686">
        <v>44.395125401930002</v>
      </c>
      <c r="E139" s="692">
        <v>1.0898686667890001</v>
      </c>
      <c r="F139" s="685">
        <v>721.00000000000102</v>
      </c>
      <c r="G139" s="686">
        <v>480.66666666666703</v>
      </c>
      <c r="H139" s="688">
        <v>65.34845</v>
      </c>
      <c r="I139" s="685">
        <v>509.82855000000001</v>
      </c>
      <c r="J139" s="686">
        <v>29.161883333333002</v>
      </c>
      <c r="K139" s="693">
        <v>0.70711310679600003</v>
      </c>
    </row>
    <row r="140" spans="1:11" ht="14.4" customHeight="1" thickBot="1" x14ac:dyDescent="0.35">
      <c r="A140" s="702" t="s">
        <v>453</v>
      </c>
      <c r="B140" s="680">
        <v>494.00004459807002</v>
      </c>
      <c r="C140" s="680">
        <v>538.39517000000001</v>
      </c>
      <c r="D140" s="681">
        <v>44.395125401930002</v>
      </c>
      <c r="E140" s="682">
        <v>1.0898686667890001</v>
      </c>
      <c r="F140" s="680">
        <v>721.00000000000102</v>
      </c>
      <c r="G140" s="681">
        <v>480.66666666666703</v>
      </c>
      <c r="H140" s="683">
        <v>65.34845</v>
      </c>
      <c r="I140" s="680">
        <v>509.82855000000001</v>
      </c>
      <c r="J140" s="681">
        <v>29.161883333333002</v>
      </c>
      <c r="K140" s="684">
        <v>0.70711310679600003</v>
      </c>
    </row>
    <row r="141" spans="1:11" ht="14.4" customHeight="1" thickBot="1" x14ac:dyDescent="0.35">
      <c r="A141" s="699" t="s">
        <v>454</v>
      </c>
      <c r="B141" s="680">
        <v>0</v>
      </c>
      <c r="C141" s="680">
        <v>0.4</v>
      </c>
      <c r="D141" s="681">
        <v>0.4</v>
      </c>
      <c r="E141" s="690" t="s">
        <v>329</v>
      </c>
      <c r="F141" s="680">
        <v>0</v>
      </c>
      <c r="G141" s="681">
        <v>0</v>
      </c>
      <c r="H141" s="683">
        <v>0</v>
      </c>
      <c r="I141" s="680">
        <v>0</v>
      </c>
      <c r="J141" s="681">
        <v>0</v>
      </c>
      <c r="K141" s="684">
        <v>0</v>
      </c>
    </row>
    <row r="142" spans="1:11" ht="14.4" customHeight="1" thickBot="1" x14ac:dyDescent="0.35">
      <c r="A142" s="700" t="s">
        <v>455</v>
      </c>
      <c r="B142" s="680">
        <v>0</v>
      </c>
      <c r="C142" s="680">
        <v>0.4</v>
      </c>
      <c r="D142" s="681">
        <v>0.4</v>
      </c>
      <c r="E142" s="690" t="s">
        <v>329</v>
      </c>
      <c r="F142" s="680">
        <v>0</v>
      </c>
      <c r="G142" s="681">
        <v>0</v>
      </c>
      <c r="H142" s="683">
        <v>0</v>
      </c>
      <c r="I142" s="680">
        <v>0</v>
      </c>
      <c r="J142" s="681">
        <v>0</v>
      </c>
      <c r="K142" s="684">
        <v>0</v>
      </c>
    </row>
    <row r="143" spans="1:11" ht="14.4" customHeight="1" thickBot="1" x14ac:dyDescent="0.35">
      <c r="A143" s="701" t="s">
        <v>456</v>
      </c>
      <c r="B143" s="685">
        <v>0</v>
      </c>
      <c r="C143" s="685">
        <v>0.4</v>
      </c>
      <c r="D143" s="686">
        <v>0.4</v>
      </c>
      <c r="E143" s="687" t="s">
        <v>329</v>
      </c>
      <c r="F143" s="685">
        <v>0</v>
      </c>
      <c r="G143" s="686">
        <v>0</v>
      </c>
      <c r="H143" s="688">
        <v>0</v>
      </c>
      <c r="I143" s="685">
        <v>0</v>
      </c>
      <c r="J143" s="686">
        <v>0</v>
      </c>
      <c r="K143" s="693">
        <v>0</v>
      </c>
    </row>
    <row r="144" spans="1:11" ht="14.4" customHeight="1" thickBot="1" x14ac:dyDescent="0.35">
      <c r="A144" s="702" t="s">
        <v>457</v>
      </c>
      <c r="B144" s="680">
        <v>0</v>
      </c>
      <c r="C144" s="680">
        <v>0.4</v>
      </c>
      <c r="D144" s="681">
        <v>0.4</v>
      </c>
      <c r="E144" s="690" t="s">
        <v>329</v>
      </c>
      <c r="F144" s="680">
        <v>0</v>
      </c>
      <c r="G144" s="681">
        <v>0</v>
      </c>
      <c r="H144" s="683">
        <v>0</v>
      </c>
      <c r="I144" s="680">
        <v>0</v>
      </c>
      <c r="J144" s="681">
        <v>0</v>
      </c>
      <c r="K144" s="684">
        <v>0</v>
      </c>
    </row>
    <row r="145" spans="1:11" ht="14.4" customHeight="1" thickBot="1" x14ac:dyDescent="0.35">
      <c r="A145" s="699" t="s">
        <v>458</v>
      </c>
      <c r="B145" s="680">
        <v>0</v>
      </c>
      <c r="C145" s="680">
        <v>165.11492999999999</v>
      </c>
      <c r="D145" s="681">
        <v>165.11492999999999</v>
      </c>
      <c r="E145" s="690" t="s">
        <v>321</v>
      </c>
      <c r="F145" s="680">
        <v>0</v>
      </c>
      <c r="G145" s="681">
        <v>0</v>
      </c>
      <c r="H145" s="683">
        <v>-0.63900000000000001</v>
      </c>
      <c r="I145" s="680">
        <v>73.756870000000006</v>
      </c>
      <c r="J145" s="681">
        <v>73.756870000000006</v>
      </c>
      <c r="K145" s="691" t="s">
        <v>321</v>
      </c>
    </row>
    <row r="146" spans="1:11" ht="14.4" customHeight="1" thickBot="1" x14ac:dyDescent="0.35">
      <c r="A146" s="700" t="s">
        <v>459</v>
      </c>
      <c r="B146" s="680">
        <v>0</v>
      </c>
      <c r="C146" s="680">
        <v>165.11492999999999</v>
      </c>
      <c r="D146" s="681">
        <v>165.11492999999999</v>
      </c>
      <c r="E146" s="690" t="s">
        <v>321</v>
      </c>
      <c r="F146" s="680">
        <v>0</v>
      </c>
      <c r="G146" s="681">
        <v>0</v>
      </c>
      <c r="H146" s="683">
        <v>-0.63900000000000001</v>
      </c>
      <c r="I146" s="680">
        <v>73.756870000000006</v>
      </c>
      <c r="J146" s="681">
        <v>73.756870000000006</v>
      </c>
      <c r="K146" s="691" t="s">
        <v>321</v>
      </c>
    </row>
    <row r="147" spans="1:11" ht="14.4" customHeight="1" thickBot="1" x14ac:dyDescent="0.35">
      <c r="A147" s="701" t="s">
        <v>460</v>
      </c>
      <c r="B147" s="685">
        <v>0</v>
      </c>
      <c r="C147" s="685">
        <v>110.74893</v>
      </c>
      <c r="D147" s="686">
        <v>110.74893</v>
      </c>
      <c r="E147" s="687" t="s">
        <v>321</v>
      </c>
      <c r="F147" s="685">
        <v>0</v>
      </c>
      <c r="G147" s="686">
        <v>0</v>
      </c>
      <c r="H147" s="688">
        <v>-0.63900000000000001</v>
      </c>
      <c r="I147" s="685">
        <v>16.38287</v>
      </c>
      <c r="J147" s="686">
        <v>16.38287</v>
      </c>
      <c r="K147" s="689" t="s">
        <v>321</v>
      </c>
    </row>
    <row r="148" spans="1:11" ht="14.4" customHeight="1" thickBot="1" x14ac:dyDescent="0.35">
      <c r="A148" s="702" t="s">
        <v>461</v>
      </c>
      <c r="B148" s="680">
        <v>0</v>
      </c>
      <c r="C148" s="680">
        <v>0.90298999999999996</v>
      </c>
      <c r="D148" s="681">
        <v>0.90298999999999996</v>
      </c>
      <c r="E148" s="690" t="s">
        <v>321</v>
      </c>
      <c r="F148" s="680">
        <v>0</v>
      </c>
      <c r="G148" s="681">
        <v>0</v>
      </c>
      <c r="H148" s="683">
        <v>0.221</v>
      </c>
      <c r="I148" s="680">
        <v>0.29287000000000002</v>
      </c>
      <c r="J148" s="681">
        <v>0.29287000000000002</v>
      </c>
      <c r="K148" s="691" t="s">
        <v>321</v>
      </c>
    </row>
    <row r="149" spans="1:11" ht="14.4" customHeight="1" thickBot="1" x14ac:dyDescent="0.35">
      <c r="A149" s="702" t="s">
        <v>462</v>
      </c>
      <c r="B149" s="680">
        <v>0</v>
      </c>
      <c r="C149" s="680">
        <v>-0.375</v>
      </c>
      <c r="D149" s="681">
        <v>-0.375</v>
      </c>
      <c r="E149" s="690" t="s">
        <v>321</v>
      </c>
      <c r="F149" s="680">
        <v>0</v>
      </c>
      <c r="G149" s="681">
        <v>0</v>
      </c>
      <c r="H149" s="683">
        <v>-0.86</v>
      </c>
      <c r="I149" s="680">
        <v>-0.86</v>
      </c>
      <c r="J149" s="681">
        <v>-0.86</v>
      </c>
      <c r="K149" s="691" t="s">
        <v>321</v>
      </c>
    </row>
    <row r="150" spans="1:11" ht="14.4" customHeight="1" thickBot="1" x14ac:dyDescent="0.35">
      <c r="A150" s="702" t="s">
        <v>463</v>
      </c>
      <c r="B150" s="680">
        <v>0</v>
      </c>
      <c r="C150" s="680">
        <v>108.56094</v>
      </c>
      <c r="D150" s="681">
        <v>108.56094</v>
      </c>
      <c r="E150" s="690" t="s">
        <v>329</v>
      </c>
      <c r="F150" s="680">
        <v>0</v>
      </c>
      <c r="G150" s="681">
        <v>0</v>
      </c>
      <c r="H150" s="683">
        <v>0</v>
      </c>
      <c r="I150" s="680">
        <v>16.95</v>
      </c>
      <c r="J150" s="681">
        <v>16.95</v>
      </c>
      <c r="K150" s="691" t="s">
        <v>321</v>
      </c>
    </row>
    <row r="151" spans="1:11" ht="14.4" customHeight="1" thickBot="1" x14ac:dyDescent="0.35">
      <c r="A151" s="702" t="s">
        <v>464</v>
      </c>
      <c r="B151" s="680">
        <v>0</v>
      </c>
      <c r="C151" s="680">
        <v>1</v>
      </c>
      <c r="D151" s="681">
        <v>1</v>
      </c>
      <c r="E151" s="690" t="s">
        <v>321</v>
      </c>
      <c r="F151" s="680">
        <v>0</v>
      </c>
      <c r="G151" s="681">
        <v>0</v>
      </c>
      <c r="H151" s="683">
        <v>0</v>
      </c>
      <c r="I151" s="680">
        <v>0</v>
      </c>
      <c r="J151" s="681">
        <v>0</v>
      </c>
      <c r="K151" s="691" t="s">
        <v>321</v>
      </c>
    </row>
    <row r="152" spans="1:11" ht="14.4" customHeight="1" thickBot="1" x14ac:dyDescent="0.35">
      <c r="A152" s="702" t="s">
        <v>465</v>
      </c>
      <c r="B152" s="680">
        <v>0</v>
      </c>
      <c r="C152" s="680">
        <v>0.66</v>
      </c>
      <c r="D152" s="681">
        <v>0.66</v>
      </c>
      <c r="E152" s="690" t="s">
        <v>321</v>
      </c>
      <c r="F152" s="680">
        <v>0</v>
      </c>
      <c r="G152" s="681">
        <v>0</v>
      </c>
      <c r="H152" s="683">
        <v>0</v>
      </c>
      <c r="I152" s="680">
        <v>0</v>
      </c>
      <c r="J152" s="681">
        <v>0</v>
      </c>
      <c r="K152" s="691" t="s">
        <v>321</v>
      </c>
    </row>
    <row r="153" spans="1:11" ht="14.4" customHeight="1" thickBot="1" x14ac:dyDescent="0.35">
      <c r="A153" s="704" t="s">
        <v>466</v>
      </c>
      <c r="B153" s="680">
        <v>0</v>
      </c>
      <c r="C153" s="680">
        <v>19.539000000000001</v>
      </c>
      <c r="D153" s="681">
        <v>19.539000000000001</v>
      </c>
      <c r="E153" s="690" t="s">
        <v>321</v>
      </c>
      <c r="F153" s="680">
        <v>0</v>
      </c>
      <c r="G153" s="681">
        <v>0</v>
      </c>
      <c r="H153" s="683">
        <v>0</v>
      </c>
      <c r="I153" s="680">
        <v>55.473999999999997</v>
      </c>
      <c r="J153" s="681">
        <v>55.473999999999997</v>
      </c>
      <c r="K153" s="691" t="s">
        <v>321</v>
      </c>
    </row>
    <row r="154" spans="1:11" ht="14.4" customHeight="1" thickBot="1" x14ac:dyDescent="0.35">
      <c r="A154" s="702" t="s">
        <v>467</v>
      </c>
      <c r="B154" s="680">
        <v>0</v>
      </c>
      <c r="C154" s="680">
        <v>19.539000000000001</v>
      </c>
      <c r="D154" s="681">
        <v>19.539000000000001</v>
      </c>
      <c r="E154" s="690" t="s">
        <v>321</v>
      </c>
      <c r="F154" s="680">
        <v>0</v>
      </c>
      <c r="G154" s="681">
        <v>0</v>
      </c>
      <c r="H154" s="683">
        <v>0</v>
      </c>
      <c r="I154" s="680">
        <v>55.473999999999997</v>
      </c>
      <c r="J154" s="681">
        <v>55.473999999999997</v>
      </c>
      <c r="K154" s="691" t="s">
        <v>321</v>
      </c>
    </row>
    <row r="155" spans="1:11" ht="14.4" customHeight="1" thickBot="1" x14ac:dyDescent="0.35">
      <c r="A155" s="704" t="s">
        <v>468</v>
      </c>
      <c r="B155" s="680">
        <v>0</v>
      </c>
      <c r="C155" s="680">
        <v>4.3499999999999996</v>
      </c>
      <c r="D155" s="681">
        <v>4.3499999999999996</v>
      </c>
      <c r="E155" s="690" t="s">
        <v>321</v>
      </c>
      <c r="F155" s="680">
        <v>0</v>
      </c>
      <c r="G155" s="681">
        <v>0</v>
      </c>
      <c r="H155" s="683">
        <v>0</v>
      </c>
      <c r="I155" s="680">
        <v>1.4</v>
      </c>
      <c r="J155" s="681">
        <v>1.4</v>
      </c>
      <c r="K155" s="691" t="s">
        <v>321</v>
      </c>
    </row>
    <row r="156" spans="1:11" ht="14.4" customHeight="1" thickBot="1" x14ac:dyDescent="0.35">
      <c r="A156" s="702" t="s">
        <v>469</v>
      </c>
      <c r="B156" s="680">
        <v>0</v>
      </c>
      <c r="C156" s="680">
        <v>4.3499999999999996</v>
      </c>
      <c r="D156" s="681">
        <v>4.3499999999999996</v>
      </c>
      <c r="E156" s="690" t="s">
        <v>321</v>
      </c>
      <c r="F156" s="680">
        <v>0</v>
      </c>
      <c r="G156" s="681">
        <v>0</v>
      </c>
      <c r="H156" s="683">
        <v>0</v>
      </c>
      <c r="I156" s="680">
        <v>1.4</v>
      </c>
      <c r="J156" s="681">
        <v>1.4</v>
      </c>
      <c r="K156" s="691" t="s">
        <v>321</v>
      </c>
    </row>
    <row r="157" spans="1:11" ht="14.4" customHeight="1" thickBot="1" x14ac:dyDescent="0.35">
      <c r="A157" s="704" t="s">
        <v>470</v>
      </c>
      <c r="B157" s="680">
        <v>0</v>
      </c>
      <c r="C157" s="680">
        <v>0.75</v>
      </c>
      <c r="D157" s="681">
        <v>0.75</v>
      </c>
      <c r="E157" s="690" t="s">
        <v>321</v>
      </c>
      <c r="F157" s="680">
        <v>0</v>
      </c>
      <c r="G157" s="681">
        <v>0</v>
      </c>
      <c r="H157" s="683">
        <v>0</v>
      </c>
      <c r="I157" s="680">
        <v>0.5</v>
      </c>
      <c r="J157" s="681">
        <v>0.5</v>
      </c>
      <c r="K157" s="691" t="s">
        <v>321</v>
      </c>
    </row>
    <row r="158" spans="1:11" ht="14.4" customHeight="1" thickBot="1" x14ac:dyDescent="0.35">
      <c r="A158" s="702" t="s">
        <v>471</v>
      </c>
      <c r="B158" s="680">
        <v>0</v>
      </c>
      <c r="C158" s="680">
        <v>0.75</v>
      </c>
      <c r="D158" s="681">
        <v>0.75</v>
      </c>
      <c r="E158" s="690" t="s">
        <v>321</v>
      </c>
      <c r="F158" s="680">
        <v>0</v>
      </c>
      <c r="G158" s="681">
        <v>0</v>
      </c>
      <c r="H158" s="683">
        <v>0</v>
      </c>
      <c r="I158" s="680">
        <v>0.5</v>
      </c>
      <c r="J158" s="681">
        <v>0.5</v>
      </c>
      <c r="K158" s="691" t="s">
        <v>321</v>
      </c>
    </row>
    <row r="159" spans="1:11" ht="14.4" customHeight="1" thickBot="1" x14ac:dyDescent="0.35">
      <c r="A159" s="704" t="s">
        <v>472</v>
      </c>
      <c r="B159" s="680">
        <v>0</v>
      </c>
      <c r="C159" s="680">
        <v>29.727</v>
      </c>
      <c r="D159" s="681">
        <v>29.727</v>
      </c>
      <c r="E159" s="690" t="s">
        <v>329</v>
      </c>
      <c r="F159" s="680">
        <v>0</v>
      </c>
      <c r="G159" s="681">
        <v>0</v>
      </c>
      <c r="H159" s="683">
        <v>0</v>
      </c>
      <c r="I159" s="680">
        <v>0</v>
      </c>
      <c r="J159" s="681">
        <v>0</v>
      </c>
      <c r="K159" s="691" t="s">
        <v>321</v>
      </c>
    </row>
    <row r="160" spans="1:11" ht="14.4" customHeight="1" thickBot="1" x14ac:dyDescent="0.35">
      <c r="A160" s="702" t="s">
        <v>473</v>
      </c>
      <c r="B160" s="680">
        <v>0</v>
      </c>
      <c r="C160" s="680">
        <v>29.727</v>
      </c>
      <c r="D160" s="681">
        <v>29.727</v>
      </c>
      <c r="E160" s="690" t="s">
        <v>329</v>
      </c>
      <c r="F160" s="680">
        <v>0</v>
      </c>
      <c r="G160" s="681">
        <v>0</v>
      </c>
      <c r="H160" s="683">
        <v>0</v>
      </c>
      <c r="I160" s="680">
        <v>0</v>
      </c>
      <c r="J160" s="681">
        <v>0</v>
      </c>
      <c r="K160" s="691" t="s">
        <v>321</v>
      </c>
    </row>
    <row r="161" spans="1:11" ht="14.4" customHeight="1" thickBot="1" x14ac:dyDescent="0.35">
      <c r="A161" s="699" t="s">
        <v>474</v>
      </c>
      <c r="B161" s="680">
        <v>993.01481729149805</v>
      </c>
      <c r="C161" s="680">
        <v>1120.02142</v>
      </c>
      <c r="D161" s="681">
        <v>127.006602708502</v>
      </c>
      <c r="E161" s="682">
        <v>1.1279000076300001</v>
      </c>
      <c r="F161" s="680">
        <v>1100.8303656784501</v>
      </c>
      <c r="G161" s="681">
        <v>733.88691045229996</v>
      </c>
      <c r="H161" s="683">
        <v>97.174400000000006</v>
      </c>
      <c r="I161" s="680">
        <v>792.12568999999996</v>
      </c>
      <c r="J161" s="681">
        <v>58.238779547699998</v>
      </c>
      <c r="K161" s="684">
        <v>0.71957107534099995</v>
      </c>
    </row>
    <row r="162" spans="1:11" ht="14.4" customHeight="1" thickBot="1" x14ac:dyDescent="0.35">
      <c r="A162" s="700" t="s">
        <v>475</v>
      </c>
      <c r="B162" s="680">
        <v>979.00226076520096</v>
      </c>
      <c r="C162" s="680">
        <v>1004.155</v>
      </c>
      <c r="D162" s="681">
        <v>25.152739234799</v>
      </c>
      <c r="E162" s="682">
        <v>1.025692217722</v>
      </c>
      <c r="F162" s="680">
        <v>940.00000000000102</v>
      </c>
      <c r="G162" s="681">
        <v>626.66666666666799</v>
      </c>
      <c r="H162" s="683">
        <v>78.265000000000001</v>
      </c>
      <c r="I162" s="680">
        <v>635.40800000000002</v>
      </c>
      <c r="J162" s="681">
        <v>8.7413333333319994</v>
      </c>
      <c r="K162" s="684">
        <v>0.67596595744599997</v>
      </c>
    </row>
    <row r="163" spans="1:11" ht="14.4" customHeight="1" thickBot="1" x14ac:dyDescent="0.35">
      <c r="A163" s="701" t="s">
        <v>476</v>
      </c>
      <c r="B163" s="685">
        <v>979.00226076520096</v>
      </c>
      <c r="C163" s="685">
        <v>1004.155</v>
      </c>
      <c r="D163" s="686">
        <v>25.152739234799</v>
      </c>
      <c r="E163" s="692">
        <v>1.025692217722</v>
      </c>
      <c r="F163" s="685">
        <v>940.00000000000102</v>
      </c>
      <c r="G163" s="686">
        <v>626.66666666666799</v>
      </c>
      <c r="H163" s="688">
        <v>78.265000000000001</v>
      </c>
      <c r="I163" s="685">
        <v>635.40800000000002</v>
      </c>
      <c r="J163" s="686">
        <v>8.7413333333319994</v>
      </c>
      <c r="K163" s="693">
        <v>0.67596595744599997</v>
      </c>
    </row>
    <row r="164" spans="1:11" ht="14.4" customHeight="1" thickBot="1" x14ac:dyDescent="0.35">
      <c r="A164" s="702" t="s">
        <v>477</v>
      </c>
      <c r="B164" s="680">
        <v>63.000145483357997</v>
      </c>
      <c r="C164" s="680">
        <v>72.192999999999998</v>
      </c>
      <c r="D164" s="681">
        <v>9.1928545166410007</v>
      </c>
      <c r="E164" s="682">
        <v>1.145917988698</v>
      </c>
      <c r="F164" s="680">
        <v>98</v>
      </c>
      <c r="G164" s="681">
        <v>65.333333333333002</v>
      </c>
      <c r="H164" s="683">
        <v>8.1950000000000003</v>
      </c>
      <c r="I164" s="680">
        <v>65.388000000000005</v>
      </c>
      <c r="J164" s="681">
        <v>5.4666666666000001E-2</v>
      </c>
      <c r="K164" s="684">
        <v>0.66722448979500004</v>
      </c>
    </row>
    <row r="165" spans="1:11" ht="14.4" customHeight="1" thickBot="1" x14ac:dyDescent="0.35">
      <c r="A165" s="702" t="s">
        <v>478</v>
      </c>
      <c r="B165" s="680">
        <v>132.00030482227399</v>
      </c>
      <c r="C165" s="680">
        <v>145.608</v>
      </c>
      <c r="D165" s="681">
        <v>13.607695177725001</v>
      </c>
      <c r="E165" s="682">
        <v>1.1030883617730001</v>
      </c>
      <c r="F165" s="680">
        <v>167</v>
      </c>
      <c r="G165" s="681">
        <v>111.333333333334</v>
      </c>
      <c r="H165" s="683">
        <v>14.329000000000001</v>
      </c>
      <c r="I165" s="680">
        <v>114.63200000000001</v>
      </c>
      <c r="J165" s="681">
        <v>3.2986666666660001</v>
      </c>
      <c r="K165" s="684">
        <v>0.68641916167600003</v>
      </c>
    </row>
    <row r="166" spans="1:11" ht="14.4" customHeight="1" thickBot="1" x14ac:dyDescent="0.35">
      <c r="A166" s="702" t="s">
        <v>479</v>
      </c>
      <c r="B166" s="680">
        <v>51.000117772242</v>
      </c>
      <c r="C166" s="680">
        <v>51.707999999999998</v>
      </c>
      <c r="D166" s="681">
        <v>0.70788222775700005</v>
      </c>
      <c r="E166" s="682">
        <v>1.013880011628</v>
      </c>
      <c r="F166" s="680">
        <v>51</v>
      </c>
      <c r="G166" s="681">
        <v>34</v>
      </c>
      <c r="H166" s="683">
        <v>4.3079999999999998</v>
      </c>
      <c r="I166" s="680">
        <v>34.466999999999999</v>
      </c>
      <c r="J166" s="681">
        <v>0.46699999999899999</v>
      </c>
      <c r="K166" s="684">
        <v>0.67582352941099999</v>
      </c>
    </row>
    <row r="167" spans="1:11" ht="14.4" customHeight="1" thickBot="1" x14ac:dyDescent="0.35">
      <c r="A167" s="702" t="s">
        <v>480</v>
      </c>
      <c r="B167" s="680">
        <v>533.00123083539495</v>
      </c>
      <c r="C167" s="680">
        <v>534.95699999999999</v>
      </c>
      <c r="D167" s="681">
        <v>1.9557691646040001</v>
      </c>
      <c r="E167" s="682">
        <v>1.00366935206</v>
      </c>
      <c r="F167" s="680">
        <v>540.00000000000102</v>
      </c>
      <c r="G167" s="681">
        <v>360.00000000000102</v>
      </c>
      <c r="H167" s="683">
        <v>45.084000000000003</v>
      </c>
      <c r="I167" s="680">
        <v>360.63099999999997</v>
      </c>
      <c r="J167" s="681">
        <v>0.63099999999900003</v>
      </c>
      <c r="K167" s="684">
        <v>0.66783518518499996</v>
      </c>
    </row>
    <row r="168" spans="1:11" ht="14.4" customHeight="1" thickBot="1" x14ac:dyDescent="0.35">
      <c r="A168" s="702" t="s">
        <v>481</v>
      </c>
      <c r="B168" s="680">
        <v>191.000441068594</v>
      </c>
      <c r="C168" s="680">
        <v>190.929</v>
      </c>
      <c r="D168" s="681">
        <v>-7.1441068593000007E-2</v>
      </c>
      <c r="E168" s="682">
        <v>0.99962596385500002</v>
      </c>
      <c r="F168" s="680">
        <v>75</v>
      </c>
      <c r="G168" s="681">
        <v>50</v>
      </c>
      <c r="H168" s="683">
        <v>5.6189999999999998</v>
      </c>
      <c r="I168" s="680">
        <v>54.45</v>
      </c>
      <c r="J168" s="681">
        <v>4.4499999999990001</v>
      </c>
      <c r="K168" s="684">
        <v>0.725999999999</v>
      </c>
    </row>
    <row r="169" spans="1:11" ht="14.4" customHeight="1" thickBot="1" x14ac:dyDescent="0.35">
      <c r="A169" s="702" t="s">
        <v>482</v>
      </c>
      <c r="B169" s="680">
        <v>9.0000207833359998</v>
      </c>
      <c r="C169" s="680">
        <v>8.76</v>
      </c>
      <c r="D169" s="681">
        <v>-0.24002078333599999</v>
      </c>
      <c r="E169" s="682">
        <v>0.97333108565899995</v>
      </c>
      <c r="F169" s="680">
        <v>9</v>
      </c>
      <c r="G169" s="681">
        <v>6</v>
      </c>
      <c r="H169" s="683">
        <v>0.73</v>
      </c>
      <c r="I169" s="680">
        <v>5.84</v>
      </c>
      <c r="J169" s="681">
        <v>-0.16</v>
      </c>
      <c r="K169" s="684">
        <v>0.648888888888</v>
      </c>
    </row>
    <row r="170" spans="1:11" ht="14.4" customHeight="1" thickBot="1" x14ac:dyDescent="0.35">
      <c r="A170" s="700" t="s">
        <v>483</v>
      </c>
      <c r="B170" s="680">
        <v>14.012556526297001</v>
      </c>
      <c r="C170" s="680">
        <v>115.86642000000001</v>
      </c>
      <c r="D170" s="681">
        <v>101.853863473703</v>
      </c>
      <c r="E170" s="682">
        <v>8.2687566528309997</v>
      </c>
      <c r="F170" s="680">
        <v>160.830365678449</v>
      </c>
      <c r="G170" s="681">
        <v>107.220243785633</v>
      </c>
      <c r="H170" s="683">
        <v>18.909400000000002</v>
      </c>
      <c r="I170" s="680">
        <v>156.71769</v>
      </c>
      <c r="J170" s="681">
        <v>49.497446214367002</v>
      </c>
      <c r="K170" s="684">
        <v>0.97442848767300005</v>
      </c>
    </row>
    <row r="171" spans="1:11" ht="14.4" customHeight="1" thickBot="1" x14ac:dyDescent="0.35">
      <c r="A171" s="701" t="s">
        <v>484</v>
      </c>
      <c r="B171" s="685">
        <v>2.9999994438709998</v>
      </c>
      <c r="C171" s="685">
        <v>98.514920000000004</v>
      </c>
      <c r="D171" s="686">
        <v>95.514920556128004</v>
      </c>
      <c r="E171" s="692">
        <v>32.838312754105999</v>
      </c>
      <c r="F171" s="685">
        <v>169</v>
      </c>
      <c r="G171" s="686">
        <v>112.666666666667</v>
      </c>
      <c r="H171" s="688">
        <v>0</v>
      </c>
      <c r="I171" s="685">
        <v>16.335000000000001</v>
      </c>
      <c r="J171" s="686">
        <v>-96.331666666665996</v>
      </c>
      <c r="K171" s="693">
        <v>9.6656804733000007E-2</v>
      </c>
    </row>
    <row r="172" spans="1:11" ht="14.4" customHeight="1" thickBot="1" x14ac:dyDescent="0.35">
      <c r="A172" s="702" t="s">
        <v>485</v>
      </c>
      <c r="B172" s="680">
        <v>2.9999994438709998</v>
      </c>
      <c r="C172" s="680">
        <v>28.2301</v>
      </c>
      <c r="D172" s="681">
        <v>25.230100556128001</v>
      </c>
      <c r="E172" s="682">
        <v>9.4100350777290007</v>
      </c>
      <c r="F172" s="680">
        <v>169</v>
      </c>
      <c r="G172" s="681">
        <v>112.666666666667</v>
      </c>
      <c r="H172" s="683">
        <v>0</v>
      </c>
      <c r="I172" s="680">
        <v>16.335000000000001</v>
      </c>
      <c r="J172" s="681">
        <v>-96.331666666665996</v>
      </c>
      <c r="K172" s="684">
        <v>9.6656804733000007E-2</v>
      </c>
    </row>
    <row r="173" spans="1:11" ht="14.4" customHeight="1" thickBot="1" x14ac:dyDescent="0.35">
      <c r="A173" s="702" t="s">
        <v>486</v>
      </c>
      <c r="B173" s="680">
        <v>0</v>
      </c>
      <c r="C173" s="680">
        <v>70.284819999999996</v>
      </c>
      <c r="D173" s="681">
        <v>70.284819999999996</v>
      </c>
      <c r="E173" s="690" t="s">
        <v>321</v>
      </c>
      <c r="F173" s="680">
        <v>0</v>
      </c>
      <c r="G173" s="681">
        <v>0</v>
      </c>
      <c r="H173" s="683">
        <v>0</v>
      </c>
      <c r="I173" s="680">
        <v>0</v>
      </c>
      <c r="J173" s="681">
        <v>0</v>
      </c>
      <c r="K173" s="691" t="s">
        <v>321</v>
      </c>
    </row>
    <row r="174" spans="1:11" ht="14.4" customHeight="1" thickBot="1" x14ac:dyDescent="0.35">
      <c r="A174" s="701" t="s">
        <v>487</v>
      </c>
      <c r="B174" s="685">
        <v>0</v>
      </c>
      <c r="C174" s="685">
        <v>7.0060000000000002</v>
      </c>
      <c r="D174" s="686">
        <v>7.0060000000000002</v>
      </c>
      <c r="E174" s="687" t="s">
        <v>321</v>
      </c>
      <c r="F174" s="685">
        <v>0</v>
      </c>
      <c r="G174" s="686">
        <v>0</v>
      </c>
      <c r="H174" s="688">
        <v>0</v>
      </c>
      <c r="I174" s="685">
        <v>32.084359999999997</v>
      </c>
      <c r="J174" s="686">
        <v>32.084359999999997</v>
      </c>
      <c r="K174" s="689" t="s">
        <v>321</v>
      </c>
    </row>
    <row r="175" spans="1:11" ht="14.4" customHeight="1" thickBot="1" x14ac:dyDescent="0.35">
      <c r="A175" s="702" t="s">
        <v>488</v>
      </c>
      <c r="B175" s="680">
        <v>0</v>
      </c>
      <c r="C175" s="680">
        <v>7.0060000000000002</v>
      </c>
      <c r="D175" s="681">
        <v>7.0060000000000002</v>
      </c>
      <c r="E175" s="690" t="s">
        <v>329</v>
      </c>
      <c r="F175" s="680">
        <v>0</v>
      </c>
      <c r="G175" s="681">
        <v>0</v>
      </c>
      <c r="H175" s="683">
        <v>0</v>
      </c>
      <c r="I175" s="680">
        <v>3.1459999999999999</v>
      </c>
      <c r="J175" s="681">
        <v>3.1459999999999999</v>
      </c>
      <c r="K175" s="691" t="s">
        <v>321</v>
      </c>
    </row>
    <row r="176" spans="1:11" ht="14.4" customHeight="1" thickBot="1" x14ac:dyDescent="0.35">
      <c r="A176" s="702" t="s">
        <v>489</v>
      </c>
      <c r="B176" s="680">
        <v>0</v>
      </c>
      <c r="C176" s="680">
        <v>0</v>
      </c>
      <c r="D176" s="681">
        <v>0</v>
      </c>
      <c r="E176" s="682">
        <v>1</v>
      </c>
      <c r="F176" s="680">
        <v>0</v>
      </c>
      <c r="G176" s="681">
        <v>0</v>
      </c>
      <c r="H176" s="683">
        <v>0</v>
      </c>
      <c r="I176" s="680">
        <v>28.938359999999999</v>
      </c>
      <c r="J176" s="681">
        <v>28.938359999999999</v>
      </c>
      <c r="K176" s="691" t="s">
        <v>329</v>
      </c>
    </row>
    <row r="177" spans="1:11" ht="14.4" customHeight="1" thickBot="1" x14ac:dyDescent="0.35">
      <c r="A177" s="701" t="s">
        <v>490</v>
      </c>
      <c r="B177" s="685">
        <v>11.012557082424999</v>
      </c>
      <c r="C177" s="685">
        <v>9.0145</v>
      </c>
      <c r="D177" s="686">
        <v>-1.9980570824249999</v>
      </c>
      <c r="E177" s="692">
        <v>0.81856556406699998</v>
      </c>
      <c r="F177" s="685">
        <v>0</v>
      </c>
      <c r="G177" s="686">
        <v>0</v>
      </c>
      <c r="H177" s="688">
        <v>15.4154</v>
      </c>
      <c r="I177" s="685">
        <v>15.4154</v>
      </c>
      <c r="J177" s="686">
        <v>15.4154</v>
      </c>
      <c r="K177" s="689" t="s">
        <v>321</v>
      </c>
    </row>
    <row r="178" spans="1:11" ht="14.4" customHeight="1" thickBot="1" x14ac:dyDescent="0.35">
      <c r="A178" s="702" t="s">
        <v>491</v>
      </c>
      <c r="B178" s="680">
        <v>0</v>
      </c>
      <c r="C178" s="680">
        <v>-28.151859999999999</v>
      </c>
      <c r="D178" s="681">
        <v>-28.151859999999999</v>
      </c>
      <c r="E178" s="690" t="s">
        <v>329</v>
      </c>
      <c r="F178" s="680">
        <v>0</v>
      </c>
      <c r="G178" s="681">
        <v>0</v>
      </c>
      <c r="H178" s="683">
        <v>0</v>
      </c>
      <c r="I178" s="680">
        <v>0</v>
      </c>
      <c r="J178" s="681">
        <v>0</v>
      </c>
      <c r="K178" s="691" t="s">
        <v>321</v>
      </c>
    </row>
    <row r="179" spans="1:11" ht="14.4" customHeight="1" thickBot="1" x14ac:dyDescent="0.35">
      <c r="A179" s="702" t="s">
        <v>492</v>
      </c>
      <c r="B179" s="680">
        <v>11.012557082424999</v>
      </c>
      <c r="C179" s="680">
        <v>9.0145</v>
      </c>
      <c r="D179" s="681">
        <v>-1.9980570824249999</v>
      </c>
      <c r="E179" s="682">
        <v>0.81856556406699998</v>
      </c>
      <c r="F179" s="680">
        <v>0</v>
      </c>
      <c r="G179" s="681">
        <v>0</v>
      </c>
      <c r="H179" s="683">
        <v>15.4154</v>
      </c>
      <c r="I179" s="680">
        <v>15.4154</v>
      </c>
      <c r="J179" s="681">
        <v>15.4154</v>
      </c>
      <c r="K179" s="691" t="s">
        <v>321</v>
      </c>
    </row>
    <row r="180" spans="1:11" ht="14.4" customHeight="1" thickBot="1" x14ac:dyDescent="0.35">
      <c r="A180" s="702" t="s">
        <v>493</v>
      </c>
      <c r="B180" s="680">
        <v>0</v>
      </c>
      <c r="C180" s="680">
        <v>28.151859999999999</v>
      </c>
      <c r="D180" s="681">
        <v>28.151859999999999</v>
      </c>
      <c r="E180" s="690" t="s">
        <v>329</v>
      </c>
      <c r="F180" s="680">
        <v>0</v>
      </c>
      <c r="G180" s="681">
        <v>0</v>
      </c>
      <c r="H180" s="683">
        <v>0</v>
      </c>
      <c r="I180" s="680">
        <v>0</v>
      </c>
      <c r="J180" s="681">
        <v>0</v>
      </c>
      <c r="K180" s="691" t="s">
        <v>321</v>
      </c>
    </row>
    <row r="181" spans="1:11" ht="14.4" customHeight="1" thickBot="1" x14ac:dyDescent="0.35">
      <c r="A181" s="701" t="s">
        <v>494</v>
      </c>
      <c r="B181" s="685">
        <v>0</v>
      </c>
      <c r="C181" s="685">
        <v>1.331</v>
      </c>
      <c r="D181" s="686">
        <v>1.331</v>
      </c>
      <c r="E181" s="687" t="s">
        <v>321</v>
      </c>
      <c r="F181" s="685">
        <v>0</v>
      </c>
      <c r="G181" s="686">
        <v>0</v>
      </c>
      <c r="H181" s="688">
        <v>3.4940000000000002</v>
      </c>
      <c r="I181" s="685">
        <v>23.749580000000002</v>
      </c>
      <c r="J181" s="686">
        <v>23.749580000000002</v>
      </c>
      <c r="K181" s="689" t="s">
        <v>321</v>
      </c>
    </row>
    <row r="182" spans="1:11" ht="14.4" customHeight="1" thickBot="1" x14ac:dyDescent="0.35">
      <c r="A182" s="702" t="s">
        <v>495</v>
      </c>
      <c r="B182" s="680">
        <v>0</v>
      </c>
      <c r="C182" s="680">
        <v>1.331</v>
      </c>
      <c r="D182" s="681">
        <v>1.331</v>
      </c>
      <c r="E182" s="690" t="s">
        <v>321</v>
      </c>
      <c r="F182" s="680">
        <v>0</v>
      </c>
      <c r="G182" s="681">
        <v>0</v>
      </c>
      <c r="H182" s="683">
        <v>3.4940000000000002</v>
      </c>
      <c r="I182" s="680">
        <v>23.749580000000002</v>
      </c>
      <c r="J182" s="681">
        <v>23.749580000000002</v>
      </c>
      <c r="K182" s="691" t="s">
        <v>321</v>
      </c>
    </row>
    <row r="183" spans="1:11" ht="14.4" customHeight="1" thickBot="1" x14ac:dyDescent="0.35">
      <c r="A183" s="701" t="s">
        <v>496</v>
      </c>
      <c r="B183" s="685">
        <v>0</v>
      </c>
      <c r="C183" s="685">
        <v>0</v>
      </c>
      <c r="D183" s="686">
        <v>0</v>
      </c>
      <c r="E183" s="687" t="s">
        <v>321</v>
      </c>
      <c r="F183" s="685">
        <v>0</v>
      </c>
      <c r="G183" s="686">
        <v>0</v>
      </c>
      <c r="H183" s="688">
        <v>0</v>
      </c>
      <c r="I183" s="685">
        <v>69.133349999999993</v>
      </c>
      <c r="J183" s="686">
        <v>69.133349999999993</v>
      </c>
      <c r="K183" s="689" t="s">
        <v>329</v>
      </c>
    </row>
    <row r="184" spans="1:11" ht="14.4" customHeight="1" thickBot="1" x14ac:dyDescent="0.35">
      <c r="A184" s="702" t="s">
        <v>497</v>
      </c>
      <c r="B184" s="680">
        <v>0</v>
      </c>
      <c r="C184" s="680">
        <v>0</v>
      </c>
      <c r="D184" s="681">
        <v>0</v>
      </c>
      <c r="E184" s="690" t="s">
        <v>321</v>
      </c>
      <c r="F184" s="680">
        <v>0</v>
      </c>
      <c r="G184" s="681">
        <v>0</v>
      </c>
      <c r="H184" s="683">
        <v>0</v>
      </c>
      <c r="I184" s="680">
        <v>69.133349999999993</v>
      </c>
      <c r="J184" s="681">
        <v>69.133349999999993</v>
      </c>
      <c r="K184" s="691" t="s">
        <v>329</v>
      </c>
    </row>
    <row r="185" spans="1:11" ht="14.4" customHeight="1" thickBot="1" x14ac:dyDescent="0.35">
      <c r="A185" s="701" t="s">
        <v>498</v>
      </c>
      <c r="B185" s="685">
        <v>0</v>
      </c>
      <c r="C185" s="685">
        <v>0</v>
      </c>
      <c r="D185" s="686">
        <v>0</v>
      </c>
      <c r="E185" s="692">
        <v>0</v>
      </c>
      <c r="F185" s="685">
        <v>-8.1696343215499994</v>
      </c>
      <c r="G185" s="686">
        <v>-5.4464228810330004</v>
      </c>
      <c r="H185" s="688">
        <v>0</v>
      </c>
      <c r="I185" s="685">
        <v>0</v>
      </c>
      <c r="J185" s="686">
        <v>5.4464228810330004</v>
      </c>
      <c r="K185" s="693">
        <v>0</v>
      </c>
    </row>
    <row r="186" spans="1:11" ht="14.4" customHeight="1" thickBot="1" x14ac:dyDescent="0.35">
      <c r="A186" s="702" t="s">
        <v>499</v>
      </c>
      <c r="B186" s="680">
        <v>0</v>
      </c>
      <c r="C186" s="680">
        <v>-5.9169</v>
      </c>
      <c r="D186" s="681">
        <v>-5.9169</v>
      </c>
      <c r="E186" s="690" t="s">
        <v>329</v>
      </c>
      <c r="F186" s="680">
        <v>-8.1696343215499994</v>
      </c>
      <c r="G186" s="681">
        <v>-5.4464228810330004</v>
      </c>
      <c r="H186" s="683">
        <v>0</v>
      </c>
      <c r="I186" s="680">
        <v>0</v>
      </c>
      <c r="J186" s="681">
        <v>5.4464228810330004</v>
      </c>
      <c r="K186" s="684">
        <v>0</v>
      </c>
    </row>
    <row r="187" spans="1:11" ht="14.4" customHeight="1" thickBot="1" x14ac:dyDescent="0.35">
      <c r="A187" s="702" t="s">
        <v>500</v>
      </c>
      <c r="B187" s="680">
        <v>0</v>
      </c>
      <c r="C187" s="680">
        <v>5.9169</v>
      </c>
      <c r="D187" s="681">
        <v>5.9169</v>
      </c>
      <c r="E187" s="690" t="s">
        <v>329</v>
      </c>
      <c r="F187" s="680">
        <v>0</v>
      </c>
      <c r="G187" s="681">
        <v>0</v>
      </c>
      <c r="H187" s="683">
        <v>0</v>
      </c>
      <c r="I187" s="680">
        <v>0</v>
      </c>
      <c r="J187" s="681">
        <v>0</v>
      </c>
      <c r="K187" s="691" t="s">
        <v>321</v>
      </c>
    </row>
    <row r="188" spans="1:11" ht="14.4" customHeight="1" thickBot="1" x14ac:dyDescent="0.35">
      <c r="A188" s="699" t="s">
        <v>501</v>
      </c>
      <c r="B188" s="680">
        <v>0</v>
      </c>
      <c r="C188" s="680">
        <v>2.4994399999999999</v>
      </c>
      <c r="D188" s="681">
        <v>2.4994399999999999</v>
      </c>
      <c r="E188" s="690" t="s">
        <v>321</v>
      </c>
      <c r="F188" s="680">
        <v>0</v>
      </c>
      <c r="G188" s="681">
        <v>0</v>
      </c>
      <c r="H188" s="683">
        <v>0</v>
      </c>
      <c r="I188" s="680">
        <v>0</v>
      </c>
      <c r="J188" s="681">
        <v>0</v>
      </c>
      <c r="K188" s="684">
        <v>0</v>
      </c>
    </row>
    <row r="189" spans="1:11" ht="14.4" customHeight="1" thickBot="1" x14ac:dyDescent="0.35">
      <c r="A189" s="700" t="s">
        <v>502</v>
      </c>
      <c r="B189" s="680">
        <v>0</v>
      </c>
      <c r="C189" s="680">
        <v>2.4994399999999999</v>
      </c>
      <c r="D189" s="681">
        <v>2.4994399999999999</v>
      </c>
      <c r="E189" s="690" t="s">
        <v>321</v>
      </c>
      <c r="F189" s="680">
        <v>0</v>
      </c>
      <c r="G189" s="681">
        <v>0</v>
      </c>
      <c r="H189" s="683">
        <v>0</v>
      </c>
      <c r="I189" s="680">
        <v>0</v>
      </c>
      <c r="J189" s="681">
        <v>0</v>
      </c>
      <c r="K189" s="684">
        <v>0</v>
      </c>
    </row>
    <row r="190" spans="1:11" ht="14.4" customHeight="1" thickBot="1" x14ac:dyDescent="0.35">
      <c r="A190" s="701" t="s">
        <v>503</v>
      </c>
      <c r="B190" s="685">
        <v>0</v>
      </c>
      <c r="C190" s="685">
        <v>2.4994399999999999</v>
      </c>
      <c r="D190" s="686">
        <v>2.4994399999999999</v>
      </c>
      <c r="E190" s="687" t="s">
        <v>321</v>
      </c>
      <c r="F190" s="685">
        <v>0</v>
      </c>
      <c r="G190" s="686">
        <v>0</v>
      </c>
      <c r="H190" s="688">
        <v>0</v>
      </c>
      <c r="I190" s="685">
        <v>0</v>
      </c>
      <c r="J190" s="686">
        <v>0</v>
      </c>
      <c r="K190" s="693">
        <v>0</v>
      </c>
    </row>
    <row r="191" spans="1:11" ht="14.4" customHeight="1" thickBot="1" x14ac:dyDescent="0.35">
      <c r="A191" s="702" t="s">
        <v>504</v>
      </c>
      <c r="B191" s="680">
        <v>0</v>
      </c>
      <c r="C191" s="680">
        <v>2.4994399999999999</v>
      </c>
      <c r="D191" s="681">
        <v>2.4994399999999999</v>
      </c>
      <c r="E191" s="690" t="s">
        <v>321</v>
      </c>
      <c r="F191" s="680">
        <v>0</v>
      </c>
      <c r="G191" s="681">
        <v>0</v>
      </c>
      <c r="H191" s="683">
        <v>0</v>
      </c>
      <c r="I191" s="680">
        <v>0</v>
      </c>
      <c r="J191" s="681">
        <v>0</v>
      </c>
      <c r="K191" s="684">
        <v>0</v>
      </c>
    </row>
    <row r="192" spans="1:11" ht="14.4" customHeight="1" thickBot="1" x14ac:dyDescent="0.35">
      <c r="A192" s="698" t="s">
        <v>505</v>
      </c>
      <c r="B192" s="680">
        <v>53797.969152594902</v>
      </c>
      <c r="C192" s="680">
        <v>54422.170039999997</v>
      </c>
      <c r="D192" s="681">
        <v>624.20088740513199</v>
      </c>
      <c r="E192" s="682">
        <v>1.0116026849569999</v>
      </c>
      <c r="F192" s="680">
        <v>56845.264856329399</v>
      </c>
      <c r="G192" s="681">
        <v>37896.843237552901</v>
      </c>
      <c r="H192" s="683">
        <v>7486.8701499999997</v>
      </c>
      <c r="I192" s="680">
        <v>39332.283089999997</v>
      </c>
      <c r="J192" s="681">
        <v>1435.43985244706</v>
      </c>
      <c r="K192" s="684">
        <v>0.69191837155400004</v>
      </c>
    </row>
    <row r="193" spans="1:11" ht="14.4" customHeight="1" thickBot="1" x14ac:dyDescent="0.35">
      <c r="A193" s="699" t="s">
        <v>506</v>
      </c>
      <c r="B193" s="680">
        <v>53695.496995010697</v>
      </c>
      <c r="C193" s="680">
        <v>54320.697070000002</v>
      </c>
      <c r="D193" s="681">
        <v>625.20007498934103</v>
      </c>
      <c r="E193" s="682">
        <v>1.0116434358549999</v>
      </c>
      <c r="F193" s="680">
        <v>56806.964938708297</v>
      </c>
      <c r="G193" s="681">
        <v>37871.309959138802</v>
      </c>
      <c r="H193" s="683">
        <v>7486.8695699999998</v>
      </c>
      <c r="I193" s="680">
        <v>39329.843359999999</v>
      </c>
      <c r="J193" s="681">
        <v>1458.5334008611701</v>
      </c>
      <c r="K193" s="684">
        <v>0.69234192325499999</v>
      </c>
    </row>
    <row r="194" spans="1:11" ht="14.4" customHeight="1" thickBot="1" x14ac:dyDescent="0.35">
      <c r="A194" s="700" t="s">
        <v>507</v>
      </c>
      <c r="B194" s="680">
        <v>53695.496995010697</v>
      </c>
      <c r="C194" s="680">
        <v>54320.697070000002</v>
      </c>
      <c r="D194" s="681">
        <v>625.20007498934103</v>
      </c>
      <c r="E194" s="682">
        <v>1.0116434358549999</v>
      </c>
      <c r="F194" s="680">
        <v>56806.964938708297</v>
      </c>
      <c r="G194" s="681">
        <v>37871.309959138802</v>
      </c>
      <c r="H194" s="683">
        <v>7486.8695699999998</v>
      </c>
      <c r="I194" s="680">
        <v>39329.843359999999</v>
      </c>
      <c r="J194" s="681">
        <v>1458.5334008611701</v>
      </c>
      <c r="K194" s="684">
        <v>0.69234192325499999</v>
      </c>
    </row>
    <row r="195" spans="1:11" ht="14.4" customHeight="1" thickBot="1" x14ac:dyDescent="0.35">
      <c r="A195" s="701" t="s">
        <v>508</v>
      </c>
      <c r="B195" s="685">
        <v>187.67155981027301</v>
      </c>
      <c r="C195" s="685">
        <v>305.88979</v>
      </c>
      <c r="D195" s="686">
        <v>118.218230189727</v>
      </c>
      <c r="E195" s="692">
        <v>1.6299208591280001</v>
      </c>
      <c r="F195" s="685">
        <v>296</v>
      </c>
      <c r="G195" s="686">
        <v>197.333333333333</v>
      </c>
      <c r="H195" s="688">
        <v>2.9829400000000001</v>
      </c>
      <c r="I195" s="685">
        <v>185.86609000000001</v>
      </c>
      <c r="J195" s="686">
        <v>-11.467243333333</v>
      </c>
      <c r="K195" s="693">
        <v>0.62792597972899999</v>
      </c>
    </row>
    <row r="196" spans="1:11" ht="14.4" customHeight="1" thickBot="1" x14ac:dyDescent="0.35">
      <c r="A196" s="702" t="s">
        <v>509</v>
      </c>
      <c r="B196" s="680">
        <v>136.538459727657</v>
      </c>
      <c r="C196" s="680">
        <v>150.01161999999999</v>
      </c>
      <c r="D196" s="681">
        <v>13.473160272343</v>
      </c>
      <c r="E196" s="682">
        <v>1.0986766680919999</v>
      </c>
      <c r="F196" s="680">
        <v>140</v>
      </c>
      <c r="G196" s="681">
        <v>93.333333333333002</v>
      </c>
      <c r="H196" s="683">
        <v>0.27973999999999999</v>
      </c>
      <c r="I196" s="680">
        <v>109.2985</v>
      </c>
      <c r="J196" s="681">
        <v>15.965166666666001</v>
      </c>
      <c r="K196" s="684">
        <v>0.78070357142799995</v>
      </c>
    </row>
    <row r="197" spans="1:11" ht="14.4" customHeight="1" thickBot="1" x14ac:dyDescent="0.35">
      <c r="A197" s="702" t="s">
        <v>510</v>
      </c>
      <c r="B197" s="680">
        <v>11.894312923359999</v>
      </c>
      <c r="C197" s="680">
        <v>15.075900000000001</v>
      </c>
      <c r="D197" s="681">
        <v>3.181587076639</v>
      </c>
      <c r="E197" s="682">
        <v>1.2674880925980001</v>
      </c>
      <c r="F197" s="680">
        <v>15</v>
      </c>
      <c r="G197" s="681">
        <v>10</v>
      </c>
      <c r="H197" s="683">
        <v>1.778</v>
      </c>
      <c r="I197" s="680">
        <v>10.58249</v>
      </c>
      <c r="J197" s="681">
        <v>0.58248999999999995</v>
      </c>
      <c r="K197" s="684">
        <v>0.70549933333299997</v>
      </c>
    </row>
    <row r="198" spans="1:11" ht="14.4" customHeight="1" thickBot="1" x14ac:dyDescent="0.35">
      <c r="A198" s="702" t="s">
        <v>511</v>
      </c>
      <c r="B198" s="680">
        <v>20.228792660235001</v>
      </c>
      <c r="C198" s="680">
        <v>130.92899</v>
      </c>
      <c r="D198" s="681">
        <v>110.700197339764</v>
      </c>
      <c r="E198" s="682">
        <v>6.472407533118</v>
      </c>
      <c r="F198" s="680">
        <v>131</v>
      </c>
      <c r="G198" s="681">
        <v>87.333333333333002</v>
      </c>
      <c r="H198" s="683">
        <v>1.1192</v>
      </c>
      <c r="I198" s="680">
        <v>59.217320000000001</v>
      </c>
      <c r="J198" s="681">
        <v>-28.116013333333001</v>
      </c>
      <c r="K198" s="684">
        <v>0.45204061068700002</v>
      </c>
    </row>
    <row r="199" spans="1:11" ht="14.4" customHeight="1" thickBot="1" x14ac:dyDescent="0.35">
      <c r="A199" s="702" t="s">
        <v>512</v>
      </c>
      <c r="B199" s="680">
        <v>19.009994499019001</v>
      </c>
      <c r="C199" s="680">
        <v>9.8732799999999994</v>
      </c>
      <c r="D199" s="681">
        <v>-9.1367144990189999</v>
      </c>
      <c r="E199" s="682">
        <v>0.51937311189099999</v>
      </c>
      <c r="F199" s="680">
        <v>10</v>
      </c>
      <c r="G199" s="681">
        <v>6.6666666666659999</v>
      </c>
      <c r="H199" s="683">
        <v>-0.19400000000000001</v>
      </c>
      <c r="I199" s="680">
        <v>6.7677800000000001</v>
      </c>
      <c r="J199" s="681">
        <v>0.101113333333</v>
      </c>
      <c r="K199" s="684">
        <v>0.67677799999999999</v>
      </c>
    </row>
    <row r="200" spans="1:11" ht="14.4" customHeight="1" thickBot="1" x14ac:dyDescent="0.35">
      <c r="A200" s="701" t="s">
        <v>513</v>
      </c>
      <c r="B200" s="685">
        <v>723.00007249423902</v>
      </c>
      <c r="C200" s="685">
        <v>680.80840999999998</v>
      </c>
      <c r="D200" s="686">
        <v>-42.191662494238003</v>
      </c>
      <c r="E200" s="692">
        <v>0.94164362619099995</v>
      </c>
      <c r="F200" s="685">
        <v>1127.8388968996701</v>
      </c>
      <c r="G200" s="686">
        <v>751.89259793311601</v>
      </c>
      <c r="H200" s="688">
        <v>22.360130000000002</v>
      </c>
      <c r="I200" s="685">
        <v>253.82850999999999</v>
      </c>
      <c r="J200" s="686">
        <v>-498.06408793311601</v>
      </c>
      <c r="K200" s="693">
        <v>0.22505741795</v>
      </c>
    </row>
    <row r="201" spans="1:11" ht="14.4" customHeight="1" thickBot="1" x14ac:dyDescent="0.35">
      <c r="A201" s="702" t="s">
        <v>514</v>
      </c>
      <c r="B201" s="680">
        <v>723.00007249423902</v>
      </c>
      <c r="C201" s="680">
        <v>680.80840999999998</v>
      </c>
      <c r="D201" s="681">
        <v>-42.191662494238003</v>
      </c>
      <c r="E201" s="682">
        <v>0.94164362619099995</v>
      </c>
      <c r="F201" s="680">
        <v>1127.8388968996701</v>
      </c>
      <c r="G201" s="681">
        <v>751.89259793311601</v>
      </c>
      <c r="H201" s="683">
        <v>22.360130000000002</v>
      </c>
      <c r="I201" s="680">
        <v>253.82850999999999</v>
      </c>
      <c r="J201" s="681">
        <v>-498.06408793311601</v>
      </c>
      <c r="K201" s="684">
        <v>0.22505741795</v>
      </c>
    </row>
    <row r="202" spans="1:11" ht="14.4" customHeight="1" thickBot="1" x14ac:dyDescent="0.35">
      <c r="A202" s="701" t="s">
        <v>515</v>
      </c>
      <c r="B202" s="685">
        <v>2.8200703258750002</v>
      </c>
      <c r="C202" s="685">
        <v>46.929229999999997</v>
      </c>
      <c r="D202" s="686">
        <v>44.109159674124001</v>
      </c>
      <c r="E202" s="692">
        <v>16.641155920618999</v>
      </c>
      <c r="F202" s="685">
        <v>5.6391823907880001</v>
      </c>
      <c r="G202" s="686">
        <v>3.7594549271919999</v>
      </c>
      <c r="H202" s="688">
        <v>13.27309</v>
      </c>
      <c r="I202" s="685">
        <v>125.0801</v>
      </c>
      <c r="J202" s="686">
        <v>121.32064507280801</v>
      </c>
      <c r="K202" s="693">
        <v>22.180538122744998</v>
      </c>
    </row>
    <row r="203" spans="1:11" ht="14.4" customHeight="1" thickBot="1" x14ac:dyDescent="0.35">
      <c r="A203" s="702" t="s">
        <v>516</v>
      </c>
      <c r="B203" s="680">
        <v>0.82007012533699997</v>
      </c>
      <c r="C203" s="680">
        <v>6.7797499999999999</v>
      </c>
      <c r="D203" s="681">
        <v>5.9596798746620001</v>
      </c>
      <c r="E203" s="682">
        <v>8.2672807977329992</v>
      </c>
      <c r="F203" s="680">
        <v>2.6391823907880001</v>
      </c>
      <c r="G203" s="681">
        <v>1.7594549271919999</v>
      </c>
      <c r="H203" s="683">
        <v>0.15978000000000001</v>
      </c>
      <c r="I203" s="680">
        <v>3.1206499999999999</v>
      </c>
      <c r="J203" s="681">
        <v>1.3611950728069999</v>
      </c>
      <c r="K203" s="684">
        <v>1.182430593236</v>
      </c>
    </row>
    <row r="204" spans="1:11" ht="14.4" customHeight="1" thickBot="1" x14ac:dyDescent="0.35">
      <c r="A204" s="702" t="s">
        <v>517</v>
      </c>
      <c r="B204" s="680">
        <v>2.0000002005369999</v>
      </c>
      <c r="C204" s="680">
        <v>40.149479999999997</v>
      </c>
      <c r="D204" s="681">
        <v>38.149479799462</v>
      </c>
      <c r="E204" s="682">
        <v>20.074737987132998</v>
      </c>
      <c r="F204" s="680">
        <v>3</v>
      </c>
      <c r="G204" s="681">
        <v>2</v>
      </c>
      <c r="H204" s="683">
        <v>13.11331</v>
      </c>
      <c r="I204" s="680">
        <v>121.95945</v>
      </c>
      <c r="J204" s="681">
        <v>119.95945</v>
      </c>
      <c r="K204" s="684">
        <v>40.653149999999997</v>
      </c>
    </row>
    <row r="205" spans="1:11" ht="14.4" customHeight="1" thickBot="1" x14ac:dyDescent="0.35">
      <c r="A205" s="701" t="s">
        <v>518</v>
      </c>
      <c r="B205" s="685">
        <v>0</v>
      </c>
      <c r="C205" s="685">
        <v>-3.0923600000000002</v>
      </c>
      <c r="D205" s="686">
        <v>-3.0923600000000002</v>
      </c>
      <c r="E205" s="687" t="s">
        <v>321</v>
      </c>
      <c r="F205" s="685">
        <v>0</v>
      </c>
      <c r="G205" s="686">
        <v>0</v>
      </c>
      <c r="H205" s="688">
        <v>0</v>
      </c>
      <c r="I205" s="685">
        <v>-0.4</v>
      </c>
      <c r="J205" s="686">
        <v>-0.4</v>
      </c>
      <c r="K205" s="689" t="s">
        <v>321</v>
      </c>
    </row>
    <row r="206" spans="1:11" ht="14.4" customHeight="1" thickBot="1" x14ac:dyDescent="0.35">
      <c r="A206" s="702" t="s">
        <v>519</v>
      </c>
      <c r="B206" s="680">
        <v>0</v>
      </c>
      <c r="C206" s="680">
        <v>-0.41</v>
      </c>
      <c r="D206" s="681">
        <v>-0.41</v>
      </c>
      <c r="E206" s="690" t="s">
        <v>321</v>
      </c>
      <c r="F206" s="680">
        <v>0</v>
      </c>
      <c r="G206" s="681">
        <v>0</v>
      </c>
      <c r="H206" s="683">
        <v>0</v>
      </c>
      <c r="I206" s="680">
        <v>0</v>
      </c>
      <c r="J206" s="681">
        <v>0</v>
      </c>
      <c r="K206" s="691" t="s">
        <v>321</v>
      </c>
    </row>
    <row r="207" spans="1:11" ht="14.4" customHeight="1" thickBot="1" x14ac:dyDescent="0.35">
      <c r="A207" s="702" t="s">
        <v>520</v>
      </c>
      <c r="B207" s="680">
        <v>0</v>
      </c>
      <c r="C207" s="680">
        <v>-2.6823600000000001</v>
      </c>
      <c r="D207" s="681">
        <v>-2.6823600000000001</v>
      </c>
      <c r="E207" s="690" t="s">
        <v>321</v>
      </c>
      <c r="F207" s="680">
        <v>0</v>
      </c>
      <c r="G207" s="681">
        <v>0</v>
      </c>
      <c r="H207" s="683">
        <v>0</v>
      </c>
      <c r="I207" s="680">
        <v>-0.4</v>
      </c>
      <c r="J207" s="681">
        <v>-0.4</v>
      </c>
      <c r="K207" s="691" t="s">
        <v>321</v>
      </c>
    </row>
    <row r="208" spans="1:11" ht="14.4" customHeight="1" thickBot="1" x14ac:dyDescent="0.35">
      <c r="A208" s="701" t="s">
        <v>521</v>
      </c>
      <c r="B208" s="685">
        <v>0</v>
      </c>
      <c r="C208" s="685">
        <v>0.50560000000000005</v>
      </c>
      <c r="D208" s="686">
        <v>0.50560000000000005</v>
      </c>
      <c r="E208" s="687" t="s">
        <v>321</v>
      </c>
      <c r="F208" s="685">
        <v>2.486859417802</v>
      </c>
      <c r="G208" s="686">
        <v>1.657906278534</v>
      </c>
      <c r="H208" s="688">
        <v>9.5399999999999999E-2</v>
      </c>
      <c r="I208" s="685">
        <v>0.33660000000000001</v>
      </c>
      <c r="J208" s="686">
        <v>-1.321306278534</v>
      </c>
      <c r="K208" s="693">
        <v>0.135351438682</v>
      </c>
    </row>
    <row r="209" spans="1:11" ht="14.4" customHeight="1" thickBot="1" x14ac:dyDescent="0.35">
      <c r="A209" s="702" t="s">
        <v>522</v>
      </c>
      <c r="B209" s="680">
        <v>0</v>
      </c>
      <c r="C209" s="680">
        <v>0.50560000000000005</v>
      </c>
      <c r="D209" s="681">
        <v>0.50560000000000005</v>
      </c>
      <c r="E209" s="690" t="s">
        <v>321</v>
      </c>
      <c r="F209" s="680">
        <v>2.486859417802</v>
      </c>
      <c r="G209" s="681">
        <v>1.657906278534</v>
      </c>
      <c r="H209" s="683">
        <v>9.5399999999999999E-2</v>
      </c>
      <c r="I209" s="680">
        <v>0.33660000000000001</v>
      </c>
      <c r="J209" s="681">
        <v>-1.321306278534</v>
      </c>
      <c r="K209" s="684">
        <v>0.135351438682</v>
      </c>
    </row>
    <row r="210" spans="1:11" ht="14.4" customHeight="1" thickBot="1" x14ac:dyDescent="0.35">
      <c r="A210" s="701" t="s">
        <v>523</v>
      </c>
      <c r="B210" s="685">
        <v>52782.005292380301</v>
      </c>
      <c r="C210" s="685">
        <v>51017.815479999997</v>
      </c>
      <c r="D210" s="686">
        <v>-1764.18981238027</v>
      </c>
      <c r="E210" s="692">
        <v>0.96657592293700001</v>
      </c>
      <c r="F210" s="685">
        <v>55375</v>
      </c>
      <c r="G210" s="686">
        <v>36916.666666666701</v>
      </c>
      <c r="H210" s="688">
        <v>7448.1580100000001</v>
      </c>
      <c r="I210" s="685">
        <v>37756.061249999999</v>
      </c>
      <c r="J210" s="686">
        <v>839.39458333334198</v>
      </c>
      <c r="K210" s="693">
        <v>0.68182503386000004</v>
      </c>
    </row>
    <row r="211" spans="1:11" ht="14.4" customHeight="1" thickBot="1" x14ac:dyDescent="0.35">
      <c r="A211" s="702" t="s">
        <v>524</v>
      </c>
      <c r="B211" s="680">
        <v>23830.0023894021</v>
      </c>
      <c r="C211" s="680">
        <v>22241.912110000001</v>
      </c>
      <c r="D211" s="681">
        <v>-1588.0902794020999</v>
      </c>
      <c r="E211" s="682">
        <v>0.93335752747900003</v>
      </c>
      <c r="F211" s="680">
        <v>24748</v>
      </c>
      <c r="G211" s="681">
        <v>16498.666666666701</v>
      </c>
      <c r="H211" s="683">
        <v>3031.2149899999999</v>
      </c>
      <c r="I211" s="680">
        <v>15115.061680000001</v>
      </c>
      <c r="J211" s="681">
        <v>-1383.6049866666699</v>
      </c>
      <c r="K211" s="684">
        <v>0.61075891708399999</v>
      </c>
    </row>
    <row r="212" spans="1:11" ht="14.4" customHeight="1" thickBot="1" x14ac:dyDescent="0.35">
      <c r="A212" s="702" t="s">
        <v>525</v>
      </c>
      <c r="B212" s="680">
        <v>28952.002902978202</v>
      </c>
      <c r="C212" s="680">
        <v>28775.90337</v>
      </c>
      <c r="D212" s="681">
        <v>-176.09953297816199</v>
      </c>
      <c r="E212" s="682">
        <v>0.99391753539200001</v>
      </c>
      <c r="F212" s="680">
        <v>30627</v>
      </c>
      <c r="G212" s="681">
        <v>20418</v>
      </c>
      <c r="H212" s="683">
        <v>4416.9430199999997</v>
      </c>
      <c r="I212" s="680">
        <v>22640.99957</v>
      </c>
      <c r="J212" s="681">
        <v>2222.9995699999999</v>
      </c>
      <c r="K212" s="684">
        <v>0.73924966761300004</v>
      </c>
    </row>
    <row r="213" spans="1:11" ht="14.4" customHeight="1" thickBot="1" x14ac:dyDescent="0.35">
      <c r="A213" s="701" t="s">
        <v>526</v>
      </c>
      <c r="B213" s="685">
        <v>0</v>
      </c>
      <c r="C213" s="685">
        <v>2271.8409200000001</v>
      </c>
      <c r="D213" s="686">
        <v>2271.8409200000001</v>
      </c>
      <c r="E213" s="687" t="s">
        <v>321</v>
      </c>
      <c r="F213" s="685">
        <v>0</v>
      </c>
      <c r="G213" s="686">
        <v>0</v>
      </c>
      <c r="H213" s="688">
        <v>0</v>
      </c>
      <c r="I213" s="685">
        <v>1009.0708100000001</v>
      </c>
      <c r="J213" s="686">
        <v>1009.0708100000001</v>
      </c>
      <c r="K213" s="689" t="s">
        <v>321</v>
      </c>
    </row>
    <row r="214" spans="1:11" ht="14.4" customHeight="1" thickBot="1" x14ac:dyDescent="0.35">
      <c r="A214" s="702" t="s">
        <v>527</v>
      </c>
      <c r="B214" s="680">
        <v>0</v>
      </c>
      <c r="C214" s="680">
        <v>264.18817000000001</v>
      </c>
      <c r="D214" s="681">
        <v>264.18817000000001</v>
      </c>
      <c r="E214" s="690" t="s">
        <v>321</v>
      </c>
      <c r="F214" s="680">
        <v>0</v>
      </c>
      <c r="G214" s="681">
        <v>0</v>
      </c>
      <c r="H214" s="683">
        <v>0</v>
      </c>
      <c r="I214" s="680">
        <v>753.97361999999998</v>
      </c>
      <c r="J214" s="681">
        <v>753.97361999999998</v>
      </c>
      <c r="K214" s="691" t="s">
        <v>321</v>
      </c>
    </row>
    <row r="215" spans="1:11" ht="14.4" customHeight="1" thickBot="1" x14ac:dyDescent="0.35">
      <c r="A215" s="702" t="s">
        <v>528</v>
      </c>
      <c r="B215" s="680">
        <v>0</v>
      </c>
      <c r="C215" s="680">
        <v>2007.65275</v>
      </c>
      <c r="D215" s="681">
        <v>2007.65275</v>
      </c>
      <c r="E215" s="690" t="s">
        <v>321</v>
      </c>
      <c r="F215" s="680">
        <v>0</v>
      </c>
      <c r="G215" s="681">
        <v>0</v>
      </c>
      <c r="H215" s="683">
        <v>0</v>
      </c>
      <c r="I215" s="680">
        <v>255.09719000000001</v>
      </c>
      <c r="J215" s="681">
        <v>255.09719000000001</v>
      </c>
      <c r="K215" s="691" t="s">
        <v>321</v>
      </c>
    </row>
    <row r="216" spans="1:11" ht="14.4" customHeight="1" thickBot="1" x14ac:dyDescent="0.35">
      <c r="A216" s="699" t="s">
        <v>529</v>
      </c>
      <c r="B216" s="680">
        <v>102.472157584212</v>
      </c>
      <c r="C216" s="680">
        <v>101.47297</v>
      </c>
      <c r="D216" s="681">
        <v>-0.99918758421200005</v>
      </c>
      <c r="E216" s="682">
        <v>0.99024917979799998</v>
      </c>
      <c r="F216" s="680">
        <v>38.299917621155998</v>
      </c>
      <c r="G216" s="681">
        <v>25.533278414104</v>
      </c>
      <c r="H216" s="683">
        <v>5.8E-4</v>
      </c>
      <c r="I216" s="680">
        <v>2.43973</v>
      </c>
      <c r="J216" s="681">
        <v>-23.093548414103999</v>
      </c>
      <c r="K216" s="684">
        <v>6.3700659204999996E-2</v>
      </c>
    </row>
    <row r="217" spans="1:11" ht="14.4" customHeight="1" thickBot="1" x14ac:dyDescent="0.35">
      <c r="A217" s="700" t="s">
        <v>530</v>
      </c>
      <c r="B217" s="680">
        <v>0</v>
      </c>
      <c r="C217" s="680">
        <v>41.821260000000002</v>
      </c>
      <c r="D217" s="681">
        <v>41.821260000000002</v>
      </c>
      <c r="E217" s="690" t="s">
        <v>321</v>
      </c>
      <c r="F217" s="680">
        <v>0</v>
      </c>
      <c r="G217" s="681">
        <v>0</v>
      </c>
      <c r="H217" s="683">
        <v>0</v>
      </c>
      <c r="I217" s="680">
        <v>5</v>
      </c>
      <c r="J217" s="681">
        <v>5</v>
      </c>
      <c r="K217" s="691" t="s">
        <v>321</v>
      </c>
    </row>
    <row r="218" spans="1:11" ht="14.4" customHeight="1" thickBot="1" x14ac:dyDescent="0.35">
      <c r="A218" s="701" t="s">
        <v>531</v>
      </c>
      <c r="B218" s="685">
        <v>0</v>
      </c>
      <c r="C218" s="685">
        <v>41.821260000000002</v>
      </c>
      <c r="D218" s="686">
        <v>41.821260000000002</v>
      </c>
      <c r="E218" s="687" t="s">
        <v>321</v>
      </c>
      <c r="F218" s="685">
        <v>0</v>
      </c>
      <c r="G218" s="686">
        <v>0</v>
      </c>
      <c r="H218" s="688">
        <v>0</v>
      </c>
      <c r="I218" s="685">
        <v>0</v>
      </c>
      <c r="J218" s="686">
        <v>0</v>
      </c>
      <c r="K218" s="689" t="s">
        <v>321</v>
      </c>
    </row>
    <row r="219" spans="1:11" ht="14.4" customHeight="1" thickBot="1" x14ac:dyDescent="0.35">
      <c r="A219" s="702" t="s">
        <v>532</v>
      </c>
      <c r="B219" s="680">
        <v>0</v>
      </c>
      <c r="C219" s="680">
        <v>41.821260000000002</v>
      </c>
      <c r="D219" s="681">
        <v>41.821260000000002</v>
      </c>
      <c r="E219" s="690" t="s">
        <v>321</v>
      </c>
      <c r="F219" s="680">
        <v>0</v>
      </c>
      <c r="G219" s="681">
        <v>0</v>
      </c>
      <c r="H219" s="683">
        <v>0</v>
      </c>
      <c r="I219" s="680">
        <v>0</v>
      </c>
      <c r="J219" s="681">
        <v>0</v>
      </c>
      <c r="K219" s="691" t="s">
        <v>321</v>
      </c>
    </row>
    <row r="220" spans="1:11" ht="14.4" customHeight="1" thickBot="1" x14ac:dyDescent="0.35">
      <c r="A220" s="701" t="s">
        <v>533</v>
      </c>
      <c r="B220" s="685">
        <v>0</v>
      </c>
      <c r="C220" s="685">
        <v>0</v>
      </c>
      <c r="D220" s="686">
        <v>0</v>
      </c>
      <c r="E220" s="692">
        <v>1</v>
      </c>
      <c r="F220" s="685">
        <v>0</v>
      </c>
      <c r="G220" s="686">
        <v>0</v>
      </c>
      <c r="H220" s="688">
        <v>0</v>
      </c>
      <c r="I220" s="685">
        <v>5</v>
      </c>
      <c r="J220" s="686">
        <v>5</v>
      </c>
      <c r="K220" s="689" t="s">
        <v>329</v>
      </c>
    </row>
    <row r="221" spans="1:11" ht="14.4" customHeight="1" thickBot="1" x14ac:dyDescent="0.35">
      <c r="A221" s="702" t="s">
        <v>534</v>
      </c>
      <c r="B221" s="680">
        <v>0</v>
      </c>
      <c r="C221" s="680">
        <v>0</v>
      </c>
      <c r="D221" s="681">
        <v>0</v>
      </c>
      <c r="E221" s="682">
        <v>1</v>
      </c>
      <c r="F221" s="680">
        <v>0</v>
      </c>
      <c r="G221" s="681">
        <v>0</v>
      </c>
      <c r="H221" s="683">
        <v>0</v>
      </c>
      <c r="I221" s="680">
        <v>5</v>
      </c>
      <c r="J221" s="681">
        <v>5</v>
      </c>
      <c r="K221" s="691" t="s">
        <v>329</v>
      </c>
    </row>
    <row r="222" spans="1:11" ht="14.4" customHeight="1" thickBot="1" x14ac:dyDescent="0.35">
      <c r="A222" s="705" t="s">
        <v>535</v>
      </c>
      <c r="B222" s="685">
        <v>102.472157584212</v>
      </c>
      <c r="C222" s="685">
        <v>59.651710000000001</v>
      </c>
      <c r="D222" s="686">
        <v>-42.820447584211998</v>
      </c>
      <c r="E222" s="692">
        <v>0.58212602726700002</v>
      </c>
      <c r="F222" s="685">
        <v>38.299917621155998</v>
      </c>
      <c r="G222" s="686">
        <v>25.533278414104</v>
      </c>
      <c r="H222" s="688">
        <v>5.8E-4</v>
      </c>
      <c r="I222" s="685">
        <v>-2.56027</v>
      </c>
      <c r="J222" s="686">
        <v>-28.093548414103999</v>
      </c>
      <c r="K222" s="693">
        <v>-6.6847924459999999E-2</v>
      </c>
    </row>
    <row r="223" spans="1:11" ht="14.4" customHeight="1" thickBot="1" x14ac:dyDescent="0.35">
      <c r="A223" s="701" t="s">
        <v>536</v>
      </c>
      <c r="B223" s="685">
        <v>0</v>
      </c>
      <c r="C223" s="685">
        <v>19.540559999999999</v>
      </c>
      <c r="D223" s="686">
        <v>19.540559999999999</v>
      </c>
      <c r="E223" s="687" t="s">
        <v>321</v>
      </c>
      <c r="F223" s="685">
        <v>0</v>
      </c>
      <c r="G223" s="686">
        <v>0</v>
      </c>
      <c r="H223" s="688">
        <v>5.8E-4</v>
      </c>
      <c r="I223" s="685">
        <v>4.9128699999999998</v>
      </c>
      <c r="J223" s="686">
        <v>4.9128699999999998</v>
      </c>
      <c r="K223" s="689" t="s">
        <v>321</v>
      </c>
    </row>
    <row r="224" spans="1:11" ht="14.4" customHeight="1" thickBot="1" x14ac:dyDescent="0.35">
      <c r="A224" s="702" t="s">
        <v>537</v>
      </c>
      <c r="B224" s="680">
        <v>0</v>
      </c>
      <c r="C224" s="680">
        <v>1.56E-3</v>
      </c>
      <c r="D224" s="681">
        <v>1.56E-3</v>
      </c>
      <c r="E224" s="690" t="s">
        <v>321</v>
      </c>
      <c r="F224" s="680">
        <v>0</v>
      </c>
      <c r="G224" s="681">
        <v>0</v>
      </c>
      <c r="H224" s="683">
        <v>5.8E-4</v>
      </c>
      <c r="I224" s="680">
        <v>2.8700000000000002E-3</v>
      </c>
      <c r="J224" s="681">
        <v>2.8700000000000002E-3</v>
      </c>
      <c r="K224" s="691" t="s">
        <v>321</v>
      </c>
    </row>
    <row r="225" spans="1:11" ht="14.4" customHeight="1" thickBot="1" x14ac:dyDescent="0.35">
      <c r="A225" s="702" t="s">
        <v>538</v>
      </c>
      <c r="B225" s="680">
        <v>0</v>
      </c>
      <c r="C225" s="680">
        <v>0</v>
      </c>
      <c r="D225" s="681">
        <v>0</v>
      </c>
      <c r="E225" s="682">
        <v>1</v>
      </c>
      <c r="F225" s="680">
        <v>0</v>
      </c>
      <c r="G225" s="681">
        <v>0</v>
      </c>
      <c r="H225" s="683">
        <v>0</v>
      </c>
      <c r="I225" s="680">
        <v>4.91</v>
      </c>
      <c r="J225" s="681">
        <v>4.91</v>
      </c>
      <c r="K225" s="691" t="s">
        <v>329</v>
      </c>
    </row>
    <row r="226" spans="1:11" ht="14.4" customHeight="1" thickBot="1" x14ac:dyDescent="0.35">
      <c r="A226" s="702" t="s">
        <v>539</v>
      </c>
      <c r="B226" s="680">
        <v>0</v>
      </c>
      <c r="C226" s="680">
        <v>19.539000000000001</v>
      </c>
      <c r="D226" s="681">
        <v>19.539000000000001</v>
      </c>
      <c r="E226" s="690" t="s">
        <v>321</v>
      </c>
      <c r="F226" s="680">
        <v>0</v>
      </c>
      <c r="G226" s="681">
        <v>0</v>
      </c>
      <c r="H226" s="683">
        <v>0</v>
      </c>
      <c r="I226" s="680">
        <v>0</v>
      </c>
      <c r="J226" s="681">
        <v>0</v>
      </c>
      <c r="K226" s="691" t="s">
        <v>321</v>
      </c>
    </row>
    <row r="227" spans="1:11" ht="14.4" customHeight="1" thickBot="1" x14ac:dyDescent="0.35">
      <c r="A227" s="701" t="s">
        <v>540</v>
      </c>
      <c r="B227" s="685">
        <v>102.472157584212</v>
      </c>
      <c r="C227" s="685">
        <v>40.111150000000002</v>
      </c>
      <c r="D227" s="686">
        <v>-62.361007584211997</v>
      </c>
      <c r="E227" s="692">
        <v>0.39143461937000001</v>
      </c>
      <c r="F227" s="685">
        <v>38.299917621155998</v>
      </c>
      <c r="G227" s="686">
        <v>25.533278414104</v>
      </c>
      <c r="H227" s="688">
        <v>0</v>
      </c>
      <c r="I227" s="685">
        <v>-7.4731399999999999</v>
      </c>
      <c r="J227" s="686">
        <v>-33.006418414103997</v>
      </c>
      <c r="K227" s="693">
        <v>-0.195121568508</v>
      </c>
    </row>
    <row r="228" spans="1:11" ht="14.4" customHeight="1" thickBot="1" x14ac:dyDescent="0.35">
      <c r="A228" s="702" t="s">
        <v>541</v>
      </c>
      <c r="B228" s="680">
        <v>72.570731140269999</v>
      </c>
      <c r="C228" s="680">
        <v>19.350000000000001</v>
      </c>
      <c r="D228" s="681">
        <v>-53.220731140269997</v>
      </c>
      <c r="E228" s="682">
        <v>0.26663642071600002</v>
      </c>
      <c r="F228" s="680">
        <v>19.156661869002999</v>
      </c>
      <c r="G228" s="681">
        <v>12.771107912669001</v>
      </c>
      <c r="H228" s="683">
        <v>0</v>
      </c>
      <c r="I228" s="680">
        <v>-7.6</v>
      </c>
      <c r="J228" s="681">
        <v>-20.371107912669</v>
      </c>
      <c r="K228" s="684">
        <v>-0.39672882738999998</v>
      </c>
    </row>
    <row r="229" spans="1:11" ht="14.4" customHeight="1" thickBot="1" x14ac:dyDescent="0.35">
      <c r="A229" s="702" t="s">
        <v>542</v>
      </c>
      <c r="B229" s="680">
        <v>0</v>
      </c>
      <c r="C229" s="680">
        <v>0</v>
      </c>
      <c r="D229" s="681">
        <v>0</v>
      </c>
      <c r="E229" s="682">
        <v>1</v>
      </c>
      <c r="F229" s="680">
        <v>0</v>
      </c>
      <c r="G229" s="681">
        <v>0</v>
      </c>
      <c r="H229" s="683">
        <v>0</v>
      </c>
      <c r="I229" s="680">
        <v>0.12686</v>
      </c>
      <c r="J229" s="681">
        <v>0.12686</v>
      </c>
      <c r="K229" s="691" t="s">
        <v>329</v>
      </c>
    </row>
    <row r="230" spans="1:11" ht="14.4" customHeight="1" thickBot="1" x14ac:dyDescent="0.35">
      <c r="A230" s="702" t="s">
        <v>543</v>
      </c>
      <c r="B230" s="680">
        <v>29.901426443942</v>
      </c>
      <c r="C230" s="680">
        <v>20.761150000000001</v>
      </c>
      <c r="D230" s="681">
        <v>-9.1402764439419997</v>
      </c>
      <c r="E230" s="682">
        <v>0.69431971878999998</v>
      </c>
      <c r="F230" s="680">
        <v>19.143255752152999</v>
      </c>
      <c r="G230" s="681">
        <v>12.762170501435</v>
      </c>
      <c r="H230" s="683">
        <v>0</v>
      </c>
      <c r="I230" s="680">
        <v>0</v>
      </c>
      <c r="J230" s="681">
        <v>-12.762170501435</v>
      </c>
      <c r="K230" s="684">
        <v>0</v>
      </c>
    </row>
    <row r="231" spans="1:11" ht="14.4" customHeight="1" thickBot="1" x14ac:dyDescent="0.35">
      <c r="A231" s="698" t="s">
        <v>544</v>
      </c>
      <c r="B231" s="680">
        <v>6659.2558645003401</v>
      </c>
      <c r="C231" s="680">
        <v>7905.6488300000001</v>
      </c>
      <c r="D231" s="681">
        <v>1246.39296549966</v>
      </c>
      <c r="E231" s="682">
        <v>1.1871670034699999</v>
      </c>
      <c r="F231" s="680">
        <v>6647.2013291239</v>
      </c>
      <c r="G231" s="681">
        <v>4431.46755274927</v>
      </c>
      <c r="H231" s="683">
        <v>838.73875999999996</v>
      </c>
      <c r="I231" s="680">
        <v>5624.9590699999999</v>
      </c>
      <c r="J231" s="681">
        <v>1193.4915172507301</v>
      </c>
      <c r="K231" s="684">
        <v>0.84621463853500001</v>
      </c>
    </row>
    <row r="232" spans="1:11" ht="14.4" customHeight="1" thickBot="1" x14ac:dyDescent="0.35">
      <c r="A232" s="703" t="s">
        <v>545</v>
      </c>
      <c r="B232" s="685">
        <v>6659.2558645003401</v>
      </c>
      <c r="C232" s="685">
        <v>7905.6488300000001</v>
      </c>
      <c r="D232" s="686">
        <v>1246.39296549966</v>
      </c>
      <c r="E232" s="692">
        <v>1.1871670034699999</v>
      </c>
      <c r="F232" s="685">
        <v>6647.2013291239</v>
      </c>
      <c r="G232" s="686">
        <v>4431.46755274927</v>
      </c>
      <c r="H232" s="688">
        <v>838.73875999999996</v>
      </c>
      <c r="I232" s="685">
        <v>5624.9590699999999</v>
      </c>
      <c r="J232" s="686">
        <v>1193.4915172507301</v>
      </c>
      <c r="K232" s="693">
        <v>0.84621463853500001</v>
      </c>
    </row>
    <row r="233" spans="1:11" ht="14.4" customHeight="1" thickBot="1" x14ac:dyDescent="0.35">
      <c r="A233" s="705" t="s">
        <v>54</v>
      </c>
      <c r="B233" s="685">
        <v>6659.2558645003401</v>
      </c>
      <c r="C233" s="685">
        <v>7905.6488300000001</v>
      </c>
      <c r="D233" s="686">
        <v>1246.39296549966</v>
      </c>
      <c r="E233" s="692">
        <v>1.1871670034699999</v>
      </c>
      <c r="F233" s="685">
        <v>6647.2013291239</v>
      </c>
      <c r="G233" s="686">
        <v>4431.46755274927</v>
      </c>
      <c r="H233" s="688">
        <v>838.73875999999996</v>
      </c>
      <c r="I233" s="685">
        <v>5624.9590699999999</v>
      </c>
      <c r="J233" s="686">
        <v>1193.4915172507301</v>
      </c>
      <c r="K233" s="693">
        <v>0.84621463853500001</v>
      </c>
    </row>
    <row r="234" spans="1:11" ht="14.4" customHeight="1" thickBot="1" x14ac:dyDescent="0.35">
      <c r="A234" s="704" t="s">
        <v>546</v>
      </c>
      <c r="B234" s="680">
        <v>0</v>
      </c>
      <c r="C234" s="680">
        <v>0</v>
      </c>
      <c r="D234" s="681">
        <v>0</v>
      </c>
      <c r="E234" s="682">
        <v>1</v>
      </c>
      <c r="F234" s="680">
        <v>130.05696747452001</v>
      </c>
      <c r="G234" s="681">
        <v>86.704644983012997</v>
      </c>
      <c r="H234" s="683">
        <v>13.89714</v>
      </c>
      <c r="I234" s="680">
        <v>103.01634</v>
      </c>
      <c r="J234" s="681">
        <v>16.311695016986</v>
      </c>
      <c r="K234" s="684">
        <v>0.79208628342099996</v>
      </c>
    </row>
    <row r="235" spans="1:11" ht="14.4" customHeight="1" thickBot="1" x14ac:dyDescent="0.35">
      <c r="A235" s="702" t="s">
        <v>547</v>
      </c>
      <c r="B235" s="680">
        <v>0</v>
      </c>
      <c r="C235" s="680">
        <v>0</v>
      </c>
      <c r="D235" s="681">
        <v>0</v>
      </c>
      <c r="E235" s="682">
        <v>1</v>
      </c>
      <c r="F235" s="680">
        <v>130.05696747452001</v>
      </c>
      <c r="G235" s="681">
        <v>86.704644983012997</v>
      </c>
      <c r="H235" s="683">
        <v>13.89714</v>
      </c>
      <c r="I235" s="680">
        <v>103.01634</v>
      </c>
      <c r="J235" s="681">
        <v>16.311695016986</v>
      </c>
      <c r="K235" s="684">
        <v>0.79208628342099996</v>
      </c>
    </row>
    <row r="236" spans="1:11" ht="14.4" customHeight="1" thickBot="1" x14ac:dyDescent="0.35">
      <c r="A236" s="701" t="s">
        <v>548</v>
      </c>
      <c r="B236" s="685">
        <v>111.15125249994099</v>
      </c>
      <c r="C236" s="685">
        <v>102.932</v>
      </c>
      <c r="D236" s="686">
        <v>-8.2192524999399996</v>
      </c>
      <c r="E236" s="692">
        <v>0.92605344235800002</v>
      </c>
      <c r="F236" s="685">
        <v>111.191200109588</v>
      </c>
      <c r="G236" s="686">
        <v>74.127466739724994</v>
      </c>
      <c r="H236" s="688">
        <v>9.8800000000000008</v>
      </c>
      <c r="I236" s="685">
        <v>78.879000000000005</v>
      </c>
      <c r="J236" s="686">
        <v>4.7515332602739999</v>
      </c>
      <c r="K236" s="693">
        <v>0.70939966402200005</v>
      </c>
    </row>
    <row r="237" spans="1:11" ht="14.4" customHeight="1" thickBot="1" x14ac:dyDescent="0.35">
      <c r="A237" s="702" t="s">
        <v>549</v>
      </c>
      <c r="B237" s="680">
        <v>111.15125249994099</v>
      </c>
      <c r="C237" s="680">
        <v>102.932</v>
      </c>
      <c r="D237" s="681">
        <v>-8.2192524999399996</v>
      </c>
      <c r="E237" s="682">
        <v>0.92605344235800002</v>
      </c>
      <c r="F237" s="680">
        <v>111.191200109588</v>
      </c>
      <c r="G237" s="681">
        <v>74.127466739724994</v>
      </c>
      <c r="H237" s="683">
        <v>9.8800000000000008</v>
      </c>
      <c r="I237" s="680">
        <v>78.879000000000005</v>
      </c>
      <c r="J237" s="681">
        <v>4.7515332602739999</v>
      </c>
      <c r="K237" s="684">
        <v>0.70939966402200005</v>
      </c>
    </row>
    <row r="238" spans="1:11" ht="14.4" customHeight="1" thickBot="1" x14ac:dyDescent="0.35">
      <c r="A238" s="701" t="s">
        <v>550</v>
      </c>
      <c r="B238" s="685">
        <v>70.975475885592004</v>
      </c>
      <c r="C238" s="685">
        <v>70.857619999999997</v>
      </c>
      <c r="D238" s="686">
        <v>-0.117855885592</v>
      </c>
      <c r="E238" s="692">
        <v>0.99833948438999998</v>
      </c>
      <c r="F238" s="685">
        <v>80.889828417611</v>
      </c>
      <c r="G238" s="686">
        <v>53.926552278407001</v>
      </c>
      <c r="H238" s="688">
        <v>11.730040000000001</v>
      </c>
      <c r="I238" s="685">
        <v>48.030140000000003</v>
      </c>
      <c r="J238" s="686">
        <v>-5.8964122784070003</v>
      </c>
      <c r="K238" s="693">
        <v>0.59377230659900004</v>
      </c>
    </row>
    <row r="239" spans="1:11" ht="14.4" customHeight="1" thickBot="1" x14ac:dyDescent="0.35">
      <c r="A239" s="702" t="s">
        <v>551</v>
      </c>
      <c r="B239" s="680">
        <v>49.490278912242999</v>
      </c>
      <c r="C239" s="680">
        <v>51.06</v>
      </c>
      <c r="D239" s="681">
        <v>1.5697210877559999</v>
      </c>
      <c r="E239" s="682">
        <v>1.031717766039</v>
      </c>
      <c r="F239" s="680">
        <v>59.634934425933999</v>
      </c>
      <c r="G239" s="681">
        <v>39.756622950622997</v>
      </c>
      <c r="H239" s="683">
        <v>10.36</v>
      </c>
      <c r="I239" s="680">
        <v>35.15</v>
      </c>
      <c r="J239" s="681">
        <v>-4.6066229506229996</v>
      </c>
      <c r="K239" s="684">
        <v>0.58941961349200001</v>
      </c>
    </row>
    <row r="240" spans="1:11" ht="14.4" customHeight="1" thickBot="1" x14ac:dyDescent="0.35">
      <c r="A240" s="702" t="s">
        <v>552</v>
      </c>
      <c r="B240" s="680">
        <v>0.33885715784199999</v>
      </c>
      <c r="C240" s="680">
        <v>7.6100000000000001E-2</v>
      </c>
      <c r="D240" s="681">
        <v>-0.26275715784199999</v>
      </c>
      <c r="E240" s="682">
        <v>0.22457840490700001</v>
      </c>
      <c r="F240" s="680">
        <v>0.14048861040499999</v>
      </c>
      <c r="G240" s="681">
        <v>9.3659073603000007E-2</v>
      </c>
      <c r="H240" s="683">
        <v>0</v>
      </c>
      <c r="I240" s="680">
        <v>0</v>
      </c>
      <c r="J240" s="681">
        <v>-9.3659073603000007E-2</v>
      </c>
      <c r="K240" s="684">
        <v>0</v>
      </c>
    </row>
    <row r="241" spans="1:11" ht="14.4" customHeight="1" thickBot="1" x14ac:dyDescent="0.35">
      <c r="A241" s="702" t="s">
        <v>553</v>
      </c>
      <c r="B241" s="680">
        <v>21.146339815506</v>
      </c>
      <c r="C241" s="680">
        <v>19.721520000000002</v>
      </c>
      <c r="D241" s="681">
        <v>-1.4248198155059999</v>
      </c>
      <c r="E241" s="682">
        <v>0.93262097233100005</v>
      </c>
      <c r="F241" s="680">
        <v>21.114405381270998</v>
      </c>
      <c r="G241" s="681">
        <v>14.076270254181001</v>
      </c>
      <c r="H241" s="683">
        <v>1.3700399999999999</v>
      </c>
      <c r="I241" s="680">
        <v>12.880140000000001</v>
      </c>
      <c r="J241" s="681">
        <v>-1.1961302541800001</v>
      </c>
      <c r="K241" s="684">
        <v>0.61001670506000005</v>
      </c>
    </row>
    <row r="242" spans="1:11" ht="14.4" customHeight="1" thickBot="1" x14ac:dyDescent="0.35">
      <c r="A242" s="701" t="s">
        <v>554</v>
      </c>
      <c r="B242" s="685">
        <v>861.21953740777303</v>
      </c>
      <c r="C242" s="685">
        <v>958.26967999999999</v>
      </c>
      <c r="D242" s="686">
        <v>97.050142592225995</v>
      </c>
      <c r="E242" s="692">
        <v>1.1126892022029999</v>
      </c>
      <c r="F242" s="685">
        <v>937.68907659848503</v>
      </c>
      <c r="G242" s="686">
        <v>625.12605106565695</v>
      </c>
      <c r="H242" s="688">
        <v>79.704859999999996</v>
      </c>
      <c r="I242" s="685">
        <v>612.48711000000003</v>
      </c>
      <c r="J242" s="686">
        <v>-12.638941065656001</v>
      </c>
      <c r="K242" s="693">
        <v>0.65318784796100005</v>
      </c>
    </row>
    <row r="243" spans="1:11" ht="14.4" customHeight="1" thickBot="1" x14ac:dyDescent="0.35">
      <c r="A243" s="702" t="s">
        <v>555</v>
      </c>
      <c r="B243" s="680">
        <v>861.21953740777303</v>
      </c>
      <c r="C243" s="680">
        <v>958.26967999999999</v>
      </c>
      <c r="D243" s="681">
        <v>97.050142592225995</v>
      </c>
      <c r="E243" s="682">
        <v>1.1126892022029999</v>
      </c>
      <c r="F243" s="680">
        <v>937.68907659848503</v>
      </c>
      <c r="G243" s="681">
        <v>625.12605106565695</v>
      </c>
      <c r="H243" s="683">
        <v>79.704859999999996</v>
      </c>
      <c r="I243" s="680">
        <v>612.48711000000003</v>
      </c>
      <c r="J243" s="681">
        <v>-12.638941065656001</v>
      </c>
      <c r="K243" s="684">
        <v>0.65318784796100005</v>
      </c>
    </row>
    <row r="244" spans="1:11" ht="14.4" customHeight="1" thickBot="1" x14ac:dyDescent="0.35">
      <c r="A244" s="701" t="s">
        <v>556</v>
      </c>
      <c r="B244" s="685">
        <v>0</v>
      </c>
      <c r="C244" s="685">
        <v>2.7440000000000002</v>
      </c>
      <c r="D244" s="686">
        <v>2.7440000000000002</v>
      </c>
      <c r="E244" s="687" t="s">
        <v>329</v>
      </c>
      <c r="F244" s="685">
        <v>0</v>
      </c>
      <c r="G244" s="686">
        <v>0</v>
      </c>
      <c r="H244" s="688">
        <v>8.7999999999999995E-2</v>
      </c>
      <c r="I244" s="685">
        <v>1.2290000000000001</v>
      </c>
      <c r="J244" s="686">
        <v>1.2290000000000001</v>
      </c>
      <c r="K244" s="689" t="s">
        <v>329</v>
      </c>
    </row>
    <row r="245" spans="1:11" ht="14.4" customHeight="1" thickBot="1" x14ac:dyDescent="0.35">
      <c r="A245" s="702" t="s">
        <v>557</v>
      </c>
      <c r="B245" s="680">
        <v>0</v>
      </c>
      <c r="C245" s="680">
        <v>2.7440000000000002</v>
      </c>
      <c r="D245" s="681">
        <v>2.7440000000000002</v>
      </c>
      <c r="E245" s="690" t="s">
        <v>329</v>
      </c>
      <c r="F245" s="680">
        <v>0</v>
      </c>
      <c r="G245" s="681">
        <v>0</v>
      </c>
      <c r="H245" s="683">
        <v>8.7999999999999995E-2</v>
      </c>
      <c r="I245" s="680">
        <v>1.2290000000000001</v>
      </c>
      <c r="J245" s="681">
        <v>1.2290000000000001</v>
      </c>
      <c r="K245" s="691" t="s">
        <v>329</v>
      </c>
    </row>
    <row r="246" spans="1:11" ht="14.4" customHeight="1" thickBot="1" x14ac:dyDescent="0.35">
      <c r="A246" s="701" t="s">
        <v>558</v>
      </c>
      <c r="B246" s="685">
        <v>775.35354980963496</v>
      </c>
      <c r="C246" s="685">
        <v>741.84888999999998</v>
      </c>
      <c r="D246" s="686">
        <v>-33.504659809635001</v>
      </c>
      <c r="E246" s="692">
        <v>0.95678789396399999</v>
      </c>
      <c r="F246" s="685">
        <v>758.85122767057601</v>
      </c>
      <c r="G246" s="686">
        <v>505.90081844705099</v>
      </c>
      <c r="H246" s="688">
        <v>174.04321999999999</v>
      </c>
      <c r="I246" s="685">
        <v>530.09951000000001</v>
      </c>
      <c r="J246" s="686">
        <v>24.198691552949001</v>
      </c>
      <c r="K246" s="693">
        <v>0.69855525124100004</v>
      </c>
    </row>
    <row r="247" spans="1:11" ht="14.4" customHeight="1" thickBot="1" x14ac:dyDescent="0.35">
      <c r="A247" s="702" t="s">
        <v>559</v>
      </c>
      <c r="B247" s="680">
        <v>775.35354980963496</v>
      </c>
      <c r="C247" s="680">
        <v>741.84888999999998</v>
      </c>
      <c r="D247" s="681">
        <v>-33.504659809635001</v>
      </c>
      <c r="E247" s="682">
        <v>0.95678789396399999</v>
      </c>
      <c r="F247" s="680">
        <v>758.85122767057601</v>
      </c>
      <c r="G247" s="681">
        <v>505.90081844705099</v>
      </c>
      <c r="H247" s="683">
        <v>174.04321999999999</v>
      </c>
      <c r="I247" s="680">
        <v>530.09951000000001</v>
      </c>
      <c r="J247" s="681">
        <v>24.198691552949001</v>
      </c>
      <c r="K247" s="684">
        <v>0.69855525124100004</v>
      </c>
    </row>
    <row r="248" spans="1:11" ht="14.4" customHeight="1" thickBot="1" x14ac:dyDescent="0.35">
      <c r="A248" s="701" t="s">
        <v>560</v>
      </c>
      <c r="B248" s="685">
        <v>0</v>
      </c>
      <c r="C248" s="685">
        <v>1027.4159299999999</v>
      </c>
      <c r="D248" s="686">
        <v>1027.4159299999999</v>
      </c>
      <c r="E248" s="687" t="s">
        <v>329</v>
      </c>
      <c r="F248" s="685">
        <v>0</v>
      </c>
      <c r="G248" s="686">
        <v>0</v>
      </c>
      <c r="H248" s="688">
        <v>112.46894</v>
      </c>
      <c r="I248" s="685">
        <v>742.73910000000001</v>
      </c>
      <c r="J248" s="686">
        <v>742.73910000000001</v>
      </c>
      <c r="K248" s="689" t="s">
        <v>329</v>
      </c>
    </row>
    <row r="249" spans="1:11" ht="14.4" customHeight="1" thickBot="1" x14ac:dyDescent="0.35">
      <c r="A249" s="702" t="s">
        <v>561</v>
      </c>
      <c r="B249" s="680">
        <v>0</v>
      </c>
      <c r="C249" s="680">
        <v>1027.4159299999999</v>
      </c>
      <c r="D249" s="681">
        <v>1027.4159299999999</v>
      </c>
      <c r="E249" s="690" t="s">
        <v>329</v>
      </c>
      <c r="F249" s="680">
        <v>0</v>
      </c>
      <c r="G249" s="681">
        <v>0</v>
      </c>
      <c r="H249" s="683">
        <v>112.46894</v>
      </c>
      <c r="I249" s="680">
        <v>742.73910000000001</v>
      </c>
      <c r="J249" s="681">
        <v>742.73910000000001</v>
      </c>
      <c r="K249" s="691" t="s">
        <v>329</v>
      </c>
    </row>
    <row r="250" spans="1:11" ht="14.4" customHeight="1" thickBot="1" x14ac:dyDescent="0.35">
      <c r="A250" s="701" t="s">
        <v>562</v>
      </c>
      <c r="B250" s="685">
        <v>4840.5560488973997</v>
      </c>
      <c r="C250" s="685">
        <v>5001.5807100000002</v>
      </c>
      <c r="D250" s="686">
        <v>161.02466110259999</v>
      </c>
      <c r="E250" s="692">
        <v>1.0332657363069999</v>
      </c>
      <c r="F250" s="685">
        <v>4628.5230288531202</v>
      </c>
      <c r="G250" s="686">
        <v>3085.6820192354098</v>
      </c>
      <c r="H250" s="688">
        <v>436.92655999999999</v>
      </c>
      <c r="I250" s="685">
        <v>3508.4788699999999</v>
      </c>
      <c r="J250" s="686">
        <v>422.79685076458497</v>
      </c>
      <c r="K250" s="693">
        <v>0.758012620468</v>
      </c>
    </row>
    <row r="251" spans="1:11" ht="14.4" customHeight="1" thickBot="1" x14ac:dyDescent="0.35">
      <c r="A251" s="702" t="s">
        <v>563</v>
      </c>
      <c r="B251" s="680">
        <v>4840.5560488973997</v>
      </c>
      <c r="C251" s="680">
        <v>5001.5807100000002</v>
      </c>
      <c r="D251" s="681">
        <v>161.02466110259999</v>
      </c>
      <c r="E251" s="682">
        <v>1.0332657363069999</v>
      </c>
      <c r="F251" s="680">
        <v>4628.5230288531202</v>
      </c>
      <c r="G251" s="681">
        <v>3085.6820192354098</v>
      </c>
      <c r="H251" s="683">
        <v>436.92655999999999</v>
      </c>
      <c r="I251" s="680">
        <v>3508.4788699999999</v>
      </c>
      <c r="J251" s="681">
        <v>422.79685076458497</v>
      </c>
      <c r="K251" s="684">
        <v>0.758012620468</v>
      </c>
    </row>
    <row r="252" spans="1:11" ht="14.4" customHeight="1" thickBot="1" x14ac:dyDescent="0.35">
      <c r="A252" s="698" t="s">
        <v>564</v>
      </c>
      <c r="B252" s="680">
        <v>0</v>
      </c>
      <c r="C252" s="680">
        <v>9.9082899999999992</v>
      </c>
      <c r="D252" s="681">
        <v>9.9082899999999992</v>
      </c>
      <c r="E252" s="690" t="s">
        <v>329</v>
      </c>
      <c r="F252" s="680">
        <v>0</v>
      </c>
      <c r="G252" s="681">
        <v>0</v>
      </c>
      <c r="H252" s="683">
        <v>1.35575</v>
      </c>
      <c r="I252" s="680">
        <v>6.9413799999999997</v>
      </c>
      <c r="J252" s="681">
        <v>6.9413799999999997</v>
      </c>
      <c r="K252" s="691" t="s">
        <v>329</v>
      </c>
    </row>
    <row r="253" spans="1:11" ht="14.4" customHeight="1" thickBot="1" x14ac:dyDescent="0.35">
      <c r="A253" s="703" t="s">
        <v>565</v>
      </c>
      <c r="B253" s="685">
        <v>0</v>
      </c>
      <c r="C253" s="685">
        <v>9.9082899999999992</v>
      </c>
      <c r="D253" s="686">
        <v>9.9082899999999992</v>
      </c>
      <c r="E253" s="687" t="s">
        <v>329</v>
      </c>
      <c r="F253" s="685">
        <v>0</v>
      </c>
      <c r="G253" s="686">
        <v>0</v>
      </c>
      <c r="H253" s="688">
        <v>1.35575</v>
      </c>
      <c r="I253" s="685">
        <v>6.9413799999999997</v>
      </c>
      <c r="J253" s="686">
        <v>6.9413799999999997</v>
      </c>
      <c r="K253" s="689" t="s">
        <v>329</v>
      </c>
    </row>
    <row r="254" spans="1:11" ht="14.4" customHeight="1" thickBot="1" x14ac:dyDescent="0.35">
      <c r="A254" s="705" t="s">
        <v>566</v>
      </c>
      <c r="B254" s="685">
        <v>0</v>
      </c>
      <c r="C254" s="685">
        <v>9.9082899999999992</v>
      </c>
      <c r="D254" s="686">
        <v>9.9082899999999992</v>
      </c>
      <c r="E254" s="687" t="s">
        <v>329</v>
      </c>
      <c r="F254" s="685">
        <v>0</v>
      </c>
      <c r="G254" s="686">
        <v>0</v>
      </c>
      <c r="H254" s="688">
        <v>1.35575</v>
      </c>
      <c r="I254" s="685">
        <v>6.9413799999999997</v>
      </c>
      <c r="J254" s="686">
        <v>6.9413799999999997</v>
      </c>
      <c r="K254" s="689" t="s">
        <v>329</v>
      </c>
    </row>
    <row r="255" spans="1:11" ht="14.4" customHeight="1" thickBot="1" x14ac:dyDescent="0.35">
      <c r="A255" s="701" t="s">
        <v>567</v>
      </c>
      <c r="B255" s="685">
        <v>0</v>
      </c>
      <c r="C255" s="685">
        <v>9.9082899999999992</v>
      </c>
      <c r="D255" s="686">
        <v>9.9082899999999992</v>
      </c>
      <c r="E255" s="687" t="s">
        <v>329</v>
      </c>
      <c r="F255" s="685">
        <v>0</v>
      </c>
      <c r="G255" s="686">
        <v>0</v>
      </c>
      <c r="H255" s="688">
        <v>1.35575</v>
      </c>
      <c r="I255" s="685">
        <v>6.9413799999999997</v>
      </c>
      <c r="J255" s="686">
        <v>6.9413799999999997</v>
      </c>
      <c r="K255" s="689" t="s">
        <v>329</v>
      </c>
    </row>
    <row r="256" spans="1:11" ht="14.4" customHeight="1" thickBot="1" x14ac:dyDescent="0.35">
      <c r="A256" s="702" t="s">
        <v>568</v>
      </c>
      <c r="B256" s="680">
        <v>0</v>
      </c>
      <c r="C256" s="680">
        <v>9.9082899999999992</v>
      </c>
      <c r="D256" s="681">
        <v>9.9082899999999992</v>
      </c>
      <c r="E256" s="690" t="s">
        <v>329</v>
      </c>
      <c r="F256" s="680">
        <v>0</v>
      </c>
      <c r="G256" s="681">
        <v>0</v>
      </c>
      <c r="H256" s="683">
        <v>1.35575</v>
      </c>
      <c r="I256" s="680">
        <v>6.9413799999999997</v>
      </c>
      <c r="J256" s="681">
        <v>6.9413799999999997</v>
      </c>
      <c r="K256" s="691" t="s">
        <v>329</v>
      </c>
    </row>
    <row r="257" spans="1:11" ht="14.4" customHeight="1" thickBot="1" x14ac:dyDescent="0.35">
      <c r="A257" s="706"/>
      <c r="B257" s="680">
        <v>-22031.265738964401</v>
      </c>
      <c r="C257" s="680">
        <v>-26124.117579999998</v>
      </c>
      <c r="D257" s="681">
        <v>-4092.8518410356301</v>
      </c>
      <c r="E257" s="682">
        <v>1.1857747026209999</v>
      </c>
      <c r="F257" s="680">
        <v>-23770.381706824199</v>
      </c>
      <c r="G257" s="681">
        <v>-15846.9211378828</v>
      </c>
      <c r="H257" s="683">
        <v>189.05579999998599</v>
      </c>
      <c r="I257" s="680">
        <v>-17329.981059999998</v>
      </c>
      <c r="J257" s="681">
        <v>-1483.0599221172299</v>
      </c>
      <c r="K257" s="684">
        <v>0.72905775236299997</v>
      </c>
    </row>
    <row r="258" spans="1:11" ht="14.4" customHeight="1" thickBot="1" x14ac:dyDescent="0.35">
      <c r="A258" s="707" t="s">
        <v>66</v>
      </c>
      <c r="B258" s="694">
        <v>-22031.265738964401</v>
      </c>
      <c r="C258" s="694">
        <v>-26124.117579999998</v>
      </c>
      <c r="D258" s="695">
        <v>-4092.8518410356301</v>
      </c>
      <c r="E258" s="696" t="s">
        <v>329</v>
      </c>
      <c r="F258" s="694">
        <v>-23770.381706824199</v>
      </c>
      <c r="G258" s="695">
        <v>-15846.9211378828</v>
      </c>
      <c r="H258" s="694">
        <v>189.05579999998599</v>
      </c>
      <c r="I258" s="694">
        <v>-17329.981059999998</v>
      </c>
      <c r="J258" s="695">
        <v>-1483.0599221172299</v>
      </c>
      <c r="K258" s="697">
        <v>0.72905775236299997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251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569</v>
      </c>
      <c r="B5" s="709" t="s">
        <v>570</v>
      </c>
      <c r="C5" s="710" t="s">
        <v>571</v>
      </c>
      <c r="D5" s="710" t="s">
        <v>571</v>
      </c>
      <c r="E5" s="710"/>
      <c r="F5" s="710" t="s">
        <v>571</v>
      </c>
      <c r="G5" s="710" t="s">
        <v>571</v>
      </c>
      <c r="H5" s="710" t="s">
        <v>571</v>
      </c>
      <c r="I5" s="711" t="s">
        <v>571</v>
      </c>
      <c r="J5" s="712" t="s">
        <v>74</v>
      </c>
    </row>
    <row r="6" spans="1:10" ht="14.4" customHeight="1" x14ac:dyDescent="0.3">
      <c r="A6" s="708" t="s">
        <v>569</v>
      </c>
      <c r="B6" s="709" t="s">
        <v>572</v>
      </c>
      <c r="C6" s="710">
        <v>756.2379699999999</v>
      </c>
      <c r="D6" s="710">
        <v>834.84287999999992</v>
      </c>
      <c r="E6" s="710"/>
      <c r="F6" s="710">
        <v>738.47581999999954</v>
      </c>
      <c r="G6" s="710">
        <v>849.999978515625</v>
      </c>
      <c r="H6" s="710">
        <v>-111.52415851562546</v>
      </c>
      <c r="I6" s="711">
        <v>0.86879510431237572</v>
      </c>
      <c r="J6" s="712" t="s">
        <v>1</v>
      </c>
    </row>
    <row r="7" spans="1:10" ht="14.4" customHeight="1" x14ac:dyDescent="0.3">
      <c r="A7" s="708" t="s">
        <v>569</v>
      </c>
      <c r="B7" s="709" t="s">
        <v>573</v>
      </c>
      <c r="C7" s="710">
        <v>0</v>
      </c>
      <c r="D7" s="710">
        <v>33.721490000000003</v>
      </c>
      <c r="E7" s="710"/>
      <c r="F7" s="710">
        <v>11.45457</v>
      </c>
      <c r="G7" s="710">
        <v>39.999999877929689</v>
      </c>
      <c r="H7" s="710">
        <v>-28.545429877929688</v>
      </c>
      <c r="I7" s="711">
        <v>0.28636425087391432</v>
      </c>
      <c r="J7" s="712" t="s">
        <v>1</v>
      </c>
    </row>
    <row r="8" spans="1:10" ht="14.4" customHeight="1" x14ac:dyDescent="0.3">
      <c r="A8" s="708" t="s">
        <v>569</v>
      </c>
      <c r="B8" s="709" t="s">
        <v>574</v>
      </c>
      <c r="C8" s="710">
        <v>43.162680000000009</v>
      </c>
      <c r="D8" s="710">
        <v>3.5789300000000002</v>
      </c>
      <c r="E8" s="710"/>
      <c r="F8" s="710">
        <v>2.9405200000000002</v>
      </c>
      <c r="G8" s="710">
        <v>3.3333332519531247</v>
      </c>
      <c r="H8" s="710">
        <v>-0.39281325195312444</v>
      </c>
      <c r="I8" s="711">
        <v>0.88215602153701245</v>
      </c>
      <c r="J8" s="712" t="s">
        <v>1</v>
      </c>
    </row>
    <row r="9" spans="1:10" ht="14.4" customHeight="1" x14ac:dyDescent="0.3">
      <c r="A9" s="708" t="s">
        <v>569</v>
      </c>
      <c r="B9" s="709" t="s">
        <v>575</v>
      </c>
      <c r="C9" s="710">
        <v>60.650700000000008</v>
      </c>
      <c r="D9" s="710">
        <v>153.73838000000001</v>
      </c>
      <c r="E9" s="710"/>
      <c r="F9" s="710">
        <v>246.92115999999996</v>
      </c>
      <c r="G9" s="710">
        <v>146.66667333984375</v>
      </c>
      <c r="H9" s="710">
        <v>100.2544866601562</v>
      </c>
      <c r="I9" s="711">
        <v>1.6835532870364822</v>
      </c>
      <c r="J9" s="712" t="s">
        <v>1</v>
      </c>
    </row>
    <row r="10" spans="1:10" ht="14.4" customHeight="1" x14ac:dyDescent="0.3">
      <c r="A10" s="708" t="s">
        <v>569</v>
      </c>
      <c r="B10" s="709" t="s">
        <v>576</v>
      </c>
      <c r="C10" s="710">
        <v>0</v>
      </c>
      <c r="D10" s="710">
        <v>0</v>
      </c>
      <c r="E10" s="710"/>
      <c r="F10" s="710">
        <v>140.33889000000002</v>
      </c>
      <c r="G10" s="710">
        <v>173.33333203124999</v>
      </c>
      <c r="H10" s="710">
        <v>-32.994442031249974</v>
      </c>
      <c r="I10" s="711">
        <v>0.80964744838977964</v>
      </c>
      <c r="J10" s="712" t="s">
        <v>1</v>
      </c>
    </row>
    <row r="11" spans="1:10" ht="14.4" customHeight="1" x14ac:dyDescent="0.3">
      <c r="A11" s="708" t="s">
        <v>569</v>
      </c>
      <c r="B11" s="709" t="s">
        <v>577</v>
      </c>
      <c r="C11" s="710">
        <v>406.46977999999984</v>
      </c>
      <c r="D11" s="710">
        <v>240.39182000000005</v>
      </c>
      <c r="E11" s="710"/>
      <c r="F11" s="710">
        <v>510.28493000000014</v>
      </c>
      <c r="G11" s="710">
        <v>400</v>
      </c>
      <c r="H11" s="710">
        <v>110.28493000000014</v>
      </c>
      <c r="I11" s="711">
        <v>1.2757123250000004</v>
      </c>
      <c r="J11" s="712" t="s">
        <v>1</v>
      </c>
    </row>
    <row r="12" spans="1:10" ht="14.4" customHeight="1" x14ac:dyDescent="0.3">
      <c r="A12" s="708" t="s">
        <v>569</v>
      </c>
      <c r="B12" s="709" t="s">
        <v>578</v>
      </c>
      <c r="C12" s="710">
        <v>2.9121600000000001</v>
      </c>
      <c r="D12" s="710">
        <v>101.81325000000001</v>
      </c>
      <c r="E12" s="710"/>
      <c r="F12" s="710">
        <v>1.1187299999999998</v>
      </c>
      <c r="G12" s="710">
        <v>13.0666669921875</v>
      </c>
      <c r="H12" s="710">
        <v>-11.9479369921875</v>
      </c>
      <c r="I12" s="711">
        <v>8.5617089703815305E-2</v>
      </c>
      <c r="J12" s="712" t="s">
        <v>1</v>
      </c>
    </row>
    <row r="13" spans="1:10" ht="14.4" customHeight="1" x14ac:dyDescent="0.3">
      <c r="A13" s="708" t="s">
        <v>569</v>
      </c>
      <c r="B13" s="709" t="s">
        <v>579</v>
      </c>
      <c r="C13" s="710">
        <v>11.178000000000001</v>
      </c>
      <c r="D13" s="710">
        <v>8.2799999999999994</v>
      </c>
      <c r="E13" s="710"/>
      <c r="F13" s="710">
        <v>12.834</v>
      </c>
      <c r="G13" s="710">
        <v>9.9999994506835943</v>
      </c>
      <c r="H13" s="710">
        <v>2.8340005493164053</v>
      </c>
      <c r="I13" s="711">
        <v>1.2834000704992714</v>
      </c>
      <c r="J13" s="712" t="s">
        <v>1</v>
      </c>
    </row>
    <row r="14" spans="1:10" ht="14.4" customHeight="1" x14ac:dyDescent="0.3">
      <c r="A14" s="708" t="s">
        <v>569</v>
      </c>
      <c r="B14" s="709" t="s">
        <v>580</v>
      </c>
      <c r="C14" s="710">
        <v>1280.6112900000001</v>
      </c>
      <c r="D14" s="710">
        <v>1376.3667499999999</v>
      </c>
      <c r="E14" s="710"/>
      <c r="F14" s="710">
        <v>1664.3686199999997</v>
      </c>
      <c r="G14" s="710">
        <v>1636.3999834594727</v>
      </c>
      <c r="H14" s="710">
        <v>27.968636540527086</v>
      </c>
      <c r="I14" s="711">
        <v>1.0170915649127539</v>
      </c>
      <c r="J14" s="712" t="s">
        <v>581</v>
      </c>
    </row>
    <row r="16" spans="1:10" ht="14.4" customHeight="1" x14ac:dyDescent="0.3">
      <c r="A16" s="708" t="s">
        <v>569</v>
      </c>
      <c r="B16" s="709" t="s">
        <v>570</v>
      </c>
      <c r="C16" s="710" t="s">
        <v>571</v>
      </c>
      <c r="D16" s="710" t="s">
        <v>571</v>
      </c>
      <c r="E16" s="710"/>
      <c r="F16" s="710" t="s">
        <v>571</v>
      </c>
      <c r="G16" s="710" t="s">
        <v>571</v>
      </c>
      <c r="H16" s="710" t="s">
        <v>571</v>
      </c>
      <c r="I16" s="711" t="s">
        <v>571</v>
      </c>
      <c r="J16" s="712" t="s">
        <v>74</v>
      </c>
    </row>
    <row r="17" spans="1:10" ht="14.4" customHeight="1" x14ac:dyDescent="0.3">
      <c r="A17" s="708" t="s">
        <v>582</v>
      </c>
      <c r="B17" s="709" t="s">
        <v>583</v>
      </c>
      <c r="C17" s="710" t="s">
        <v>571</v>
      </c>
      <c r="D17" s="710" t="s">
        <v>571</v>
      </c>
      <c r="E17" s="710"/>
      <c r="F17" s="710" t="s">
        <v>571</v>
      </c>
      <c r="G17" s="710" t="s">
        <v>571</v>
      </c>
      <c r="H17" s="710" t="s">
        <v>571</v>
      </c>
      <c r="I17" s="711" t="s">
        <v>571</v>
      </c>
      <c r="J17" s="712" t="s">
        <v>0</v>
      </c>
    </row>
    <row r="18" spans="1:10" ht="14.4" customHeight="1" x14ac:dyDescent="0.3">
      <c r="A18" s="708" t="s">
        <v>582</v>
      </c>
      <c r="B18" s="709" t="s">
        <v>572</v>
      </c>
      <c r="C18" s="710">
        <v>360.0961099999999</v>
      </c>
      <c r="D18" s="710">
        <v>421.19860999999986</v>
      </c>
      <c r="E18" s="710"/>
      <c r="F18" s="710">
        <v>390.17647999999974</v>
      </c>
      <c r="G18" s="710">
        <v>452</v>
      </c>
      <c r="H18" s="710">
        <v>-61.823520000000258</v>
      </c>
      <c r="I18" s="711">
        <v>0.86322230088495522</v>
      </c>
      <c r="J18" s="712" t="s">
        <v>1</v>
      </c>
    </row>
    <row r="19" spans="1:10" ht="14.4" customHeight="1" x14ac:dyDescent="0.3">
      <c r="A19" s="708" t="s">
        <v>582</v>
      </c>
      <c r="B19" s="709" t="s">
        <v>573</v>
      </c>
      <c r="C19" s="710">
        <v>0</v>
      </c>
      <c r="D19" s="710">
        <v>2.3950300000000002</v>
      </c>
      <c r="E19" s="710"/>
      <c r="F19" s="710">
        <v>0</v>
      </c>
      <c r="G19" s="710">
        <v>2</v>
      </c>
      <c r="H19" s="710">
        <v>-2</v>
      </c>
      <c r="I19" s="711">
        <v>0</v>
      </c>
      <c r="J19" s="712" t="s">
        <v>1</v>
      </c>
    </row>
    <row r="20" spans="1:10" ht="14.4" customHeight="1" x14ac:dyDescent="0.3">
      <c r="A20" s="708" t="s">
        <v>582</v>
      </c>
      <c r="B20" s="709" t="s">
        <v>574</v>
      </c>
      <c r="C20" s="710">
        <v>27.587440000000004</v>
      </c>
      <c r="D20" s="710">
        <v>1.8469900000000001</v>
      </c>
      <c r="E20" s="710"/>
      <c r="F20" s="710">
        <v>1.29417</v>
      </c>
      <c r="G20" s="710">
        <v>1</v>
      </c>
      <c r="H20" s="710">
        <v>0.29417000000000004</v>
      </c>
      <c r="I20" s="711">
        <v>1.29417</v>
      </c>
      <c r="J20" s="712" t="s">
        <v>1</v>
      </c>
    </row>
    <row r="21" spans="1:10" ht="14.4" customHeight="1" x14ac:dyDescent="0.3">
      <c r="A21" s="708" t="s">
        <v>582</v>
      </c>
      <c r="B21" s="709" t="s">
        <v>575</v>
      </c>
      <c r="C21" s="710">
        <v>2.6323000000000003</v>
      </c>
      <c r="D21" s="710">
        <v>0</v>
      </c>
      <c r="E21" s="710"/>
      <c r="F21" s="710">
        <v>17.221599999999999</v>
      </c>
      <c r="G21" s="710">
        <v>7</v>
      </c>
      <c r="H21" s="710">
        <v>10.221599999999999</v>
      </c>
      <c r="I21" s="711">
        <v>2.4602285714285714</v>
      </c>
      <c r="J21" s="712" t="s">
        <v>1</v>
      </c>
    </row>
    <row r="22" spans="1:10" ht="14.4" customHeight="1" x14ac:dyDescent="0.3">
      <c r="A22" s="708" t="s">
        <v>582</v>
      </c>
      <c r="B22" s="709" t="s">
        <v>576</v>
      </c>
      <c r="C22" s="710">
        <v>0</v>
      </c>
      <c r="D22" s="710">
        <v>0</v>
      </c>
      <c r="E22" s="710"/>
      <c r="F22" s="710">
        <v>140.33889000000002</v>
      </c>
      <c r="G22" s="710">
        <v>121</v>
      </c>
      <c r="H22" s="710">
        <v>19.338890000000021</v>
      </c>
      <c r="I22" s="711">
        <v>1.1598255371900827</v>
      </c>
      <c r="J22" s="712" t="s">
        <v>1</v>
      </c>
    </row>
    <row r="23" spans="1:10" ht="14.4" customHeight="1" x14ac:dyDescent="0.3">
      <c r="A23" s="708" t="s">
        <v>582</v>
      </c>
      <c r="B23" s="709" t="s">
        <v>577</v>
      </c>
      <c r="C23" s="710">
        <v>282.23187999999988</v>
      </c>
      <c r="D23" s="710">
        <v>186.87467000000007</v>
      </c>
      <c r="E23" s="710"/>
      <c r="F23" s="710">
        <v>432.61857000000009</v>
      </c>
      <c r="G23" s="710">
        <v>295</v>
      </c>
      <c r="H23" s="710">
        <v>137.61857000000009</v>
      </c>
      <c r="I23" s="711">
        <v>1.4665036271186445</v>
      </c>
      <c r="J23" s="712" t="s">
        <v>1</v>
      </c>
    </row>
    <row r="24" spans="1:10" ht="14.4" customHeight="1" x14ac:dyDescent="0.3">
      <c r="A24" s="708" t="s">
        <v>582</v>
      </c>
      <c r="B24" s="709" t="s">
        <v>578</v>
      </c>
      <c r="C24" s="710">
        <v>1.6845999999999999</v>
      </c>
      <c r="D24" s="710">
        <v>45.022810000000007</v>
      </c>
      <c r="E24" s="710"/>
      <c r="F24" s="710">
        <v>0.56432999999999989</v>
      </c>
      <c r="G24" s="710">
        <v>6</v>
      </c>
      <c r="H24" s="710">
        <v>-5.43567</v>
      </c>
      <c r="I24" s="711">
        <v>9.4054999999999986E-2</v>
      </c>
      <c r="J24" s="712" t="s">
        <v>1</v>
      </c>
    </row>
    <row r="25" spans="1:10" ht="14.4" customHeight="1" x14ac:dyDescent="0.3">
      <c r="A25" s="708" t="s">
        <v>582</v>
      </c>
      <c r="B25" s="709" t="s">
        <v>584</v>
      </c>
      <c r="C25" s="710">
        <v>674.23232999999982</v>
      </c>
      <c r="D25" s="710">
        <v>657.33811000000003</v>
      </c>
      <c r="E25" s="710"/>
      <c r="F25" s="710">
        <v>982.21403999999995</v>
      </c>
      <c r="G25" s="710">
        <v>884</v>
      </c>
      <c r="H25" s="710">
        <v>98.214039999999954</v>
      </c>
      <c r="I25" s="711">
        <v>1.1111018552036198</v>
      </c>
      <c r="J25" s="712" t="s">
        <v>585</v>
      </c>
    </row>
    <row r="26" spans="1:10" ht="14.4" customHeight="1" x14ac:dyDescent="0.3">
      <c r="A26" s="708" t="s">
        <v>571</v>
      </c>
      <c r="B26" s="709" t="s">
        <v>571</v>
      </c>
      <c r="C26" s="710" t="s">
        <v>571</v>
      </c>
      <c r="D26" s="710" t="s">
        <v>571</v>
      </c>
      <c r="E26" s="710"/>
      <c r="F26" s="710" t="s">
        <v>571</v>
      </c>
      <c r="G26" s="710" t="s">
        <v>571</v>
      </c>
      <c r="H26" s="710" t="s">
        <v>571</v>
      </c>
      <c r="I26" s="711" t="s">
        <v>571</v>
      </c>
      <c r="J26" s="712" t="s">
        <v>586</v>
      </c>
    </row>
    <row r="27" spans="1:10" ht="14.4" customHeight="1" x14ac:dyDescent="0.3">
      <c r="A27" s="708" t="s">
        <v>587</v>
      </c>
      <c r="B27" s="709" t="s">
        <v>588</v>
      </c>
      <c r="C27" s="710" t="s">
        <v>571</v>
      </c>
      <c r="D27" s="710" t="s">
        <v>571</v>
      </c>
      <c r="E27" s="710"/>
      <c r="F27" s="710" t="s">
        <v>571</v>
      </c>
      <c r="G27" s="710" t="s">
        <v>571</v>
      </c>
      <c r="H27" s="710" t="s">
        <v>571</v>
      </c>
      <c r="I27" s="711" t="s">
        <v>571</v>
      </c>
      <c r="J27" s="712" t="s">
        <v>0</v>
      </c>
    </row>
    <row r="28" spans="1:10" ht="14.4" customHeight="1" x14ac:dyDescent="0.3">
      <c r="A28" s="708" t="s">
        <v>587</v>
      </c>
      <c r="B28" s="709" t="s">
        <v>572</v>
      </c>
      <c r="C28" s="710">
        <v>27.002640000000003</v>
      </c>
      <c r="D28" s="710">
        <v>21.370200000000001</v>
      </c>
      <c r="E28" s="710"/>
      <c r="F28" s="710">
        <v>21.796650000000007</v>
      </c>
      <c r="G28" s="710">
        <v>23</v>
      </c>
      <c r="H28" s="710">
        <v>-1.2033499999999933</v>
      </c>
      <c r="I28" s="711">
        <v>0.94768043478260899</v>
      </c>
      <c r="J28" s="712" t="s">
        <v>1</v>
      </c>
    </row>
    <row r="29" spans="1:10" ht="14.4" customHeight="1" x14ac:dyDescent="0.3">
      <c r="A29" s="708" t="s">
        <v>587</v>
      </c>
      <c r="B29" s="709" t="s">
        <v>579</v>
      </c>
      <c r="C29" s="710">
        <v>0</v>
      </c>
      <c r="D29" s="710">
        <v>0.41399999999999998</v>
      </c>
      <c r="E29" s="710"/>
      <c r="F29" s="710">
        <v>0</v>
      </c>
      <c r="G29" s="710">
        <v>0</v>
      </c>
      <c r="H29" s="710">
        <v>0</v>
      </c>
      <c r="I29" s="711" t="s">
        <v>571</v>
      </c>
      <c r="J29" s="712" t="s">
        <v>1</v>
      </c>
    </row>
    <row r="30" spans="1:10" ht="14.4" customHeight="1" x14ac:dyDescent="0.3">
      <c r="A30" s="708" t="s">
        <v>587</v>
      </c>
      <c r="B30" s="709" t="s">
        <v>589</v>
      </c>
      <c r="C30" s="710">
        <v>27.002640000000003</v>
      </c>
      <c r="D30" s="710">
        <v>21.784200000000002</v>
      </c>
      <c r="E30" s="710"/>
      <c r="F30" s="710">
        <v>21.796650000000007</v>
      </c>
      <c r="G30" s="710">
        <v>23</v>
      </c>
      <c r="H30" s="710">
        <v>-1.2033499999999933</v>
      </c>
      <c r="I30" s="711">
        <v>0.94768043478260899</v>
      </c>
      <c r="J30" s="712" t="s">
        <v>585</v>
      </c>
    </row>
    <row r="31" spans="1:10" ht="14.4" customHeight="1" x14ac:dyDescent="0.3">
      <c r="A31" s="708" t="s">
        <v>571</v>
      </c>
      <c r="B31" s="709" t="s">
        <v>571</v>
      </c>
      <c r="C31" s="710" t="s">
        <v>571</v>
      </c>
      <c r="D31" s="710" t="s">
        <v>571</v>
      </c>
      <c r="E31" s="710"/>
      <c r="F31" s="710" t="s">
        <v>571</v>
      </c>
      <c r="G31" s="710" t="s">
        <v>571</v>
      </c>
      <c r="H31" s="710" t="s">
        <v>571</v>
      </c>
      <c r="I31" s="711" t="s">
        <v>571</v>
      </c>
      <c r="J31" s="712" t="s">
        <v>586</v>
      </c>
    </row>
    <row r="32" spans="1:10" ht="14.4" customHeight="1" x14ac:dyDescent="0.3">
      <c r="A32" s="708" t="s">
        <v>590</v>
      </c>
      <c r="B32" s="709" t="s">
        <v>591</v>
      </c>
      <c r="C32" s="710" t="s">
        <v>571</v>
      </c>
      <c r="D32" s="710" t="s">
        <v>571</v>
      </c>
      <c r="E32" s="710"/>
      <c r="F32" s="710" t="s">
        <v>571</v>
      </c>
      <c r="G32" s="710" t="s">
        <v>571</v>
      </c>
      <c r="H32" s="710" t="s">
        <v>571</v>
      </c>
      <c r="I32" s="711" t="s">
        <v>571</v>
      </c>
      <c r="J32" s="712" t="s">
        <v>0</v>
      </c>
    </row>
    <row r="33" spans="1:10" ht="14.4" customHeight="1" x14ac:dyDescent="0.3">
      <c r="A33" s="708" t="s">
        <v>590</v>
      </c>
      <c r="B33" s="709" t="s">
        <v>572</v>
      </c>
      <c r="C33" s="710">
        <v>369.13922000000002</v>
      </c>
      <c r="D33" s="710">
        <v>392.27407000000005</v>
      </c>
      <c r="E33" s="710"/>
      <c r="F33" s="710">
        <v>326.5026899999998</v>
      </c>
      <c r="G33" s="710">
        <v>375</v>
      </c>
      <c r="H33" s="710">
        <v>-48.497310000000198</v>
      </c>
      <c r="I33" s="711">
        <v>0.87067383999999948</v>
      </c>
      <c r="J33" s="712" t="s">
        <v>1</v>
      </c>
    </row>
    <row r="34" spans="1:10" ht="14.4" customHeight="1" x14ac:dyDescent="0.3">
      <c r="A34" s="708" t="s">
        <v>590</v>
      </c>
      <c r="B34" s="709" t="s">
        <v>573</v>
      </c>
      <c r="C34" s="710">
        <v>0</v>
      </c>
      <c r="D34" s="710">
        <v>31.326460000000001</v>
      </c>
      <c r="E34" s="710"/>
      <c r="F34" s="710">
        <v>11.45457</v>
      </c>
      <c r="G34" s="710">
        <v>38</v>
      </c>
      <c r="H34" s="710">
        <v>-26.54543</v>
      </c>
      <c r="I34" s="711">
        <v>0.30143605263157897</v>
      </c>
      <c r="J34" s="712" t="s">
        <v>1</v>
      </c>
    </row>
    <row r="35" spans="1:10" ht="14.4" customHeight="1" x14ac:dyDescent="0.3">
      <c r="A35" s="708" t="s">
        <v>590</v>
      </c>
      <c r="B35" s="709" t="s">
        <v>574</v>
      </c>
      <c r="C35" s="710">
        <v>15.575240000000001</v>
      </c>
      <c r="D35" s="710">
        <v>1.73194</v>
      </c>
      <c r="E35" s="710"/>
      <c r="F35" s="710">
        <v>1.6463500000000002</v>
      </c>
      <c r="G35" s="710">
        <v>2</v>
      </c>
      <c r="H35" s="710">
        <v>-0.3536499999999998</v>
      </c>
      <c r="I35" s="711">
        <v>0.8231750000000001</v>
      </c>
      <c r="J35" s="712" t="s">
        <v>1</v>
      </c>
    </row>
    <row r="36" spans="1:10" ht="14.4" customHeight="1" x14ac:dyDescent="0.3">
      <c r="A36" s="708" t="s">
        <v>590</v>
      </c>
      <c r="B36" s="709" t="s">
        <v>575</v>
      </c>
      <c r="C36" s="710">
        <v>58.018400000000007</v>
      </c>
      <c r="D36" s="710">
        <v>153.73838000000001</v>
      </c>
      <c r="E36" s="710"/>
      <c r="F36" s="710">
        <v>229.69955999999996</v>
      </c>
      <c r="G36" s="710">
        <v>139</v>
      </c>
      <c r="H36" s="710">
        <v>90.699559999999963</v>
      </c>
      <c r="I36" s="711">
        <v>1.6525148201438846</v>
      </c>
      <c r="J36" s="712" t="s">
        <v>1</v>
      </c>
    </row>
    <row r="37" spans="1:10" ht="14.4" customHeight="1" x14ac:dyDescent="0.3">
      <c r="A37" s="708" t="s">
        <v>590</v>
      </c>
      <c r="B37" s="709" t="s">
        <v>576</v>
      </c>
      <c r="C37" s="710">
        <v>0</v>
      </c>
      <c r="D37" s="710">
        <v>0</v>
      </c>
      <c r="E37" s="710"/>
      <c r="F37" s="710">
        <v>0</v>
      </c>
      <c r="G37" s="710">
        <v>52</v>
      </c>
      <c r="H37" s="710">
        <v>-52</v>
      </c>
      <c r="I37" s="711">
        <v>0</v>
      </c>
      <c r="J37" s="712" t="s">
        <v>1</v>
      </c>
    </row>
    <row r="38" spans="1:10" ht="14.4" customHeight="1" x14ac:dyDescent="0.3">
      <c r="A38" s="708" t="s">
        <v>590</v>
      </c>
      <c r="B38" s="709" t="s">
        <v>577</v>
      </c>
      <c r="C38" s="710">
        <v>124.23789999999998</v>
      </c>
      <c r="D38" s="710">
        <v>53.517149999999994</v>
      </c>
      <c r="E38" s="710"/>
      <c r="F38" s="710">
        <v>77.666360000000026</v>
      </c>
      <c r="G38" s="710">
        <v>105</v>
      </c>
      <c r="H38" s="710">
        <v>-27.333639999999974</v>
      </c>
      <c r="I38" s="711">
        <v>0.73967961904761925</v>
      </c>
      <c r="J38" s="712" t="s">
        <v>1</v>
      </c>
    </row>
    <row r="39" spans="1:10" ht="14.4" customHeight="1" x14ac:dyDescent="0.3">
      <c r="A39" s="708" t="s">
        <v>590</v>
      </c>
      <c r="B39" s="709" t="s">
        <v>578</v>
      </c>
      <c r="C39" s="710">
        <v>1.22756</v>
      </c>
      <c r="D39" s="710">
        <v>56.790439999999997</v>
      </c>
      <c r="E39" s="710"/>
      <c r="F39" s="710">
        <v>0.5544</v>
      </c>
      <c r="G39" s="710">
        <v>7</v>
      </c>
      <c r="H39" s="710">
        <v>-6.4455999999999998</v>
      </c>
      <c r="I39" s="711">
        <v>7.9200000000000007E-2</v>
      </c>
      <c r="J39" s="712" t="s">
        <v>1</v>
      </c>
    </row>
    <row r="40" spans="1:10" ht="14.4" customHeight="1" x14ac:dyDescent="0.3">
      <c r="A40" s="708" t="s">
        <v>590</v>
      </c>
      <c r="B40" s="709" t="s">
        <v>579</v>
      </c>
      <c r="C40" s="710">
        <v>11.178000000000001</v>
      </c>
      <c r="D40" s="710">
        <v>7.8659999999999997</v>
      </c>
      <c r="E40" s="710"/>
      <c r="F40" s="710">
        <v>12.834</v>
      </c>
      <c r="G40" s="710">
        <v>10</v>
      </c>
      <c r="H40" s="710">
        <v>2.8339999999999996</v>
      </c>
      <c r="I40" s="711">
        <v>1.2833999999999999</v>
      </c>
      <c r="J40" s="712" t="s">
        <v>1</v>
      </c>
    </row>
    <row r="41" spans="1:10" ht="14.4" customHeight="1" x14ac:dyDescent="0.3">
      <c r="A41" s="708" t="s">
        <v>590</v>
      </c>
      <c r="B41" s="709" t="s">
        <v>592</v>
      </c>
      <c r="C41" s="710">
        <v>579.37632000000008</v>
      </c>
      <c r="D41" s="710">
        <v>697.24444000000005</v>
      </c>
      <c r="E41" s="710"/>
      <c r="F41" s="710">
        <v>660.35792999999967</v>
      </c>
      <c r="G41" s="710">
        <v>729</v>
      </c>
      <c r="H41" s="710">
        <v>-68.642070000000331</v>
      </c>
      <c r="I41" s="711">
        <v>0.90584078189300365</v>
      </c>
      <c r="J41" s="712" t="s">
        <v>585</v>
      </c>
    </row>
    <row r="42" spans="1:10" ht="14.4" customHeight="1" x14ac:dyDescent="0.3">
      <c r="A42" s="708" t="s">
        <v>571</v>
      </c>
      <c r="B42" s="709" t="s">
        <v>571</v>
      </c>
      <c r="C42" s="710" t="s">
        <v>571</v>
      </c>
      <c r="D42" s="710" t="s">
        <v>571</v>
      </c>
      <c r="E42" s="710"/>
      <c r="F42" s="710" t="s">
        <v>571</v>
      </c>
      <c r="G42" s="710" t="s">
        <v>571</v>
      </c>
      <c r="H42" s="710" t="s">
        <v>571</v>
      </c>
      <c r="I42" s="711" t="s">
        <v>571</v>
      </c>
      <c r="J42" s="712" t="s">
        <v>586</v>
      </c>
    </row>
    <row r="43" spans="1:10" ht="14.4" customHeight="1" x14ac:dyDescent="0.3">
      <c r="A43" s="708" t="s">
        <v>569</v>
      </c>
      <c r="B43" s="709" t="s">
        <v>580</v>
      </c>
      <c r="C43" s="710">
        <v>1280.6112900000001</v>
      </c>
      <c r="D43" s="710">
        <v>1376.3667499999999</v>
      </c>
      <c r="E43" s="710"/>
      <c r="F43" s="710">
        <v>1664.36862</v>
      </c>
      <c r="G43" s="710">
        <v>1636</v>
      </c>
      <c r="H43" s="710">
        <v>28.368619999999964</v>
      </c>
      <c r="I43" s="711">
        <v>1.0173402322738385</v>
      </c>
      <c r="J43" s="712" t="s">
        <v>581</v>
      </c>
    </row>
  </sheetData>
  <mergeCells count="3">
    <mergeCell ref="F3:I3"/>
    <mergeCell ref="C4:D4"/>
    <mergeCell ref="A1:I1"/>
  </mergeCells>
  <conditionalFormatting sqref="F15 F44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43">
    <cfRule type="expression" dxfId="71" priority="5">
      <formula>$H16&gt;0</formula>
    </cfRule>
  </conditionalFormatting>
  <conditionalFormatting sqref="A16:A43">
    <cfRule type="expression" dxfId="70" priority="2">
      <formula>AND($J16&lt;&gt;"mezeraKL",$J16&lt;&gt;"")</formula>
    </cfRule>
  </conditionalFormatting>
  <conditionalFormatting sqref="I16:I43">
    <cfRule type="expression" dxfId="69" priority="6">
      <formula>$I16&gt;1</formula>
    </cfRule>
  </conditionalFormatting>
  <conditionalFormatting sqref="B16:B43">
    <cfRule type="expression" dxfId="68" priority="1">
      <formula>OR($J16="NS",$J16="SumaNS",$J16="Účet")</formula>
    </cfRule>
  </conditionalFormatting>
  <conditionalFormatting sqref="A16:D43 F16:I43">
    <cfRule type="expression" dxfId="67" priority="8">
      <formula>AND($J16&lt;&gt;"",$J16&lt;&gt;"mezeraKL")</formula>
    </cfRule>
  </conditionalFormatting>
  <conditionalFormatting sqref="B16:D43 F16:I43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320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202.32999859483314</v>
      </c>
      <c r="M3" s="203">
        <f>SUBTOTAL(9,M5:M1048576)</f>
        <v>8190.7</v>
      </c>
      <c r="N3" s="204">
        <f>SUBTOTAL(9,N5:N1048576)</f>
        <v>1657224.3194906998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569</v>
      </c>
      <c r="B5" s="720" t="s">
        <v>570</v>
      </c>
      <c r="C5" s="721" t="s">
        <v>582</v>
      </c>
      <c r="D5" s="722" t="s">
        <v>583</v>
      </c>
      <c r="E5" s="723">
        <v>50113001</v>
      </c>
      <c r="F5" s="722" t="s">
        <v>593</v>
      </c>
      <c r="G5" s="721" t="s">
        <v>594</v>
      </c>
      <c r="H5" s="721">
        <v>846758</v>
      </c>
      <c r="I5" s="721">
        <v>103387</v>
      </c>
      <c r="J5" s="721" t="s">
        <v>595</v>
      </c>
      <c r="K5" s="721" t="s">
        <v>596</v>
      </c>
      <c r="L5" s="724">
        <v>72.95999999999998</v>
      </c>
      <c r="M5" s="724">
        <v>2</v>
      </c>
      <c r="N5" s="725">
        <v>145.91999999999996</v>
      </c>
    </row>
    <row r="6" spans="1:14" ht="14.4" customHeight="1" x14ac:dyDescent="0.3">
      <c r="A6" s="726" t="s">
        <v>569</v>
      </c>
      <c r="B6" s="727" t="s">
        <v>570</v>
      </c>
      <c r="C6" s="728" t="s">
        <v>582</v>
      </c>
      <c r="D6" s="729" t="s">
        <v>583</v>
      </c>
      <c r="E6" s="730">
        <v>50113001</v>
      </c>
      <c r="F6" s="729" t="s">
        <v>593</v>
      </c>
      <c r="G6" s="728" t="s">
        <v>594</v>
      </c>
      <c r="H6" s="728">
        <v>176064</v>
      </c>
      <c r="I6" s="728">
        <v>76064</v>
      </c>
      <c r="J6" s="728" t="s">
        <v>597</v>
      </c>
      <c r="K6" s="728" t="s">
        <v>598</v>
      </c>
      <c r="L6" s="731">
        <v>80.51617629520409</v>
      </c>
      <c r="M6" s="731">
        <v>11</v>
      </c>
      <c r="N6" s="732">
        <v>885.67793924724504</v>
      </c>
    </row>
    <row r="7" spans="1:14" ht="14.4" customHeight="1" x14ac:dyDescent="0.3">
      <c r="A7" s="726" t="s">
        <v>569</v>
      </c>
      <c r="B7" s="727" t="s">
        <v>570</v>
      </c>
      <c r="C7" s="728" t="s">
        <v>582</v>
      </c>
      <c r="D7" s="729" t="s">
        <v>583</v>
      </c>
      <c r="E7" s="730">
        <v>50113001</v>
      </c>
      <c r="F7" s="729" t="s">
        <v>593</v>
      </c>
      <c r="G7" s="728" t="s">
        <v>594</v>
      </c>
      <c r="H7" s="728">
        <v>196149</v>
      </c>
      <c r="I7" s="728">
        <v>196149</v>
      </c>
      <c r="J7" s="728" t="s">
        <v>599</v>
      </c>
      <c r="K7" s="728" t="s">
        <v>600</v>
      </c>
      <c r="L7" s="731">
        <v>257.61000000000007</v>
      </c>
      <c r="M7" s="731">
        <v>3</v>
      </c>
      <c r="N7" s="732">
        <v>772.83000000000015</v>
      </c>
    </row>
    <row r="8" spans="1:14" ht="14.4" customHeight="1" x14ac:dyDescent="0.3">
      <c r="A8" s="726" t="s">
        <v>569</v>
      </c>
      <c r="B8" s="727" t="s">
        <v>570</v>
      </c>
      <c r="C8" s="728" t="s">
        <v>582</v>
      </c>
      <c r="D8" s="729" t="s">
        <v>583</v>
      </c>
      <c r="E8" s="730">
        <v>50113001</v>
      </c>
      <c r="F8" s="729" t="s">
        <v>593</v>
      </c>
      <c r="G8" s="728" t="s">
        <v>594</v>
      </c>
      <c r="H8" s="728">
        <v>100362</v>
      </c>
      <c r="I8" s="728">
        <v>362</v>
      </c>
      <c r="J8" s="728" t="s">
        <v>601</v>
      </c>
      <c r="K8" s="728" t="s">
        <v>602</v>
      </c>
      <c r="L8" s="731">
        <v>86.976363636363658</v>
      </c>
      <c r="M8" s="731">
        <v>11</v>
      </c>
      <c r="N8" s="732">
        <v>956.74000000000024</v>
      </c>
    </row>
    <row r="9" spans="1:14" ht="14.4" customHeight="1" x14ac:dyDescent="0.3">
      <c r="A9" s="726" t="s">
        <v>569</v>
      </c>
      <c r="B9" s="727" t="s">
        <v>570</v>
      </c>
      <c r="C9" s="728" t="s">
        <v>582</v>
      </c>
      <c r="D9" s="729" t="s">
        <v>583</v>
      </c>
      <c r="E9" s="730">
        <v>50113001</v>
      </c>
      <c r="F9" s="729" t="s">
        <v>593</v>
      </c>
      <c r="G9" s="728" t="s">
        <v>594</v>
      </c>
      <c r="H9" s="728">
        <v>128831</v>
      </c>
      <c r="I9" s="728">
        <v>28831</v>
      </c>
      <c r="J9" s="728" t="s">
        <v>603</v>
      </c>
      <c r="K9" s="728" t="s">
        <v>604</v>
      </c>
      <c r="L9" s="731">
        <v>164.03</v>
      </c>
      <c r="M9" s="731">
        <v>3</v>
      </c>
      <c r="N9" s="732">
        <v>492.09000000000003</v>
      </c>
    </row>
    <row r="10" spans="1:14" ht="14.4" customHeight="1" x14ac:dyDescent="0.3">
      <c r="A10" s="726" t="s">
        <v>569</v>
      </c>
      <c r="B10" s="727" t="s">
        <v>570</v>
      </c>
      <c r="C10" s="728" t="s">
        <v>582</v>
      </c>
      <c r="D10" s="729" t="s">
        <v>583</v>
      </c>
      <c r="E10" s="730">
        <v>50113001</v>
      </c>
      <c r="F10" s="729" t="s">
        <v>593</v>
      </c>
      <c r="G10" s="728" t="s">
        <v>594</v>
      </c>
      <c r="H10" s="728">
        <v>128833</v>
      </c>
      <c r="I10" s="728">
        <v>28833</v>
      </c>
      <c r="J10" s="728" t="s">
        <v>603</v>
      </c>
      <c r="K10" s="728" t="s">
        <v>605</v>
      </c>
      <c r="L10" s="731">
        <v>231.25</v>
      </c>
      <c r="M10" s="731">
        <v>1</v>
      </c>
      <c r="N10" s="732">
        <v>231.25</v>
      </c>
    </row>
    <row r="11" spans="1:14" ht="14.4" customHeight="1" x14ac:dyDescent="0.3">
      <c r="A11" s="726" t="s">
        <v>569</v>
      </c>
      <c r="B11" s="727" t="s">
        <v>570</v>
      </c>
      <c r="C11" s="728" t="s">
        <v>582</v>
      </c>
      <c r="D11" s="729" t="s">
        <v>583</v>
      </c>
      <c r="E11" s="730">
        <v>50113001</v>
      </c>
      <c r="F11" s="729" t="s">
        <v>593</v>
      </c>
      <c r="G11" s="728" t="s">
        <v>594</v>
      </c>
      <c r="H11" s="728">
        <v>845008</v>
      </c>
      <c r="I11" s="728">
        <v>107806</v>
      </c>
      <c r="J11" s="728" t="s">
        <v>606</v>
      </c>
      <c r="K11" s="728" t="s">
        <v>607</v>
      </c>
      <c r="L11" s="731">
        <v>59.88156626506025</v>
      </c>
      <c r="M11" s="731">
        <v>83</v>
      </c>
      <c r="N11" s="732">
        <v>4970.170000000001</v>
      </c>
    </row>
    <row r="12" spans="1:14" ht="14.4" customHeight="1" x14ac:dyDescent="0.3">
      <c r="A12" s="726" t="s">
        <v>569</v>
      </c>
      <c r="B12" s="727" t="s">
        <v>570</v>
      </c>
      <c r="C12" s="728" t="s">
        <v>582</v>
      </c>
      <c r="D12" s="729" t="s">
        <v>583</v>
      </c>
      <c r="E12" s="730">
        <v>50113001</v>
      </c>
      <c r="F12" s="729" t="s">
        <v>593</v>
      </c>
      <c r="G12" s="728" t="s">
        <v>594</v>
      </c>
      <c r="H12" s="728">
        <v>119752</v>
      </c>
      <c r="I12" s="728">
        <v>19752</v>
      </c>
      <c r="J12" s="728" t="s">
        <v>608</v>
      </c>
      <c r="K12" s="728" t="s">
        <v>609</v>
      </c>
      <c r="L12" s="731">
        <v>81.300000000000011</v>
      </c>
      <c r="M12" s="731">
        <v>2</v>
      </c>
      <c r="N12" s="732">
        <v>162.60000000000002</v>
      </c>
    </row>
    <row r="13" spans="1:14" ht="14.4" customHeight="1" x14ac:dyDescent="0.3">
      <c r="A13" s="726" t="s">
        <v>569</v>
      </c>
      <c r="B13" s="727" t="s">
        <v>570</v>
      </c>
      <c r="C13" s="728" t="s">
        <v>582</v>
      </c>
      <c r="D13" s="729" t="s">
        <v>583</v>
      </c>
      <c r="E13" s="730">
        <v>50113001</v>
      </c>
      <c r="F13" s="729" t="s">
        <v>593</v>
      </c>
      <c r="G13" s="728" t="s">
        <v>610</v>
      </c>
      <c r="H13" s="728">
        <v>102945</v>
      </c>
      <c r="I13" s="728">
        <v>2945</v>
      </c>
      <c r="J13" s="728" t="s">
        <v>611</v>
      </c>
      <c r="K13" s="728" t="s">
        <v>612</v>
      </c>
      <c r="L13" s="731">
        <v>18.769999999999996</v>
      </c>
      <c r="M13" s="731">
        <v>1</v>
      </c>
      <c r="N13" s="732">
        <v>18.769999999999996</v>
      </c>
    </row>
    <row r="14" spans="1:14" ht="14.4" customHeight="1" x14ac:dyDescent="0.3">
      <c r="A14" s="726" t="s">
        <v>569</v>
      </c>
      <c r="B14" s="727" t="s">
        <v>570</v>
      </c>
      <c r="C14" s="728" t="s">
        <v>582</v>
      </c>
      <c r="D14" s="729" t="s">
        <v>583</v>
      </c>
      <c r="E14" s="730">
        <v>50113001</v>
      </c>
      <c r="F14" s="729" t="s">
        <v>593</v>
      </c>
      <c r="G14" s="728" t="s">
        <v>594</v>
      </c>
      <c r="H14" s="728">
        <v>176954</v>
      </c>
      <c r="I14" s="728">
        <v>176954</v>
      </c>
      <c r="J14" s="728" t="s">
        <v>613</v>
      </c>
      <c r="K14" s="728" t="s">
        <v>614</v>
      </c>
      <c r="L14" s="731">
        <v>95.528888888888886</v>
      </c>
      <c r="M14" s="731">
        <v>9</v>
      </c>
      <c r="N14" s="732">
        <v>859.76</v>
      </c>
    </row>
    <row r="15" spans="1:14" ht="14.4" customHeight="1" x14ac:dyDescent="0.3">
      <c r="A15" s="726" t="s">
        <v>569</v>
      </c>
      <c r="B15" s="727" t="s">
        <v>570</v>
      </c>
      <c r="C15" s="728" t="s">
        <v>582</v>
      </c>
      <c r="D15" s="729" t="s">
        <v>583</v>
      </c>
      <c r="E15" s="730">
        <v>50113001</v>
      </c>
      <c r="F15" s="729" t="s">
        <v>593</v>
      </c>
      <c r="G15" s="728" t="s">
        <v>594</v>
      </c>
      <c r="H15" s="728">
        <v>167547</v>
      </c>
      <c r="I15" s="728">
        <v>67547</v>
      </c>
      <c r="J15" s="728" t="s">
        <v>615</v>
      </c>
      <c r="K15" s="728" t="s">
        <v>616</v>
      </c>
      <c r="L15" s="731">
        <v>47.132649572649576</v>
      </c>
      <c r="M15" s="731">
        <v>117</v>
      </c>
      <c r="N15" s="732">
        <v>5514.52</v>
      </c>
    </row>
    <row r="16" spans="1:14" ht="14.4" customHeight="1" x14ac:dyDescent="0.3">
      <c r="A16" s="726" t="s">
        <v>569</v>
      </c>
      <c r="B16" s="727" t="s">
        <v>570</v>
      </c>
      <c r="C16" s="728" t="s">
        <v>582</v>
      </c>
      <c r="D16" s="729" t="s">
        <v>583</v>
      </c>
      <c r="E16" s="730">
        <v>50113001</v>
      </c>
      <c r="F16" s="729" t="s">
        <v>593</v>
      </c>
      <c r="G16" s="728" t="s">
        <v>571</v>
      </c>
      <c r="H16" s="728">
        <v>194918</v>
      </c>
      <c r="I16" s="728">
        <v>94918</v>
      </c>
      <c r="J16" s="728" t="s">
        <v>617</v>
      </c>
      <c r="K16" s="728" t="s">
        <v>618</v>
      </c>
      <c r="L16" s="731">
        <v>42.167500000000004</v>
      </c>
      <c r="M16" s="731">
        <v>8</v>
      </c>
      <c r="N16" s="732">
        <v>337.34000000000003</v>
      </c>
    </row>
    <row r="17" spans="1:14" ht="14.4" customHeight="1" x14ac:dyDescent="0.3">
      <c r="A17" s="726" t="s">
        <v>569</v>
      </c>
      <c r="B17" s="727" t="s">
        <v>570</v>
      </c>
      <c r="C17" s="728" t="s">
        <v>582</v>
      </c>
      <c r="D17" s="729" t="s">
        <v>583</v>
      </c>
      <c r="E17" s="730">
        <v>50113001</v>
      </c>
      <c r="F17" s="729" t="s">
        <v>593</v>
      </c>
      <c r="G17" s="728" t="s">
        <v>594</v>
      </c>
      <c r="H17" s="728">
        <v>194919</v>
      </c>
      <c r="I17" s="728">
        <v>94919</v>
      </c>
      <c r="J17" s="728" t="s">
        <v>619</v>
      </c>
      <c r="K17" s="728" t="s">
        <v>620</v>
      </c>
      <c r="L17" s="731">
        <v>52.39</v>
      </c>
      <c r="M17" s="731">
        <v>1</v>
      </c>
      <c r="N17" s="732">
        <v>52.39</v>
      </c>
    </row>
    <row r="18" spans="1:14" ht="14.4" customHeight="1" x14ac:dyDescent="0.3">
      <c r="A18" s="726" t="s">
        <v>569</v>
      </c>
      <c r="B18" s="727" t="s">
        <v>570</v>
      </c>
      <c r="C18" s="728" t="s">
        <v>582</v>
      </c>
      <c r="D18" s="729" t="s">
        <v>583</v>
      </c>
      <c r="E18" s="730">
        <v>50113001</v>
      </c>
      <c r="F18" s="729" t="s">
        <v>593</v>
      </c>
      <c r="G18" s="728" t="s">
        <v>594</v>
      </c>
      <c r="H18" s="728">
        <v>194920</v>
      </c>
      <c r="I18" s="728">
        <v>94920</v>
      </c>
      <c r="J18" s="728" t="s">
        <v>619</v>
      </c>
      <c r="K18" s="728" t="s">
        <v>621</v>
      </c>
      <c r="L18" s="731">
        <v>68.644999999999968</v>
      </c>
      <c r="M18" s="731">
        <v>4</v>
      </c>
      <c r="N18" s="732">
        <v>274.57999999999987</v>
      </c>
    </row>
    <row r="19" spans="1:14" ht="14.4" customHeight="1" x14ac:dyDescent="0.3">
      <c r="A19" s="726" t="s">
        <v>569</v>
      </c>
      <c r="B19" s="727" t="s">
        <v>570</v>
      </c>
      <c r="C19" s="728" t="s">
        <v>582</v>
      </c>
      <c r="D19" s="729" t="s">
        <v>583</v>
      </c>
      <c r="E19" s="730">
        <v>50113001</v>
      </c>
      <c r="F19" s="729" t="s">
        <v>593</v>
      </c>
      <c r="G19" s="728" t="s">
        <v>594</v>
      </c>
      <c r="H19" s="728">
        <v>988727</v>
      </c>
      <c r="I19" s="728">
        <v>192247</v>
      </c>
      <c r="J19" s="728" t="s">
        <v>622</v>
      </c>
      <c r="K19" s="728" t="s">
        <v>623</v>
      </c>
      <c r="L19" s="731">
        <v>74.76428571428572</v>
      </c>
      <c r="M19" s="731">
        <v>7</v>
      </c>
      <c r="N19" s="732">
        <v>523.35</v>
      </c>
    </row>
    <row r="20" spans="1:14" ht="14.4" customHeight="1" x14ac:dyDescent="0.3">
      <c r="A20" s="726" t="s">
        <v>569</v>
      </c>
      <c r="B20" s="727" t="s">
        <v>570</v>
      </c>
      <c r="C20" s="728" t="s">
        <v>582</v>
      </c>
      <c r="D20" s="729" t="s">
        <v>583</v>
      </c>
      <c r="E20" s="730">
        <v>50113001</v>
      </c>
      <c r="F20" s="729" t="s">
        <v>593</v>
      </c>
      <c r="G20" s="728" t="s">
        <v>610</v>
      </c>
      <c r="H20" s="728">
        <v>202900</v>
      </c>
      <c r="I20" s="728">
        <v>202900</v>
      </c>
      <c r="J20" s="728" t="s">
        <v>624</v>
      </c>
      <c r="K20" s="728" t="s">
        <v>625</v>
      </c>
      <c r="L20" s="731">
        <v>33.885714285714279</v>
      </c>
      <c r="M20" s="731">
        <v>7</v>
      </c>
      <c r="N20" s="732">
        <v>237.19999999999996</v>
      </c>
    </row>
    <row r="21" spans="1:14" ht="14.4" customHeight="1" x14ac:dyDescent="0.3">
      <c r="A21" s="726" t="s">
        <v>569</v>
      </c>
      <c r="B21" s="727" t="s">
        <v>570</v>
      </c>
      <c r="C21" s="728" t="s">
        <v>582</v>
      </c>
      <c r="D21" s="729" t="s">
        <v>583</v>
      </c>
      <c r="E21" s="730">
        <v>50113001</v>
      </c>
      <c r="F21" s="729" t="s">
        <v>593</v>
      </c>
      <c r="G21" s="728" t="s">
        <v>594</v>
      </c>
      <c r="H21" s="728">
        <v>848545</v>
      </c>
      <c r="I21" s="728">
        <v>127546</v>
      </c>
      <c r="J21" s="728" t="s">
        <v>626</v>
      </c>
      <c r="K21" s="728" t="s">
        <v>627</v>
      </c>
      <c r="L21" s="731">
        <v>82.47</v>
      </c>
      <c r="M21" s="731">
        <v>1</v>
      </c>
      <c r="N21" s="732">
        <v>82.47</v>
      </c>
    </row>
    <row r="22" spans="1:14" ht="14.4" customHeight="1" x14ac:dyDescent="0.3">
      <c r="A22" s="726" t="s">
        <v>569</v>
      </c>
      <c r="B22" s="727" t="s">
        <v>570</v>
      </c>
      <c r="C22" s="728" t="s">
        <v>582</v>
      </c>
      <c r="D22" s="729" t="s">
        <v>583</v>
      </c>
      <c r="E22" s="730">
        <v>50113001</v>
      </c>
      <c r="F22" s="729" t="s">
        <v>593</v>
      </c>
      <c r="G22" s="728" t="s">
        <v>594</v>
      </c>
      <c r="H22" s="728">
        <v>845369</v>
      </c>
      <c r="I22" s="728">
        <v>107987</v>
      </c>
      <c r="J22" s="728" t="s">
        <v>628</v>
      </c>
      <c r="K22" s="728" t="s">
        <v>629</v>
      </c>
      <c r="L22" s="731">
        <v>112.96</v>
      </c>
      <c r="M22" s="731">
        <v>4</v>
      </c>
      <c r="N22" s="732">
        <v>451.84</v>
      </c>
    </row>
    <row r="23" spans="1:14" ht="14.4" customHeight="1" x14ac:dyDescent="0.3">
      <c r="A23" s="726" t="s">
        <v>569</v>
      </c>
      <c r="B23" s="727" t="s">
        <v>570</v>
      </c>
      <c r="C23" s="728" t="s">
        <v>582</v>
      </c>
      <c r="D23" s="729" t="s">
        <v>583</v>
      </c>
      <c r="E23" s="730">
        <v>50113001</v>
      </c>
      <c r="F23" s="729" t="s">
        <v>593</v>
      </c>
      <c r="G23" s="728" t="s">
        <v>594</v>
      </c>
      <c r="H23" s="728">
        <v>199295</v>
      </c>
      <c r="I23" s="728">
        <v>99295</v>
      </c>
      <c r="J23" s="728" t="s">
        <v>630</v>
      </c>
      <c r="K23" s="728" t="s">
        <v>631</v>
      </c>
      <c r="L23" s="731">
        <v>26.28000000000003</v>
      </c>
      <c r="M23" s="731">
        <v>1</v>
      </c>
      <c r="N23" s="732">
        <v>26.28000000000003</v>
      </c>
    </row>
    <row r="24" spans="1:14" ht="14.4" customHeight="1" x14ac:dyDescent="0.3">
      <c r="A24" s="726" t="s">
        <v>569</v>
      </c>
      <c r="B24" s="727" t="s">
        <v>570</v>
      </c>
      <c r="C24" s="728" t="s">
        <v>582</v>
      </c>
      <c r="D24" s="729" t="s">
        <v>583</v>
      </c>
      <c r="E24" s="730">
        <v>50113001</v>
      </c>
      <c r="F24" s="729" t="s">
        <v>593</v>
      </c>
      <c r="G24" s="728" t="s">
        <v>594</v>
      </c>
      <c r="H24" s="728">
        <v>844960</v>
      </c>
      <c r="I24" s="728">
        <v>125114</v>
      </c>
      <c r="J24" s="728" t="s">
        <v>630</v>
      </c>
      <c r="K24" s="728" t="s">
        <v>632</v>
      </c>
      <c r="L24" s="731">
        <v>58.100000000000009</v>
      </c>
      <c r="M24" s="731">
        <v>8</v>
      </c>
      <c r="N24" s="732">
        <v>464.80000000000007</v>
      </c>
    </row>
    <row r="25" spans="1:14" ht="14.4" customHeight="1" x14ac:dyDescent="0.3">
      <c r="A25" s="726" t="s">
        <v>569</v>
      </c>
      <c r="B25" s="727" t="s">
        <v>570</v>
      </c>
      <c r="C25" s="728" t="s">
        <v>582</v>
      </c>
      <c r="D25" s="729" t="s">
        <v>583</v>
      </c>
      <c r="E25" s="730">
        <v>50113001</v>
      </c>
      <c r="F25" s="729" t="s">
        <v>593</v>
      </c>
      <c r="G25" s="728" t="s">
        <v>594</v>
      </c>
      <c r="H25" s="728">
        <v>196610</v>
      </c>
      <c r="I25" s="728">
        <v>96610</v>
      </c>
      <c r="J25" s="728" t="s">
        <v>633</v>
      </c>
      <c r="K25" s="728" t="s">
        <v>634</v>
      </c>
      <c r="L25" s="731">
        <v>46.603333333333332</v>
      </c>
      <c r="M25" s="731">
        <v>3</v>
      </c>
      <c r="N25" s="732">
        <v>139.81</v>
      </c>
    </row>
    <row r="26" spans="1:14" ht="14.4" customHeight="1" x14ac:dyDescent="0.3">
      <c r="A26" s="726" t="s">
        <v>569</v>
      </c>
      <c r="B26" s="727" t="s">
        <v>570</v>
      </c>
      <c r="C26" s="728" t="s">
        <v>582</v>
      </c>
      <c r="D26" s="729" t="s">
        <v>583</v>
      </c>
      <c r="E26" s="730">
        <v>50113001</v>
      </c>
      <c r="F26" s="729" t="s">
        <v>593</v>
      </c>
      <c r="G26" s="728" t="s">
        <v>594</v>
      </c>
      <c r="H26" s="728">
        <v>847974</v>
      </c>
      <c r="I26" s="728">
        <v>125525</v>
      </c>
      <c r="J26" s="728" t="s">
        <v>635</v>
      </c>
      <c r="K26" s="728" t="s">
        <v>636</v>
      </c>
      <c r="L26" s="731">
        <v>45.336768405871247</v>
      </c>
      <c r="M26" s="731">
        <v>37</v>
      </c>
      <c r="N26" s="732">
        <v>1677.460431017236</v>
      </c>
    </row>
    <row r="27" spans="1:14" ht="14.4" customHeight="1" x14ac:dyDescent="0.3">
      <c r="A27" s="726" t="s">
        <v>569</v>
      </c>
      <c r="B27" s="727" t="s">
        <v>570</v>
      </c>
      <c r="C27" s="728" t="s">
        <v>582</v>
      </c>
      <c r="D27" s="729" t="s">
        <v>583</v>
      </c>
      <c r="E27" s="730">
        <v>50113001</v>
      </c>
      <c r="F27" s="729" t="s">
        <v>593</v>
      </c>
      <c r="G27" s="728" t="s">
        <v>571</v>
      </c>
      <c r="H27" s="728">
        <v>850087</v>
      </c>
      <c r="I27" s="728">
        <v>120791</v>
      </c>
      <c r="J27" s="728" t="s">
        <v>637</v>
      </c>
      <c r="K27" s="728" t="s">
        <v>638</v>
      </c>
      <c r="L27" s="731">
        <v>50.397500000000008</v>
      </c>
      <c r="M27" s="731">
        <v>4</v>
      </c>
      <c r="N27" s="732">
        <v>201.59000000000003</v>
      </c>
    </row>
    <row r="28" spans="1:14" ht="14.4" customHeight="1" x14ac:dyDescent="0.3">
      <c r="A28" s="726" t="s">
        <v>569</v>
      </c>
      <c r="B28" s="727" t="s">
        <v>570</v>
      </c>
      <c r="C28" s="728" t="s">
        <v>582</v>
      </c>
      <c r="D28" s="729" t="s">
        <v>583</v>
      </c>
      <c r="E28" s="730">
        <v>50113001</v>
      </c>
      <c r="F28" s="729" t="s">
        <v>593</v>
      </c>
      <c r="G28" s="728" t="s">
        <v>594</v>
      </c>
      <c r="H28" s="728">
        <v>196303</v>
      </c>
      <c r="I28" s="728">
        <v>96303</v>
      </c>
      <c r="J28" s="728" t="s">
        <v>639</v>
      </c>
      <c r="K28" s="728" t="s">
        <v>640</v>
      </c>
      <c r="L28" s="731">
        <v>39.230000000000018</v>
      </c>
      <c r="M28" s="731">
        <v>2</v>
      </c>
      <c r="N28" s="732">
        <v>78.460000000000036</v>
      </c>
    </row>
    <row r="29" spans="1:14" ht="14.4" customHeight="1" x14ac:dyDescent="0.3">
      <c r="A29" s="726" t="s">
        <v>569</v>
      </c>
      <c r="B29" s="727" t="s">
        <v>570</v>
      </c>
      <c r="C29" s="728" t="s">
        <v>582</v>
      </c>
      <c r="D29" s="729" t="s">
        <v>583</v>
      </c>
      <c r="E29" s="730">
        <v>50113001</v>
      </c>
      <c r="F29" s="729" t="s">
        <v>593</v>
      </c>
      <c r="G29" s="728" t="s">
        <v>594</v>
      </c>
      <c r="H29" s="728">
        <v>192351</v>
      </c>
      <c r="I29" s="728">
        <v>92351</v>
      </c>
      <c r="J29" s="728" t="s">
        <v>641</v>
      </c>
      <c r="K29" s="728" t="s">
        <v>642</v>
      </c>
      <c r="L29" s="731">
        <v>86.22</v>
      </c>
      <c r="M29" s="731">
        <v>5</v>
      </c>
      <c r="N29" s="732">
        <v>431.1</v>
      </c>
    </row>
    <row r="30" spans="1:14" ht="14.4" customHeight="1" x14ac:dyDescent="0.3">
      <c r="A30" s="726" t="s">
        <v>569</v>
      </c>
      <c r="B30" s="727" t="s">
        <v>570</v>
      </c>
      <c r="C30" s="728" t="s">
        <v>582</v>
      </c>
      <c r="D30" s="729" t="s">
        <v>583</v>
      </c>
      <c r="E30" s="730">
        <v>50113001</v>
      </c>
      <c r="F30" s="729" t="s">
        <v>593</v>
      </c>
      <c r="G30" s="728" t="s">
        <v>571</v>
      </c>
      <c r="H30" s="728">
        <v>132853</v>
      </c>
      <c r="I30" s="728">
        <v>132853</v>
      </c>
      <c r="J30" s="728" t="s">
        <v>643</v>
      </c>
      <c r="K30" s="728" t="s">
        <v>644</v>
      </c>
      <c r="L30" s="731">
        <v>103.31999999999996</v>
      </c>
      <c r="M30" s="731">
        <v>15</v>
      </c>
      <c r="N30" s="732">
        <v>1549.7999999999995</v>
      </c>
    </row>
    <row r="31" spans="1:14" ht="14.4" customHeight="1" x14ac:dyDescent="0.3">
      <c r="A31" s="726" t="s">
        <v>569</v>
      </c>
      <c r="B31" s="727" t="s">
        <v>570</v>
      </c>
      <c r="C31" s="728" t="s">
        <v>582</v>
      </c>
      <c r="D31" s="729" t="s">
        <v>583</v>
      </c>
      <c r="E31" s="730">
        <v>50113001</v>
      </c>
      <c r="F31" s="729" t="s">
        <v>593</v>
      </c>
      <c r="G31" s="728" t="s">
        <v>594</v>
      </c>
      <c r="H31" s="728">
        <v>112895</v>
      </c>
      <c r="I31" s="728">
        <v>12895</v>
      </c>
      <c r="J31" s="728" t="s">
        <v>643</v>
      </c>
      <c r="K31" s="728" t="s">
        <v>645</v>
      </c>
      <c r="L31" s="731">
        <v>107.33</v>
      </c>
      <c r="M31" s="731">
        <v>3</v>
      </c>
      <c r="N31" s="732">
        <v>321.99</v>
      </c>
    </row>
    <row r="32" spans="1:14" ht="14.4" customHeight="1" x14ac:dyDescent="0.3">
      <c r="A32" s="726" t="s">
        <v>569</v>
      </c>
      <c r="B32" s="727" t="s">
        <v>570</v>
      </c>
      <c r="C32" s="728" t="s">
        <v>582</v>
      </c>
      <c r="D32" s="729" t="s">
        <v>583</v>
      </c>
      <c r="E32" s="730">
        <v>50113001</v>
      </c>
      <c r="F32" s="729" t="s">
        <v>593</v>
      </c>
      <c r="G32" s="728" t="s">
        <v>610</v>
      </c>
      <c r="H32" s="728">
        <v>112891</v>
      </c>
      <c r="I32" s="728">
        <v>12891</v>
      </c>
      <c r="J32" s="728" t="s">
        <v>643</v>
      </c>
      <c r="K32" s="728" t="s">
        <v>646</v>
      </c>
      <c r="L32" s="731">
        <v>58.739999999999995</v>
      </c>
      <c r="M32" s="731">
        <v>40</v>
      </c>
      <c r="N32" s="732">
        <v>2349.6</v>
      </c>
    </row>
    <row r="33" spans="1:14" ht="14.4" customHeight="1" x14ac:dyDescent="0.3">
      <c r="A33" s="726" t="s">
        <v>569</v>
      </c>
      <c r="B33" s="727" t="s">
        <v>570</v>
      </c>
      <c r="C33" s="728" t="s">
        <v>582</v>
      </c>
      <c r="D33" s="729" t="s">
        <v>583</v>
      </c>
      <c r="E33" s="730">
        <v>50113001</v>
      </c>
      <c r="F33" s="729" t="s">
        <v>593</v>
      </c>
      <c r="G33" s="728" t="s">
        <v>610</v>
      </c>
      <c r="H33" s="728">
        <v>112892</v>
      </c>
      <c r="I33" s="728">
        <v>12892</v>
      </c>
      <c r="J33" s="728" t="s">
        <v>643</v>
      </c>
      <c r="K33" s="728" t="s">
        <v>644</v>
      </c>
      <c r="L33" s="731">
        <v>104.17650684931507</v>
      </c>
      <c r="M33" s="731">
        <v>146</v>
      </c>
      <c r="N33" s="732">
        <v>15209.77</v>
      </c>
    </row>
    <row r="34" spans="1:14" ht="14.4" customHeight="1" x14ac:dyDescent="0.3">
      <c r="A34" s="726" t="s">
        <v>569</v>
      </c>
      <c r="B34" s="727" t="s">
        <v>570</v>
      </c>
      <c r="C34" s="728" t="s">
        <v>582</v>
      </c>
      <c r="D34" s="729" t="s">
        <v>583</v>
      </c>
      <c r="E34" s="730">
        <v>50113001</v>
      </c>
      <c r="F34" s="729" t="s">
        <v>593</v>
      </c>
      <c r="G34" s="728" t="s">
        <v>594</v>
      </c>
      <c r="H34" s="728">
        <v>844257</v>
      </c>
      <c r="I34" s="728">
        <v>29816</v>
      </c>
      <c r="J34" s="728" t="s">
        <v>647</v>
      </c>
      <c r="K34" s="728" t="s">
        <v>571</v>
      </c>
      <c r="L34" s="731">
        <v>177.69</v>
      </c>
      <c r="M34" s="731">
        <v>1</v>
      </c>
      <c r="N34" s="732">
        <v>177.69</v>
      </c>
    </row>
    <row r="35" spans="1:14" ht="14.4" customHeight="1" x14ac:dyDescent="0.3">
      <c r="A35" s="726" t="s">
        <v>569</v>
      </c>
      <c r="B35" s="727" t="s">
        <v>570</v>
      </c>
      <c r="C35" s="728" t="s">
        <v>582</v>
      </c>
      <c r="D35" s="729" t="s">
        <v>583</v>
      </c>
      <c r="E35" s="730">
        <v>50113001</v>
      </c>
      <c r="F35" s="729" t="s">
        <v>593</v>
      </c>
      <c r="G35" s="728" t="s">
        <v>594</v>
      </c>
      <c r="H35" s="728">
        <v>102679</v>
      </c>
      <c r="I35" s="728">
        <v>2679</v>
      </c>
      <c r="J35" s="728" t="s">
        <v>648</v>
      </c>
      <c r="K35" s="728" t="s">
        <v>649</v>
      </c>
      <c r="L35" s="731">
        <v>164.48</v>
      </c>
      <c r="M35" s="731">
        <v>2</v>
      </c>
      <c r="N35" s="732">
        <v>328.96</v>
      </c>
    </row>
    <row r="36" spans="1:14" ht="14.4" customHeight="1" x14ac:dyDescent="0.3">
      <c r="A36" s="726" t="s">
        <v>569</v>
      </c>
      <c r="B36" s="727" t="s">
        <v>570</v>
      </c>
      <c r="C36" s="728" t="s">
        <v>582</v>
      </c>
      <c r="D36" s="729" t="s">
        <v>583</v>
      </c>
      <c r="E36" s="730">
        <v>50113001</v>
      </c>
      <c r="F36" s="729" t="s">
        <v>593</v>
      </c>
      <c r="G36" s="728" t="s">
        <v>594</v>
      </c>
      <c r="H36" s="728">
        <v>162320</v>
      </c>
      <c r="I36" s="728">
        <v>62320</v>
      </c>
      <c r="J36" s="728" t="s">
        <v>650</v>
      </c>
      <c r="K36" s="728" t="s">
        <v>651</v>
      </c>
      <c r="L36" s="731">
        <v>74.890975440488177</v>
      </c>
      <c r="M36" s="731">
        <v>18</v>
      </c>
      <c r="N36" s="732">
        <v>1348.0375579287872</v>
      </c>
    </row>
    <row r="37" spans="1:14" ht="14.4" customHeight="1" x14ac:dyDescent="0.3">
      <c r="A37" s="726" t="s">
        <v>569</v>
      </c>
      <c r="B37" s="727" t="s">
        <v>570</v>
      </c>
      <c r="C37" s="728" t="s">
        <v>582</v>
      </c>
      <c r="D37" s="729" t="s">
        <v>583</v>
      </c>
      <c r="E37" s="730">
        <v>50113001</v>
      </c>
      <c r="F37" s="729" t="s">
        <v>593</v>
      </c>
      <c r="G37" s="728" t="s">
        <v>594</v>
      </c>
      <c r="H37" s="728">
        <v>162316</v>
      </c>
      <c r="I37" s="728">
        <v>62316</v>
      </c>
      <c r="J37" s="728" t="s">
        <v>652</v>
      </c>
      <c r="K37" s="728" t="s">
        <v>653</v>
      </c>
      <c r="L37" s="731">
        <v>150.57700000000003</v>
      </c>
      <c r="M37" s="731">
        <v>10</v>
      </c>
      <c r="N37" s="732">
        <v>1505.7700000000002</v>
      </c>
    </row>
    <row r="38" spans="1:14" ht="14.4" customHeight="1" x14ac:dyDescent="0.3">
      <c r="A38" s="726" t="s">
        <v>569</v>
      </c>
      <c r="B38" s="727" t="s">
        <v>570</v>
      </c>
      <c r="C38" s="728" t="s">
        <v>582</v>
      </c>
      <c r="D38" s="729" t="s">
        <v>583</v>
      </c>
      <c r="E38" s="730">
        <v>50113001</v>
      </c>
      <c r="F38" s="729" t="s">
        <v>593</v>
      </c>
      <c r="G38" s="728" t="s">
        <v>610</v>
      </c>
      <c r="H38" s="728">
        <v>49941</v>
      </c>
      <c r="I38" s="728">
        <v>49941</v>
      </c>
      <c r="J38" s="728" t="s">
        <v>654</v>
      </c>
      <c r="K38" s="728" t="s">
        <v>655</v>
      </c>
      <c r="L38" s="731">
        <v>297.55</v>
      </c>
      <c r="M38" s="731">
        <v>1</v>
      </c>
      <c r="N38" s="732">
        <v>297.55</v>
      </c>
    </row>
    <row r="39" spans="1:14" ht="14.4" customHeight="1" x14ac:dyDescent="0.3">
      <c r="A39" s="726" t="s">
        <v>569</v>
      </c>
      <c r="B39" s="727" t="s">
        <v>570</v>
      </c>
      <c r="C39" s="728" t="s">
        <v>582</v>
      </c>
      <c r="D39" s="729" t="s">
        <v>583</v>
      </c>
      <c r="E39" s="730">
        <v>50113001</v>
      </c>
      <c r="F39" s="729" t="s">
        <v>593</v>
      </c>
      <c r="G39" s="728" t="s">
        <v>610</v>
      </c>
      <c r="H39" s="728">
        <v>145499</v>
      </c>
      <c r="I39" s="728">
        <v>45499</v>
      </c>
      <c r="J39" s="728" t="s">
        <v>654</v>
      </c>
      <c r="K39" s="728" t="s">
        <v>656</v>
      </c>
      <c r="L39" s="731">
        <v>103.98</v>
      </c>
      <c r="M39" s="731">
        <v>1</v>
      </c>
      <c r="N39" s="732">
        <v>103.98</v>
      </c>
    </row>
    <row r="40" spans="1:14" ht="14.4" customHeight="1" x14ac:dyDescent="0.3">
      <c r="A40" s="726" t="s">
        <v>569</v>
      </c>
      <c r="B40" s="727" t="s">
        <v>570</v>
      </c>
      <c r="C40" s="728" t="s">
        <v>582</v>
      </c>
      <c r="D40" s="729" t="s">
        <v>583</v>
      </c>
      <c r="E40" s="730">
        <v>50113001</v>
      </c>
      <c r="F40" s="729" t="s">
        <v>593</v>
      </c>
      <c r="G40" s="728" t="s">
        <v>610</v>
      </c>
      <c r="H40" s="728">
        <v>158041</v>
      </c>
      <c r="I40" s="728">
        <v>58041</v>
      </c>
      <c r="J40" s="728" t="s">
        <v>657</v>
      </c>
      <c r="K40" s="728" t="s">
        <v>658</v>
      </c>
      <c r="L40" s="731">
        <v>128.38999999999999</v>
      </c>
      <c r="M40" s="731">
        <v>1</v>
      </c>
      <c r="N40" s="732">
        <v>128.38999999999999</v>
      </c>
    </row>
    <row r="41" spans="1:14" ht="14.4" customHeight="1" x14ac:dyDescent="0.3">
      <c r="A41" s="726" t="s">
        <v>569</v>
      </c>
      <c r="B41" s="727" t="s">
        <v>570</v>
      </c>
      <c r="C41" s="728" t="s">
        <v>582</v>
      </c>
      <c r="D41" s="729" t="s">
        <v>583</v>
      </c>
      <c r="E41" s="730">
        <v>50113001</v>
      </c>
      <c r="F41" s="729" t="s">
        <v>593</v>
      </c>
      <c r="G41" s="728" t="s">
        <v>610</v>
      </c>
      <c r="H41" s="728">
        <v>158037</v>
      </c>
      <c r="I41" s="728">
        <v>58037</v>
      </c>
      <c r="J41" s="728" t="s">
        <v>659</v>
      </c>
      <c r="K41" s="728" t="s">
        <v>660</v>
      </c>
      <c r="L41" s="731">
        <v>95.77</v>
      </c>
      <c r="M41" s="731">
        <v>1</v>
      </c>
      <c r="N41" s="732">
        <v>95.77</v>
      </c>
    </row>
    <row r="42" spans="1:14" ht="14.4" customHeight="1" x14ac:dyDescent="0.3">
      <c r="A42" s="726" t="s">
        <v>569</v>
      </c>
      <c r="B42" s="727" t="s">
        <v>570</v>
      </c>
      <c r="C42" s="728" t="s">
        <v>582</v>
      </c>
      <c r="D42" s="729" t="s">
        <v>583</v>
      </c>
      <c r="E42" s="730">
        <v>50113001</v>
      </c>
      <c r="F42" s="729" t="s">
        <v>593</v>
      </c>
      <c r="G42" s="728" t="s">
        <v>594</v>
      </c>
      <c r="H42" s="728">
        <v>845329</v>
      </c>
      <c r="I42" s="728">
        <v>0</v>
      </c>
      <c r="J42" s="728" t="s">
        <v>661</v>
      </c>
      <c r="K42" s="728" t="s">
        <v>571</v>
      </c>
      <c r="L42" s="731">
        <v>169.91999999999996</v>
      </c>
      <c r="M42" s="731">
        <v>5</v>
      </c>
      <c r="N42" s="732">
        <v>849.5999999999998</v>
      </c>
    </row>
    <row r="43" spans="1:14" ht="14.4" customHeight="1" x14ac:dyDescent="0.3">
      <c r="A43" s="726" t="s">
        <v>569</v>
      </c>
      <c r="B43" s="727" t="s">
        <v>570</v>
      </c>
      <c r="C43" s="728" t="s">
        <v>582</v>
      </c>
      <c r="D43" s="729" t="s">
        <v>583</v>
      </c>
      <c r="E43" s="730">
        <v>50113001</v>
      </c>
      <c r="F43" s="729" t="s">
        <v>593</v>
      </c>
      <c r="G43" s="728" t="s">
        <v>594</v>
      </c>
      <c r="H43" s="728">
        <v>394130</v>
      </c>
      <c r="I43" s="728">
        <v>0</v>
      </c>
      <c r="J43" s="728" t="s">
        <v>662</v>
      </c>
      <c r="K43" s="728" t="s">
        <v>571</v>
      </c>
      <c r="L43" s="731">
        <v>30.879985186877818</v>
      </c>
      <c r="M43" s="731">
        <v>22</v>
      </c>
      <c r="N43" s="732">
        <v>679.35967411131196</v>
      </c>
    </row>
    <row r="44" spans="1:14" ht="14.4" customHeight="1" x14ac:dyDescent="0.3">
      <c r="A44" s="726" t="s">
        <v>569</v>
      </c>
      <c r="B44" s="727" t="s">
        <v>570</v>
      </c>
      <c r="C44" s="728" t="s">
        <v>582</v>
      </c>
      <c r="D44" s="729" t="s">
        <v>583</v>
      </c>
      <c r="E44" s="730">
        <v>50113001</v>
      </c>
      <c r="F44" s="729" t="s">
        <v>593</v>
      </c>
      <c r="G44" s="728" t="s">
        <v>610</v>
      </c>
      <c r="H44" s="728">
        <v>130543</v>
      </c>
      <c r="I44" s="728">
        <v>30543</v>
      </c>
      <c r="J44" s="728" t="s">
        <v>663</v>
      </c>
      <c r="K44" s="728" t="s">
        <v>664</v>
      </c>
      <c r="L44" s="731">
        <v>185.20000000000005</v>
      </c>
      <c r="M44" s="731">
        <v>1</v>
      </c>
      <c r="N44" s="732">
        <v>185.20000000000005</v>
      </c>
    </row>
    <row r="45" spans="1:14" ht="14.4" customHeight="1" x14ac:dyDescent="0.3">
      <c r="A45" s="726" t="s">
        <v>569</v>
      </c>
      <c r="B45" s="727" t="s">
        <v>570</v>
      </c>
      <c r="C45" s="728" t="s">
        <v>582</v>
      </c>
      <c r="D45" s="729" t="s">
        <v>583</v>
      </c>
      <c r="E45" s="730">
        <v>50113001</v>
      </c>
      <c r="F45" s="729" t="s">
        <v>593</v>
      </c>
      <c r="G45" s="728" t="s">
        <v>594</v>
      </c>
      <c r="H45" s="728">
        <v>147514</v>
      </c>
      <c r="I45" s="728">
        <v>47514</v>
      </c>
      <c r="J45" s="728" t="s">
        <v>665</v>
      </c>
      <c r="K45" s="728" t="s">
        <v>666</v>
      </c>
      <c r="L45" s="731">
        <v>36.149999999999984</v>
      </c>
      <c r="M45" s="731">
        <v>1</v>
      </c>
      <c r="N45" s="732">
        <v>36.149999999999984</v>
      </c>
    </row>
    <row r="46" spans="1:14" ht="14.4" customHeight="1" x14ac:dyDescent="0.3">
      <c r="A46" s="726" t="s">
        <v>569</v>
      </c>
      <c r="B46" s="727" t="s">
        <v>570</v>
      </c>
      <c r="C46" s="728" t="s">
        <v>582</v>
      </c>
      <c r="D46" s="729" t="s">
        <v>583</v>
      </c>
      <c r="E46" s="730">
        <v>50113001</v>
      </c>
      <c r="F46" s="729" t="s">
        <v>593</v>
      </c>
      <c r="G46" s="728" t="s">
        <v>594</v>
      </c>
      <c r="H46" s="728">
        <v>164888</v>
      </c>
      <c r="I46" s="728">
        <v>164888</v>
      </c>
      <c r="J46" s="728" t="s">
        <v>667</v>
      </c>
      <c r="K46" s="728" t="s">
        <v>668</v>
      </c>
      <c r="L46" s="731">
        <v>228.10999999999996</v>
      </c>
      <c r="M46" s="731">
        <v>2</v>
      </c>
      <c r="N46" s="732">
        <v>456.21999999999991</v>
      </c>
    </row>
    <row r="47" spans="1:14" ht="14.4" customHeight="1" x14ac:dyDescent="0.3">
      <c r="A47" s="726" t="s">
        <v>569</v>
      </c>
      <c r="B47" s="727" t="s">
        <v>570</v>
      </c>
      <c r="C47" s="728" t="s">
        <v>582</v>
      </c>
      <c r="D47" s="729" t="s">
        <v>583</v>
      </c>
      <c r="E47" s="730">
        <v>50113001</v>
      </c>
      <c r="F47" s="729" t="s">
        <v>593</v>
      </c>
      <c r="G47" s="728" t="s">
        <v>594</v>
      </c>
      <c r="H47" s="728">
        <v>176188</v>
      </c>
      <c r="I47" s="728">
        <v>76188</v>
      </c>
      <c r="J47" s="728" t="s">
        <v>669</v>
      </c>
      <c r="K47" s="728" t="s">
        <v>670</v>
      </c>
      <c r="L47" s="731">
        <v>37.399999999999984</v>
      </c>
      <c r="M47" s="731">
        <v>2</v>
      </c>
      <c r="N47" s="732">
        <v>74.799999999999969</v>
      </c>
    </row>
    <row r="48" spans="1:14" ht="14.4" customHeight="1" x14ac:dyDescent="0.3">
      <c r="A48" s="726" t="s">
        <v>569</v>
      </c>
      <c r="B48" s="727" t="s">
        <v>570</v>
      </c>
      <c r="C48" s="728" t="s">
        <v>582</v>
      </c>
      <c r="D48" s="729" t="s">
        <v>583</v>
      </c>
      <c r="E48" s="730">
        <v>50113001</v>
      </c>
      <c r="F48" s="729" t="s">
        <v>593</v>
      </c>
      <c r="G48" s="728" t="s">
        <v>610</v>
      </c>
      <c r="H48" s="728">
        <v>117425</v>
      </c>
      <c r="I48" s="728">
        <v>17425</v>
      </c>
      <c r="J48" s="728" t="s">
        <v>671</v>
      </c>
      <c r="K48" s="728" t="s">
        <v>672</v>
      </c>
      <c r="L48" s="731">
        <v>20.022857142857141</v>
      </c>
      <c r="M48" s="731">
        <v>7</v>
      </c>
      <c r="N48" s="732">
        <v>140.16</v>
      </c>
    </row>
    <row r="49" spans="1:14" ht="14.4" customHeight="1" x14ac:dyDescent="0.3">
      <c r="A49" s="726" t="s">
        <v>569</v>
      </c>
      <c r="B49" s="727" t="s">
        <v>570</v>
      </c>
      <c r="C49" s="728" t="s">
        <v>582</v>
      </c>
      <c r="D49" s="729" t="s">
        <v>583</v>
      </c>
      <c r="E49" s="730">
        <v>50113001</v>
      </c>
      <c r="F49" s="729" t="s">
        <v>593</v>
      </c>
      <c r="G49" s="728" t="s">
        <v>610</v>
      </c>
      <c r="H49" s="728">
        <v>117431</v>
      </c>
      <c r="I49" s="728">
        <v>17431</v>
      </c>
      <c r="J49" s="728" t="s">
        <v>673</v>
      </c>
      <c r="K49" s="728" t="s">
        <v>607</v>
      </c>
      <c r="L49" s="731">
        <v>27.315000000000005</v>
      </c>
      <c r="M49" s="731">
        <v>2</v>
      </c>
      <c r="N49" s="732">
        <v>54.63000000000001</v>
      </c>
    </row>
    <row r="50" spans="1:14" ht="14.4" customHeight="1" x14ac:dyDescent="0.3">
      <c r="A50" s="726" t="s">
        <v>569</v>
      </c>
      <c r="B50" s="727" t="s">
        <v>570</v>
      </c>
      <c r="C50" s="728" t="s">
        <v>582</v>
      </c>
      <c r="D50" s="729" t="s">
        <v>583</v>
      </c>
      <c r="E50" s="730">
        <v>50113001</v>
      </c>
      <c r="F50" s="729" t="s">
        <v>593</v>
      </c>
      <c r="G50" s="728" t="s">
        <v>594</v>
      </c>
      <c r="H50" s="728">
        <v>158654</v>
      </c>
      <c r="I50" s="728">
        <v>58654</v>
      </c>
      <c r="J50" s="728" t="s">
        <v>674</v>
      </c>
      <c r="K50" s="728" t="s">
        <v>675</v>
      </c>
      <c r="L50" s="731">
        <v>64.959999999999965</v>
      </c>
      <c r="M50" s="731">
        <v>2</v>
      </c>
      <c r="N50" s="732">
        <v>129.91999999999993</v>
      </c>
    </row>
    <row r="51" spans="1:14" ht="14.4" customHeight="1" x14ac:dyDescent="0.3">
      <c r="A51" s="726" t="s">
        <v>569</v>
      </c>
      <c r="B51" s="727" t="s">
        <v>570</v>
      </c>
      <c r="C51" s="728" t="s">
        <v>582</v>
      </c>
      <c r="D51" s="729" t="s">
        <v>583</v>
      </c>
      <c r="E51" s="730">
        <v>50113001</v>
      </c>
      <c r="F51" s="729" t="s">
        <v>593</v>
      </c>
      <c r="G51" s="728" t="s">
        <v>594</v>
      </c>
      <c r="H51" s="728">
        <v>156993</v>
      </c>
      <c r="I51" s="728">
        <v>56993</v>
      </c>
      <c r="J51" s="728" t="s">
        <v>676</v>
      </c>
      <c r="K51" s="728" t="s">
        <v>677</v>
      </c>
      <c r="L51" s="731">
        <v>73.557999999999993</v>
      </c>
      <c r="M51" s="731">
        <v>5</v>
      </c>
      <c r="N51" s="732">
        <v>367.78999999999996</v>
      </c>
    </row>
    <row r="52" spans="1:14" ht="14.4" customHeight="1" x14ac:dyDescent="0.3">
      <c r="A52" s="726" t="s">
        <v>569</v>
      </c>
      <c r="B52" s="727" t="s">
        <v>570</v>
      </c>
      <c r="C52" s="728" t="s">
        <v>582</v>
      </c>
      <c r="D52" s="729" t="s">
        <v>583</v>
      </c>
      <c r="E52" s="730">
        <v>50113001</v>
      </c>
      <c r="F52" s="729" t="s">
        <v>593</v>
      </c>
      <c r="G52" s="728" t="s">
        <v>610</v>
      </c>
      <c r="H52" s="728">
        <v>214433</v>
      </c>
      <c r="I52" s="728">
        <v>214433</v>
      </c>
      <c r="J52" s="728" t="s">
        <v>678</v>
      </c>
      <c r="K52" s="728" t="s">
        <v>679</v>
      </c>
      <c r="L52" s="731">
        <v>28.39</v>
      </c>
      <c r="M52" s="731">
        <v>2</v>
      </c>
      <c r="N52" s="732">
        <v>56.78</v>
      </c>
    </row>
    <row r="53" spans="1:14" ht="14.4" customHeight="1" x14ac:dyDescent="0.3">
      <c r="A53" s="726" t="s">
        <v>569</v>
      </c>
      <c r="B53" s="727" t="s">
        <v>570</v>
      </c>
      <c r="C53" s="728" t="s">
        <v>582</v>
      </c>
      <c r="D53" s="729" t="s">
        <v>583</v>
      </c>
      <c r="E53" s="730">
        <v>50113001</v>
      </c>
      <c r="F53" s="729" t="s">
        <v>593</v>
      </c>
      <c r="G53" s="728" t="s">
        <v>610</v>
      </c>
      <c r="H53" s="728">
        <v>214427</v>
      </c>
      <c r="I53" s="728">
        <v>214427</v>
      </c>
      <c r="J53" s="728" t="s">
        <v>680</v>
      </c>
      <c r="K53" s="728" t="s">
        <v>681</v>
      </c>
      <c r="L53" s="731">
        <v>67.777499999999989</v>
      </c>
      <c r="M53" s="731">
        <v>24</v>
      </c>
      <c r="N53" s="732">
        <v>1626.6599999999999</v>
      </c>
    </row>
    <row r="54" spans="1:14" ht="14.4" customHeight="1" x14ac:dyDescent="0.3">
      <c r="A54" s="726" t="s">
        <v>569</v>
      </c>
      <c r="B54" s="727" t="s">
        <v>570</v>
      </c>
      <c r="C54" s="728" t="s">
        <v>582</v>
      </c>
      <c r="D54" s="729" t="s">
        <v>583</v>
      </c>
      <c r="E54" s="730">
        <v>50113001</v>
      </c>
      <c r="F54" s="729" t="s">
        <v>593</v>
      </c>
      <c r="G54" s="728" t="s">
        <v>610</v>
      </c>
      <c r="H54" s="728">
        <v>113767</v>
      </c>
      <c r="I54" s="728">
        <v>13767</v>
      </c>
      <c r="J54" s="728" t="s">
        <v>682</v>
      </c>
      <c r="K54" s="728" t="s">
        <v>683</v>
      </c>
      <c r="L54" s="731">
        <v>45.19</v>
      </c>
      <c r="M54" s="731">
        <v>1</v>
      </c>
      <c r="N54" s="732">
        <v>45.19</v>
      </c>
    </row>
    <row r="55" spans="1:14" ht="14.4" customHeight="1" x14ac:dyDescent="0.3">
      <c r="A55" s="726" t="s">
        <v>569</v>
      </c>
      <c r="B55" s="727" t="s">
        <v>570</v>
      </c>
      <c r="C55" s="728" t="s">
        <v>582</v>
      </c>
      <c r="D55" s="729" t="s">
        <v>583</v>
      </c>
      <c r="E55" s="730">
        <v>50113001</v>
      </c>
      <c r="F55" s="729" t="s">
        <v>593</v>
      </c>
      <c r="G55" s="728" t="s">
        <v>594</v>
      </c>
      <c r="H55" s="728">
        <v>216471</v>
      </c>
      <c r="I55" s="728">
        <v>216471</v>
      </c>
      <c r="J55" s="728" t="s">
        <v>684</v>
      </c>
      <c r="K55" s="728" t="s">
        <v>685</v>
      </c>
      <c r="L55" s="731">
        <v>123.53999999999998</v>
      </c>
      <c r="M55" s="731">
        <v>1</v>
      </c>
      <c r="N55" s="732">
        <v>123.53999999999998</v>
      </c>
    </row>
    <row r="56" spans="1:14" ht="14.4" customHeight="1" x14ac:dyDescent="0.3">
      <c r="A56" s="726" t="s">
        <v>569</v>
      </c>
      <c r="B56" s="727" t="s">
        <v>570</v>
      </c>
      <c r="C56" s="728" t="s">
        <v>582</v>
      </c>
      <c r="D56" s="729" t="s">
        <v>583</v>
      </c>
      <c r="E56" s="730">
        <v>50113001</v>
      </c>
      <c r="F56" s="729" t="s">
        <v>593</v>
      </c>
      <c r="G56" s="728" t="s">
        <v>594</v>
      </c>
      <c r="H56" s="728">
        <v>114075</v>
      </c>
      <c r="I56" s="728">
        <v>14075</v>
      </c>
      <c r="J56" s="728" t="s">
        <v>686</v>
      </c>
      <c r="K56" s="728" t="s">
        <v>687</v>
      </c>
      <c r="L56" s="731">
        <v>294.11999999999989</v>
      </c>
      <c r="M56" s="731">
        <v>2</v>
      </c>
      <c r="N56" s="732">
        <v>588.23999999999978</v>
      </c>
    </row>
    <row r="57" spans="1:14" ht="14.4" customHeight="1" x14ac:dyDescent="0.3">
      <c r="A57" s="726" t="s">
        <v>569</v>
      </c>
      <c r="B57" s="727" t="s">
        <v>570</v>
      </c>
      <c r="C57" s="728" t="s">
        <v>582</v>
      </c>
      <c r="D57" s="729" t="s">
        <v>583</v>
      </c>
      <c r="E57" s="730">
        <v>50113001</v>
      </c>
      <c r="F57" s="729" t="s">
        <v>593</v>
      </c>
      <c r="G57" s="728" t="s">
        <v>594</v>
      </c>
      <c r="H57" s="728">
        <v>197522</v>
      </c>
      <c r="I57" s="728">
        <v>97522</v>
      </c>
      <c r="J57" s="728" t="s">
        <v>686</v>
      </c>
      <c r="K57" s="728" t="s">
        <v>688</v>
      </c>
      <c r="L57" s="731">
        <v>160.30000000000004</v>
      </c>
      <c r="M57" s="731">
        <v>1</v>
      </c>
      <c r="N57" s="732">
        <v>160.30000000000004</v>
      </c>
    </row>
    <row r="58" spans="1:14" ht="14.4" customHeight="1" x14ac:dyDescent="0.3">
      <c r="A58" s="726" t="s">
        <v>569</v>
      </c>
      <c r="B58" s="727" t="s">
        <v>570</v>
      </c>
      <c r="C58" s="728" t="s">
        <v>582</v>
      </c>
      <c r="D58" s="729" t="s">
        <v>583</v>
      </c>
      <c r="E58" s="730">
        <v>50113001</v>
      </c>
      <c r="F58" s="729" t="s">
        <v>593</v>
      </c>
      <c r="G58" s="728" t="s">
        <v>594</v>
      </c>
      <c r="H58" s="728">
        <v>184090</v>
      </c>
      <c r="I58" s="728">
        <v>84090</v>
      </c>
      <c r="J58" s="728" t="s">
        <v>689</v>
      </c>
      <c r="K58" s="728" t="s">
        <v>690</v>
      </c>
      <c r="L58" s="731">
        <v>60.140000000000008</v>
      </c>
      <c r="M58" s="731">
        <v>6</v>
      </c>
      <c r="N58" s="732">
        <v>360.84000000000003</v>
      </c>
    </row>
    <row r="59" spans="1:14" ht="14.4" customHeight="1" x14ac:dyDescent="0.3">
      <c r="A59" s="726" t="s">
        <v>569</v>
      </c>
      <c r="B59" s="727" t="s">
        <v>570</v>
      </c>
      <c r="C59" s="728" t="s">
        <v>582</v>
      </c>
      <c r="D59" s="729" t="s">
        <v>583</v>
      </c>
      <c r="E59" s="730">
        <v>50113001</v>
      </c>
      <c r="F59" s="729" t="s">
        <v>593</v>
      </c>
      <c r="G59" s="728" t="s">
        <v>594</v>
      </c>
      <c r="H59" s="728">
        <v>102477</v>
      </c>
      <c r="I59" s="728">
        <v>2477</v>
      </c>
      <c r="J59" s="728" t="s">
        <v>691</v>
      </c>
      <c r="K59" s="728" t="s">
        <v>692</v>
      </c>
      <c r="L59" s="731">
        <v>40.169999999999995</v>
      </c>
      <c r="M59" s="731">
        <v>16</v>
      </c>
      <c r="N59" s="732">
        <v>642.71999999999991</v>
      </c>
    </row>
    <row r="60" spans="1:14" ht="14.4" customHeight="1" x14ac:dyDescent="0.3">
      <c r="A60" s="726" t="s">
        <v>569</v>
      </c>
      <c r="B60" s="727" t="s">
        <v>570</v>
      </c>
      <c r="C60" s="728" t="s">
        <v>582</v>
      </c>
      <c r="D60" s="729" t="s">
        <v>583</v>
      </c>
      <c r="E60" s="730">
        <v>50113001</v>
      </c>
      <c r="F60" s="729" t="s">
        <v>593</v>
      </c>
      <c r="G60" s="728" t="s">
        <v>594</v>
      </c>
      <c r="H60" s="728">
        <v>102478</v>
      </c>
      <c r="I60" s="728">
        <v>2478</v>
      </c>
      <c r="J60" s="728" t="s">
        <v>691</v>
      </c>
      <c r="K60" s="728" t="s">
        <v>693</v>
      </c>
      <c r="L60" s="731">
        <v>77.557015649941434</v>
      </c>
      <c r="M60" s="731">
        <v>106</v>
      </c>
      <c r="N60" s="732">
        <v>8221.0436588937919</v>
      </c>
    </row>
    <row r="61" spans="1:14" ht="14.4" customHeight="1" x14ac:dyDescent="0.3">
      <c r="A61" s="726" t="s">
        <v>569</v>
      </c>
      <c r="B61" s="727" t="s">
        <v>570</v>
      </c>
      <c r="C61" s="728" t="s">
        <v>582</v>
      </c>
      <c r="D61" s="729" t="s">
        <v>583</v>
      </c>
      <c r="E61" s="730">
        <v>50113001</v>
      </c>
      <c r="F61" s="729" t="s">
        <v>593</v>
      </c>
      <c r="G61" s="728" t="s">
        <v>594</v>
      </c>
      <c r="H61" s="728">
        <v>208695</v>
      </c>
      <c r="I61" s="728">
        <v>208695</v>
      </c>
      <c r="J61" s="728" t="s">
        <v>691</v>
      </c>
      <c r="K61" s="728" t="s">
        <v>693</v>
      </c>
      <c r="L61" s="731">
        <v>77.759999999999991</v>
      </c>
      <c r="M61" s="731">
        <v>15</v>
      </c>
      <c r="N61" s="732">
        <v>1166.3999999999999</v>
      </c>
    </row>
    <row r="62" spans="1:14" ht="14.4" customHeight="1" x14ac:dyDescent="0.3">
      <c r="A62" s="726" t="s">
        <v>569</v>
      </c>
      <c r="B62" s="727" t="s">
        <v>570</v>
      </c>
      <c r="C62" s="728" t="s">
        <v>582</v>
      </c>
      <c r="D62" s="729" t="s">
        <v>583</v>
      </c>
      <c r="E62" s="730">
        <v>50113001</v>
      </c>
      <c r="F62" s="729" t="s">
        <v>593</v>
      </c>
      <c r="G62" s="728" t="s">
        <v>594</v>
      </c>
      <c r="H62" s="728">
        <v>117011</v>
      </c>
      <c r="I62" s="728">
        <v>17011</v>
      </c>
      <c r="J62" s="728" t="s">
        <v>694</v>
      </c>
      <c r="K62" s="728" t="s">
        <v>695</v>
      </c>
      <c r="L62" s="731">
        <v>149.64004692392299</v>
      </c>
      <c r="M62" s="731">
        <v>6</v>
      </c>
      <c r="N62" s="732">
        <v>897.84028154353791</v>
      </c>
    </row>
    <row r="63" spans="1:14" ht="14.4" customHeight="1" x14ac:dyDescent="0.3">
      <c r="A63" s="726" t="s">
        <v>569</v>
      </c>
      <c r="B63" s="727" t="s">
        <v>570</v>
      </c>
      <c r="C63" s="728" t="s">
        <v>582</v>
      </c>
      <c r="D63" s="729" t="s">
        <v>583</v>
      </c>
      <c r="E63" s="730">
        <v>50113001</v>
      </c>
      <c r="F63" s="729" t="s">
        <v>593</v>
      </c>
      <c r="G63" s="728" t="s">
        <v>594</v>
      </c>
      <c r="H63" s="728">
        <v>103645</v>
      </c>
      <c r="I63" s="728">
        <v>3645</v>
      </c>
      <c r="J63" s="728" t="s">
        <v>696</v>
      </c>
      <c r="K63" s="728" t="s">
        <v>697</v>
      </c>
      <c r="L63" s="731">
        <v>69.92</v>
      </c>
      <c r="M63" s="731">
        <v>1</v>
      </c>
      <c r="N63" s="732">
        <v>69.92</v>
      </c>
    </row>
    <row r="64" spans="1:14" ht="14.4" customHeight="1" x14ac:dyDescent="0.3">
      <c r="A64" s="726" t="s">
        <v>569</v>
      </c>
      <c r="B64" s="727" t="s">
        <v>570</v>
      </c>
      <c r="C64" s="728" t="s">
        <v>582</v>
      </c>
      <c r="D64" s="729" t="s">
        <v>583</v>
      </c>
      <c r="E64" s="730">
        <v>50113001</v>
      </c>
      <c r="F64" s="729" t="s">
        <v>593</v>
      </c>
      <c r="G64" s="728" t="s">
        <v>594</v>
      </c>
      <c r="H64" s="728">
        <v>108499</v>
      </c>
      <c r="I64" s="728">
        <v>8499</v>
      </c>
      <c r="J64" s="728" t="s">
        <v>698</v>
      </c>
      <c r="K64" s="728" t="s">
        <v>699</v>
      </c>
      <c r="L64" s="731">
        <v>111.51984615384616</v>
      </c>
      <c r="M64" s="731">
        <v>26</v>
      </c>
      <c r="N64" s="732">
        <v>2899.5160000000001</v>
      </c>
    </row>
    <row r="65" spans="1:14" ht="14.4" customHeight="1" x14ac:dyDescent="0.3">
      <c r="A65" s="726" t="s">
        <v>569</v>
      </c>
      <c r="B65" s="727" t="s">
        <v>570</v>
      </c>
      <c r="C65" s="728" t="s">
        <v>582</v>
      </c>
      <c r="D65" s="729" t="s">
        <v>583</v>
      </c>
      <c r="E65" s="730">
        <v>50113001</v>
      </c>
      <c r="F65" s="729" t="s">
        <v>593</v>
      </c>
      <c r="G65" s="728" t="s">
        <v>594</v>
      </c>
      <c r="H65" s="728">
        <v>102479</v>
      </c>
      <c r="I65" s="728">
        <v>2479</v>
      </c>
      <c r="J65" s="728" t="s">
        <v>700</v>
      </c>
      <c r="K65" s="728" t="s">
        <v>701</v>
      </c>
      <c r="L65" s="731">
        <v>65.805000000000007</v>
      </c>
      <c r="M65" s="731">
        <v>4</v>
      </c>
      <c r="N65" s="732">
        <v>263.22000000000003</v>
      </c>
    </row>
    <row r="66" spans="1:14" ht="14.4" customHeight="1" x14ac:dyDescent="0.3">
      <c r="A66" s="726" t="s">
        <v>569</v>
      </c>
      <c r="B66" s="727" t="s">
        <v>570</v>
      </c>
      <c r="C66" s="728" t="s">
        <v>582</v>
      </c>
      <c r="D66" s="729" t="s">
        <v>583</v>
      </c>
      <c r="E66" s="730">
        <v>50113001</v>
      </c>
      <c r="F66" s="729" t="s">
        <v>593</v>
      </c>
      <c r="G66" s="728" t="s">
        <v>594</v>
      </c>
      <c r="H66" s="728">
        <v>158425</v>
      </c>
      <c r="I66" s="728">
        <v>58425</v>
      </c>
      <c r="J66" s="728" t="s">
        <v>702</v>
      </c>
      <c r="K66" s="728" t="s">
        <v>703</v>
      </c>
      <c r="L66" s="731">
        <v>82.009999999999991</v>
      </c>
      <c r="M66" s="731">
        <v>2</v>
      </c>
      <c r="N66" s="732">
        <v>164.01999999999998</v>
      </c>
    </row>
    <row r="67" spans="1:14" ht="14.4" customHeight="1" x14ac:dyDescent="0.3">
      <c r="A67" s="726" t="s">
        <v>569</v>
      </c>
      <c r="B67" s="727" t="s">
        <v>570</v>
      </c>
      <c r="C67" s="728" t="s">
        <v>582</v>
      </c>
      <c r="D67" s="729" t="s">
        <v>583</v>
      </c>
      <c r="E67" s="730">
        <v>50113001</v>
      </c>
      <c r="F67" s="729" t="s">
        <v>593</v>
      </c>
      <c r="G67" s="728" t="s">
        <v>594</v>
      </c>
      <c r="H67" s="728">
        <v>154539</v>
      </c>
      <c r="I67" s="728">
        <v>54539</v>
      </c>
      <c r="J67" s="728" t="s">
        <v>704</v>
      </c>
      <c r="K67" s="728" t="s">
        <v>705</v>
      </c>
      <c r="L67" s="731">
        <v>60.21</v>
      </c>
      <c r="M67" s="731">
        <v>14</v>
      </c>
      <c r="N67" s="732">
        <v>842.94</v>
      </c>
    </row>
    <row r="68" spans="1:14" ht="14.4" customHeight="1" x14ac:dyDescent="0.3">
      <c r="A68" s="726" t="s">
        <v>569</v>
      </c>
      <c r="B68" s="727" t="s">
        <v>570</v>
      </c>
      <c r="C68" s="728" t="s">
        <v>582</v>
      </c>
      <c r="D68" s="729" t="s">
        <v>583</v>
      </c>
      <c r="E68" s="730">
        <v>50113001</v>
      </c>
      <c r="F68" s="729" t="s">
        <v>593</v>
      </c>
      <c r="G68" s="728" t="s">
        <v>594</v>
      </c>
      <c r="H68" s="728">
        <v>179327</v>
      </c>
      <c r="I68" s="728">
        <v>179327</v>
      </c>
      <c r="J68" s="728" t="s">
        <v>706</v>
      </c>
      <c r="K68" s="728" t="s">
        <v>664</v>
      </c>
      <c r="L68" s="731">
        <v>74.832000000000022</v>
      </c>
      <c r="M68" s="731">
        <v>10</v>
      </c>
      <c r="N68" s="732">
        <v>748.32000000000016</v>
      </c>
    </row>
    <row r="69" spans="1:14" ht="14.4" customHeight="1" x14ac:dyDescent="0.3">
      <c r="A69" s="726" t="s">
        <v>569</v>
      </c>
      <c r="B69" s="727" t="s">
        <v>570</v>
      </c>
      <c r="C69" s="728" t="s">
        <v>582</v>
      </c>
      <c r="D69" s="729" t="s">
        <v>583</v>
      </c>
      <c r="E69" s="730">
        <v>50113001</v>
      </c>
      <c r="F69" s="729" t="s">
        <v>593</v>
      </c>
      <c r="G69" s="728" t="s">
        <v>610</v>
      </c>
      <c r="H69" s="728">
        <v>181456</v>
      </c>
      <c r="I69" s="728">
        <v>81456</v>
      </c>
      <c r="J69" s="728" t="s">
        <v>707</v>
      </c>
      <c r="K69" s="728" t="s">
        <v>708</v>
      </c>
      <c r="L69" s="731">
        <v>66.730000000000018</v>
      </c>
      <c r="M69" s="731">
        <v>1</v>
      </c>
      <c r="N69" s="732">
        <v>66.730000000000018</v>
      </c>
    </row>
    <row r="70" spans="1:14" ht="14.4" customHeight="1" x14ac:dyDescent="0.3">
      <c r="A70" s="726" t="s">
        <v>569</v>
      </c>
      <c r="B70" s="727" t="s">
        <v>570</v>
      </c>
      <c r="C70" s="728" t="s">
        <v>582</v>
      </c>
      <c r="D70" s="729" t="s">
        <v>583</v>
      </c>
      <c r="E70" s="730">
        <v>50113001</v>
      </c>
      <c r="F70" s="729" t="s">
        <v>593</v>
      </c>
      <c r="G70" s="728" t="s">
        <v>610</v>
      </c>
      <c r="H70" s="728">
        <v>215715</v>
      </c>
      <c r="I70" s="728">
        <v>215715</v>
      </c>
      <c r="J70" s="728" t="s">
        <v>707</v>
      </c>
      <c r="K70" s="728" t="s">
        <v>709</v>
      </c>
      <c r="L70" s="731">
        <v>66.534999999999997</v>
      </c>
      <c r="M70" s="731">
        <v>4</v>
      </c>
      <c r="N70" s="732">
        <v>266.14</v>
      </c>
    </row>
    <row r="71" spans="1:14" ht="14.4" customHeight="1" x14ac:dyDescent="0.3">
      <c r="A71" s="726" t="s">
        <v>569</v>
      </c>
      <c r="B71" s="727" t="s">
        <v>570</v>
      </c>
      <c r="C71" s="728" t="s">
        <v>582</v>
      </c>
      <c r="D71" s="729" t="s">
        <v>583</v>
      </c>
      <c r="E71" s="730">
        <v>50113001</v>
      </c>
      <c r="F71" s="729" t="s">
        <v>593</v>
      </c>
      <c r="G71" s="728" t="s">
        <v>594</v>
      </c>
      <c r="H71" s="728">
        <v>905097</v>
      </c>
      <c r="I71" s="728">
        <v>158767</v>
      </c>
      <c r="J71" s="728" t="s">
        <v>710</v>
      </c>
      <c r="K71" s="728" t="s">
        <v>711</v>
      </c>
      <c r="L71" s="731">
        <v>175.03899999999999</v>
      </c>
      <c r="M71" s="731">
        <v>5</v>
      </c>
      <c r="N71" s="732">
        <v>875.19499999999994</v>
      </c>
    </row>
    <row r="72" spans="1:14" ht="14.4" customHeight="1" x14ac:dyDescent="0.3">
      <c r="A72" s="726" t="s">
        <v>569</v>
      </c>
      <c r="B72" s="727" t="s">
        <v>570</v>
      </c>
      <c r="C72" s="728" t="s">
        <v>582</v>
      </c>
      <c r="D72" s="729" t="s">
        <v>583</v>
      </c>
      <c r="E72" s="730">
        <v>50113001</v>
      </c>
      <c r="F72" s="729" t="s">
        <v>593</v>
      </c>
      <c r="G72" s="728" t="s">
        <v>594</v>
      </c>
      <c r="H72" s="728">
        <v>23987</v>
      </c>
      <c r="I72" s="728">
        <v>23987</v>
      </c>
      <c r="J72" s="728" t="s">
        <v>712</v>
      </c>
      <c r="K72" s="728" t="s">
        <v>713</v>
      </c>
      <c r="L72" s="731">
        <v>175.03010990250314</v>
      </c>
      <c r="M72" s="731">
        <v>7</v>
      </c>
      <c r="N72" s="732">
        <v>1225.2107693175219</v>
      </c>
    </row>
    <row r="73" spans="1:14" ht="14.4" customHeight="1" x14ac:dyDescent="0.3">
      <c r="A73" s="726" t="s">
        <v>569</v>
      </c>
      <c r="B73" s="727" t="s">
        <v>570</v>
      </c>
      <c r="C73" s="728" t="s">
        <v>582</v>
      </c>
      <c r="D73" s="729" t="s">
        <v>583</v>
      </c>
      <c r="E73" s="730">
        <v>50113001</v>
      </c>
      <c r="F73" s="729" t="s">
        <v>593</v>
      </c>
      <c r="G73" s="728" t="s">
        <v>594</v>
      </c>
      <c r="H73" s="728">
        <v>920170</v>
      </c>
      <c r="I73" s="728">
        <v>0</v>
      </c>
      <c r="J73" s="728" t="s">
        <v>714</v>
      </c>
      <c r="K73" s="728" t="s">
        <v>571</v>
      </c>
      <c r="L73" s="731">
        <v>75.166016174227025</v>
      </c>
      <c r="M73" s="731">
        <v>4</v>
      </c>
      <c r="N73" s="732">
        <v>300.6640646969081</v>
      </c>
    </row>
    <row r="74" spans="1:14" ht="14.4" customHeight="1" x14ac:dyDescent="0.3">
      <c r="A74" s="726" t="s">
        <v>569</v>
      </c>
      <c r="B74" s="727" t="s">
        <v>570</v>
      </c>
      <c r="C74" s="728" t="s">
        <v>582</v>
      </c>
      <c r="D74" s="729" t="s">
        <v>583</v>
      </c>
      <c r="E74" s="730">
        <v>50113001</v>
      </c>
      <c r="F74" s="729" t="s">
        <v>593</v>
      </c>
      <c r="G74" s="728" t="s">
        <v>571</v>
      </c>
      <c r="H74" s="728">
        <v>132522</v>
      </c>
      <c r="I74" s="728">
        <v>132522</v>
      </c>
      <c r="J74" s="728" t="s">
        <v>715</v>
      </c>
      <c r="K74" s="728" t="s">
        <v>716</v>
      </c>
      <c r="L74" s="731">
        <v>81.899999999999991</v>
      </c>
      <c r="M74" s="731">
        <v>1</v>
      </c>
      <c r="N74" s="732">
        <v>81.899999999999991</v>
      </c>
    </row>
    <row r="75" spans="1:14" ht="14.4" customHeight="1" x14ac:dyDescent="0.3">
      <c r="A75" s="726" t="s">
        <v>569</v>
      </c>
      <c r="B75" s="727" t="s">
        <v>570</v>
      </c>
      <c r="C75" s="728" t="s">
        <v>582</v>
      </c>
      <c r="D75" s="729" t="s">
        <v>583</v>
      </c>
      <c r="E75" s="730">
        <v>50113001</v>
      </c>
      <c r="F75" s="729" t="s">
        <v>593</v>
      </c>
      <c r="G75" s="728" t="s">
        <v>594</v>
      </c>
      <c r="H75" s="728">
        <v>192205</v>
      </c>
      <c r="I75" s="728">
        <v>192205</v>
      </c>
      <c r="J75" s="728" t="s">
        <v>717</v>
      </c>
      <c r="K75" s="728" t="s">
        <v>718</v>
      </c>
      <c r="L75" s="731">
        <v>87.890000000000015</v>
      </c>
      <c r="M75" s="731">
        <v>1</v>
      </c>
      <c r="N75" s="732">
        <v>87.890000000000015</v>
      </c>
    </row>
    <row r="76" spans="1:14" ht="14.4" customHeight="1" x14ac:dyDescent="0.3">
      <c r="A76" s="726" t="s">
        <v>569</v>
      </c>
      <c r="B76" s="727" t="s">
        <v>570</v>
      </c>
      <c r="C76" s="728" t="s">
        <v>582</v>
      </c>
      <c r="D76" s="729" t="s">
        <v>583</v>
      </c>
      <c r="E76" s="730">
        <v>50113001</v>
      </c>
      <c r="F76" s="729" t="s">
        <v>593</v>
      </c>
      <c r="G76" s="728" t="s">
        <v>594</v>
      </c>
      <c r="H76" s="728">
        <v>102818</v>
      </c>
      <c r="I76" s="728">
        <v>2818</v>
      </c>
      <c r="J76" s="728" t="s">
        <v>719</v>
      </c>
      <c r="K76" s="728" t="s">
        <v>720</v>
      </c>
      <c r="L76" s="731">
        <v>112.32928571428569</v>
      </c>
      <c r="M76" s="731">
        <v>14</v>
      </c>
      <c r="N76" s="732">
        <v>1572.6099999999997</v>
      </c>
    </row>
    <row r="77" spans="1:14" ht="14.4" customHeight="1" x14ac:dyDescent="0.3">
      <c r="A77" s="726" t="s">
        <v>569</v>
      </c>
      <c r="B77" s="727" t="s">
        <v>570</v>
      </c>
      <c r="C77" s="728" t="s">
        <v>582</v>
      </c>
      <c r="D77" s="729" t="s">
        <v>583</v>
      </c>
      <c r="E77" s="730">
        <v>50113001</v>
      </c>
      <c r="F77" s="729" t="s">
        <v>593</v>
      </c>
      <c r="G77" s="728" t="s">
        <v>594</v>
      </c>
      <c r="H77" s="728">
        <v>110502</v>
      </c>
      <c r="I77" s="728">
        <v>10502</v>
      </c>
      <c r="J77" s="728" t="s">
        <v>721</v>
      </c>
      <c r="K77" s="728" t="s">
        <v>722</v>
      </c>
      <c r="L77" s="731">
        <v>104.87000000000002</v>
      </c>
      <c r="M77" s="731">
        <v>2</v>
      </c>
      <c r="N77" s="732">
        <v>209.74000000000004</v>
      </c>
    </row>
    <row r="78" spans="1:14" ht="14.4" customHeight="1" x14ac:dyDescent="0.3">
      <c r="A78" s="726" t="s">
        <v>569</v>
      </c>
      <c r="B78" s="727" t="s">
        <v>570</v>
      </c>
      <c r="C78" s="728" t="s">
        <v>582</v>
      </c>
      <c r="D78" s="729" t="s">
        <v>583</v>
      </c>
      <c r="E78" s="730">
        <v>50113001</v>
      </c>
      <c r="F78" s="729" t="s">
        <v>593</v>
      </c>
      <c r="G78" s="728" t="s">
        <v>594</v>
      </c>
      <c r="H78" s="728">
        <v>202796</v>
      </c>
      <c r="I78" s="728">
        <v>202796</v>
      </c>
      <c r="J78" s="728" t="s">
        <v>721</v>
      </c>
      <c r="K78" s="728" t="s">
        <v>723</v>
      </c>
      <c r="L78" s="731">
        <v>294.42000000000007</v>
      </c>
      <c r="M78" s="731">
        <v>2</v>
      </c>
      <c r="N78" s="732">
        <v>588.84000000000015</v>
      </c>
    </row>
    <row r="79" spans="1:14" ht="14.4" customHeight="1" x14ac:dyDescent="0.3">
      <c r="A79" s="726" t="s">
        <v>569</v>
      </c>
      <c r="B79" s="727" t="s">
        <v>570</v>
      </c>
      <c r="C79" s="728" t="s">
        <v>582</v>
      </c>
      <c r="D79" s="729" t="s">
        <v>583</v>
      </c>
      <c r="E79" s="730">
        <v>50113001</v>
      </c>
      <c r="F79" s="729" t="s">
        <v>593</v>
      </c>
      <c r="G79" s="728" t="s">
        <v>594</v>
      </c>
      <c r="H79" s="728">
        <v>214593</v>
      </c>
      <c r="I79" s="728">
        <v>214593</v>
      </c>
      <c r="J79" s="728" t="s">
        <v>724</v>
      </c>
      <c r="K79" s="728" t="s">
        <v>725</v>
      </c>
      <c r="L79" s="731">
        <v>56.357958136216951</v>
      </c>
      <c r="M79" s="731">
        <v>5</v>
      </c>
      <c r="N79" s="732">
        <v>281.78979068108475</v>
      </c>
    </row>
    <row r="80" spans="1:14" ht="14.4" customHeight="1" x14ac:dyDescent="0.3">
      <c r="A80" s="726" t="s">
        <v>569</v>
      </c>
      <c r="B80" s="727" t="s">
        <v>570</v>
      </c>
      <c r="C80" s="728" t="s">
        <v>582</v>
      </c>
      <c r="D80" s="729" t="s">
        <v>583</v>
      </c>
      <c r="E80" s="730">
        <v>50113001</v>
      </c>
      <c r="F80" s="729" t="s">
        <v>593</v>
      </c>
      <c r="G80" s="728" t="s">
        <v>594</v>
      </c>
      <c r="H80" s="728">
        <v>187076</v>
      </c>
      <c r="I80" s="728">
        <v>87076</v>
      </c>
      <c r="J80" s="728" t="s">
        <v>726</v>
      </c>
      <c r="K80" s="728" t="s">
        <v>727</v>
      </c>
      <c r="L80" s="731">
        <v>126.35999999999999</v>
      </c>
      <c r="M80" s="731">
        <v>2</v>
      </c>
      <c r="N80" s="732">
        <v>252.71999999999997</v>
      </c>
    </row>
    <row r="81" spans="1:14" ht="14.4" customHeight="1" x14ac:dyDescent="0.3">
      <c r="A81" s="726" t="s">
        <v>569</v>
      </c>
      <c r="B81" s="727" t="s">
        <v>570</v>
      </c>
      <c r="C81" s="728" t="s">
        <v>582</v>
      </c>
      <c r="D81" s="729" t="s">
        <v>583</v>
      </c>
      <c r="E81" s="730">
        <v>50113001</v>
      </c>
      <c r="F81" s="729" t="s">
        <v>593</v>
      </c>
      <c r="G81" s="728" t="s">
        <v>594</v>
      </c>
      <c r="H81" s="728">
        <v>157586</v>
      </c>
      <c r="I81" s="728">
        <v>57586</v>
      </c>
      <c r="J81" s="728" t="s">
        <v>728</v>
      </c>
      <c r="K81" s="728" t="s">
        <v>729</v>
      </c>
      <c r="L81" s="731">
        <v>73.789999999999992</v>
      </c>
      <c r="M81" s="731">
        <v>2</v>
      </c>
      <c r="N81" s="732">
        <v>147.57999999999998</v>
      </c>
    </row>
    <row r="82" spans="1:14" ht="14.4" customHeight="1" x14ac:dyDescent="0.3">
      <c r="A82" s="726" t="s">
        <v>569</v>
      </c>
      <c r="B82" s="727" t="s">
        <v>570</v>
      </c>
      <c r="C82" s="728" t="s">
        <v>582</v>
      </c>
      <c r="D82" s="729" t="s">
        <v>583</v>
      </c>
      <c r="E82" s="730">
        <v>50113001</v>
      </c>
      <c r="F82" s="729" t="s">
        <v>593</v>
      </c>
      <c r="G82" s="728" t="s">
        <v>594</v>
      </c>
      <c r="H82" s="728">
        <v>846413</v>
      </c>
      <c r="I82" s="728">
        <v>57585</v>
      </c>
      <c r="J82" s="728" t="s">
        <v>730</v>
      </c>
      <c r="K82" s="728" t="s">
        <v>731</v>
      </c>
      <c r="L82" s="731">
        <v>134.21000000000006</v>
      </c>
      <c r="M82" s="731">
        <v>1</v>
      </c>
      <c r="N82" s="732">
        <v>134.21000000000006</v>
      </c>
    </row>
    <row r="83" spans="1:14" ht="14.4" customHeight="1" x14ac:dyDescent="0.3">
      <c r="A83" s="726" t="s">
        <v>569</v>
      </c>
      <c r="B83" s="727" t="s">
        <v>570</v>
      </c>
      <c r="C83" s="728" t="s">
        <v>582</v>
      </c>
      <c r="D83" s="729" t="s">
        <v>583</v>
      </c>
      <c r="E83" s="730">
        <v>50113001</v>
      </c>
      <c r="F83" s="729" t="s">
        <v>593</v>
      </c>
      <c r="G83" s="728" t="s">
        <v>594</v>
      </c>
      <c r="H83" s="728">
        <v>848560</v>
      </c>
      <c r="I83" s="728">
        <v>125752</v>
      </c>
      <c r="J83" s="728" t="s">
        <v>732</v>
      </c>
      <c r="K83" s="728" t="s">
        <v>733</v>
      </c>
      <c r="L83" s="731">
        <v>167.9199999999999</v>
      </c>
      <c r="M83" s="731">
        <v>2</v>
      </c>
      <c r="N83" s="732">
        <v>335.8399999999998</v>
      </c>
    </row>
    <row r="84" spans="1:14" ht="14.4" customHeight="1" x14ac:dyDescent="0.3">
      <c r="A84" s="726" t="s">
        <v>569</v>
      </c>
      <c r="B84" s="727" t="s">
        <v>570</v>
      </c>
      <c r="C84" s="728" t="s">
        <v>582</v>
      </c>
      <c r="D84" s="729" t="s">
        <v>583</v>
      </c>
      <c r="E84" s="730">
        <v>50113001</v>
      </c>
      <c r="F84" s="729" t="s">
        <v>593</v>
      </c>
      <c r="G84" s="728" t="s">
        <v>594</v>
      </c>
      <c r="H84" s="728">
        <v>214902</v>
      </c>
      <c r="I84" s="728">
        <v>214902</v>
      </c>
      <c r="J84" s="728" t="s">
        <v>734</v>
      </c>
      <c r="K84" s="728" t="s">
        <v>735</v>
      </c>
      <c r="L84" s="731">
        <v>56.739999999999988</v>
      </c>
      <c r="M84" s="731">
        <v>1</v>
      </c>
      <c r="N84" s="732">
        <v>56.739999999999988</v>
      </c>
    </row>
    <row r="85" spans="1:14" ht="14.4" customHeight="1" x14ac:dyDescent="0.3">
      <c r="A85" s="726" t="s">
        <v>569</v>
      </c>
      <c r="B85" s="727" t="s">
        <v>570</v>
      </c>
      <c r="C85" s="728" t="s">
        <v>582</v>
      </c>
      <c r="D85" s="729" t="s">
        <v>583</v>
      </c>
      <c r="E85" s="730">
        <v>50113001</v>
      </c>
      <c r="F85" s="729" t="s">
        <v>593</v>
      </c>
      <c r="G85" s="728" t="s">
        <v>610</v>
      </c>
      <c r="H85" s="728">
        <v>169189</v>
      </c>
      <c r="I85" s="728">
        <v>69189</v>
      </c>
      <c r="J85" s="728" t="s">
        <v>736</v>
      </c>
      <c r="K85" s="728" t="s">
        <v>737</v>
      </c>
      <c r="L85" s="731">
        <v>60.970000000000013</v>
      </c>
      <c r="M85" s="731">
        <v>2</v>
      </c>
      <c r="N85" s="732">
        <v>121.94000000000003</v>
      </c>
    </row>
    <row r="86" spans="1:14" ht="14.4" customHeight="1" x14ac:dyDescent="0.3">
      <c r="A86" s="726" t="s">
        <v>569</v>
      </c>
      <c r="B86" s="727" t="s">
        <v>570</v>
      </c>
      <c r="C86" s="728" t="s">
        <v>582</v>
      </c>
      <c r="D86" s="729" t="s">
        <v>583</v>
      </c>
      <c r="E86" s="730">
        <v>50113001</v>
      </c>
      <c r="F86" s="729" t="s">
        <v>593</v>
      </c>
      <c r="G86" s="728" t="s">
        <v>610</v>
      </c>
      <c r="H86" s="728">
        <v>146692</v>
      </c>
      <c r="I86" s="728">
        <v>46692</v>
      </c>
      <c r="J86" s="728" t="s">
        <v>738</v>
      </c>
      <c r="K86" s="728" t="s">
        <v>739</v>
      </c>
      <c r="L86" s="731">
        <v>78.024999999999977</v>
      </c>
      <c r="M86" s="731">
        <v>2</v>
      </c>
      <c r="N86" s="732">
        <v>156.04999999999995</v>
      </c>
    </row>
    <row r="87" spans="1:14" ht="14.4" customHeight="1" x14ac:dyDescent="0.3">
      <c r="A87" s="726" t="s">
        <v>569</v>
      </c>
      <c r="B87" s="727" t="s">
        <v>570</v>
      </c>
      <c r="C87" s="728" t="s">
        <v>582</v>
      </c>
      <c r="D87" s="729" t="s">
        <v>583</v>
      </c>
      <c r="E87" s="730">
        <v>50113001</v>
      </c>
      <c r="F87" s="729" t="s">
        <v>593</v>
      </c>
      <c r="G87" s="728" t="s">
        <v>594</v>
      </c>
      <c r="H87" s="728">
        <v>119378</v>
      </c>
      <c r="I87" s="728">
        <v>19378</v>
      </c>
      <c r="J87" s="728" t="s">
        <v>740</v>
      </c>
      <c r="K87" s="728" t="s">
        <v>741</v>
      </c>
      <c r="L87" s="731">
        <v>110.71999999999997</v>
      </c>
      <c r="M87" s="731">
        <v>1</v>
      </c>
      <c r="N87" s="732">
        <v>110.71999999999997</v>
      </c>
    </row>
    <row r="88" spans="1:14" ht="14.4" customHeight="1" x14ac:dyDescent="0.3">
      <c r="A88" s="726" t="s">
        <v>569</v>
      </c>
      <c r="B88" s="727" t="s">
        <v>570</v>
      </c>
      <c r="C88" s="728" t="s">
        <v>582</v>
      </c>
      <c r="D88" s="729" t="s">
        <v>583</v>
      </c>
      <c r="E88" s="730">
        <v>50113001</v>
      </c>
      <c r="F88" s="729" t="s">
        <v>593</v>
      </c>
      <c r="G88" s="728" t="s">
        <v>594</v>
      </c>
      <c r="H88" s="728">
        <v>193124</v>
      </c>
      <c r="I88" s="728">
        <v>93124</v>
      </c>
      <c r="J88" s="728" t="s">
        <v>740</v>
      </c>
      <c r="K88" s="728" t="s">
        <v>651</v>
      </c>
      <c r="L88" s="731">
        <v>75.689999999999984</v>
      </c>
      <c r="M88" s="731">
        <v>1</v>
      </c>
      <c r="N88" s="732">
        <v>75.689999999999984</v>
      </c>
    </row>
    <row r="89" spans="1:14" ht="14.4" customHeight="1" x14ac:dyDescent="0.3">
      <c r="A89" s="726" t="s">
        <v>569</v>
      </c>
      <c r="B89" s="727" t="s">
        <v>570</v>
      </c>
      <c r="C89" s="728" t="s">
        <v>582</v>
      </c>
      <c r="D89" s="729" t="s">
        <v>583</v>
      </c>
      <c r="E89" s="730">
        <v>50113001</v>
      </c>
      <c r="F89" s="729" t="s">
        <v>593</v>
      </c>
      <c r="G89" s="728" t="s">
        <v>594</v>
      </c>
      <c r="H89" s="728">
        <v>116287</v>
      </c>
      <c r="I89" s="728">
        <v>16287</v>
      </c>
      <c r="J89" s="728" t="s">
        <v>742</v>
      </c>
      <c r="K89" s="728" t="s">
        <v>743</v>
      </c>
      <c r="L89" s="731">
        <v>160.32333333333335</v>
      </c>
      <c r="M89" s="731">
        <v>6</v>
      </c>
      <c r="N89" s="732">
        <v>961.94</v>
      </c>
    </row>
    <row r="90" spans="1:14" ht="14.4" customHeight="1" x14ac:dyDescent="0.3">
      <c r="A90" s="726" t="s">
        <v>569</v>
      </c>
      <c r="B90" s="727" t="s">
        <v>570</v>
      </c>
      <c r="C90" s="728" t="s">
        <v>582</v>
      </c>
      <c r="D90" s="729" t="s">
        <v>583</v>
      </c>
      <c r="E90" s="730">
        <v>50113001</v>
      </c>
      <c r="F90" s="729" t="s">
        <v>593</v>
      </c>
      <c r="G90" s="728" t="s">
        <v>594</v>
      </c>
      <c r="H90" s="728">
        <v>149503</v>
      </c>
      <c r="I90" s="728">
        <v>49503</v>
      </c>
      <c r="J90" s="728" t="s">
        <v>744</v>
      </c>
      <c r="K90" s="728" t="s">
        <v>745</v>
      </c>
      <c r="L90" s="731">
        <v>109.81999999999998</v>
      </c>
      <c r="M90" s="731">
        <v>2</v>
      </c>
      <c r="N90" s="732">
        <v>219.63999999999996</v>
      </c>
    </row>
    <row r="91" spans="1:14" ht="14.4" customHeight="1" x14ac:dyDescent="0.3">
      <c r="A91" s="726" t="s">
        <v>569</v>
      </c>
      <c r="B91" s="727" t="s">
        <v>570</v>
      </c>
      <c r="C91" s="728" t="s">
        <v>582</v>
      </c>
      <c r="D91" s="729" t="s">
        <v>583</v>
      </c>
      <c r="E91" s="730">
        <v>50113001</v>
      </c>
      <c r="F91" s="729" t="s">
        <v>593</v>
      </c>
      <c r="G91" s="728" t="s">
        <v>571</v>
      </c>
      <c r="H91" s="728">
        <v>394327</v>
      </c>
      <c r="I91" s="728">
        <v>124372</v>
      </c>
      <c r="J91" s="728" t="s">
        <v>746</v>
      </c>
      <c r="K91" s="728" t="s">
        <v>571</v>
      </c>
      <c r="L91" s="731">
        <v>36.25</v>
      </c>
      <c r="M91" s="731">
        <v>3</v>
      </c>
      <c r="N91" s="732">
        <v>108.75</v>
      </c>
    </row>
    <row r="92" spans="1:14" ht="14.4" customHeight="1" x14ac:dyDescent="0.3">
      <c r="A92" s="726" t="s">
        <v>569</v>
      </c>
      <c r="B92" s="727" t="s">
        <v>570</v>
      </c>
      <c r="C92" s="728" t="s">
        <v>582</v>
      </c>
      <c r="D92" s="729" t="s">
        <v>583</v>
      </c>
      <c r="E92" s="730">
        <v>50113001</v>
      </c>
      <c r="F92" s="729" t="s">
        <v>593</v>
      </c>
      <c r="G92" s="728" t="s">
        <v>594</v>
      </c>
      <c r="H92" s="728">
        <v>214598</v>
      </c>
      <c r="I92" s="728">
        <v>214598</v>
      </c>
      <c r="J92" s="728" t="s">
        <v>747</v>
      </c>
      <c r="K92" s="728" t="s">
        <v>748</v>
      </c>
      <c r="L92" s="731">
        <v>169.46</v>
      </c>
      <c r="M92" s="731">
        <v>1</v>
      </c>
      <c r="N92" s="732">
        <v>169.46</v>
      </c>
    </row>
    <row r="93" spans="1:14" ht="14.4" customHeight="1" x14ac:dyDescent="0.3">
      <c r="A93" s="726" t="s">
        <v>569</v>
      </c>
      <c r="B93" s="727" t="s">
        <v>570</v>
      </c>
      <c r="C93" s="728" t="s">
        <v>582</v>
      </c>
      <c r="D93" s="729" t="s">
        <v>583</v>
      </c>
      <c r="E93" s="730">
        <v>50113001</v>
      </c>
      <c r="F93" s="729" t="s">
        <v>593</v>
      </c>
      <c r="G93" s="728" t="s">
        <v>610</v>
      </c>
      <c r="H93" s="728">
        <v>114439</v>
      </c>
      <c r="I93" s="728">
        <v>14439</v>
      </c>
      <c r="J93" s="728" t="s">
        <v>749</v>
      </c>
      <c r="K93" s="728" t="s">
        <v>750</v>
      </c>
      <c r="L93" s="731">
        <v>98.79</v>
      </c>
      <c r="M93" s="731">
        <v>1</v>
      </c>
      <c r="N93" s="732">
        <v>98.79</v>
      </c>
    </row>
    <row r="94" spans="1:14" ht="14.4" customHeight="1" x14ac:dyDescent="0.3">
      <c r="A94" s="726" t="s">
        <v>569</v>
      </c>
      <c r="B94" s="727" t="s">
        <v>570</v>
      </c>
      <c r="C94" s="728" t="s">
        <v>582</v>
      </c>
      <c r="D94" s="729" t="s">
        <v>583</v>
      </c>
      <c r="E94" s="730">
        <v>50113001</v>
      </c>
      <c r="F94" s="729" t="s">
        <v>593</v>
      </c>
      <c r="G94" s="728" t="s">
        <v>610</v>
      </c>
      <c r="H94" s="728">
        <v>213477</v>
      </c>
      <c r="I94" s="728">
        <v>213477</v>
      </c>
      <c r="J94" s="728" t="s">
        <v>751</v>
      </c>
      <c r="K94" s="728" t="s">
        <v>752</v>
      </c>
      <c r="L94" s="731">
        <v>3300</v>
      </c>
      <c r="M94" s="731">
        <v>32</v>
      </c>
      <c r="N94" s="732">
        <v>105600</v>
      </c>
    </row>
    <row r="95" spans="1:14" ht="14.4" customHeight="1" x14ac:dyDescent="0.3">
      <c r="A95" s="726" t="s">
        <v>569</v>
      </c>
      <c r="B95" s="727" t="s">
        <v>570</v>
      </c>
      <c r="C95" s="728" t="s">
        <v>582</v>
      </c>
      <c r="D95" s="729" t="s">
        <v>583</v>
      </c>
      <c r="E95" s="730">
        <v>50113001</v>
      </c>
      <c r="F95" s="729" t="s">
        <v>593</v>
      </c>
      <c r="G95" s="728" t="s">
        <v>610</v>
      </c>
      <c r="H95" s="728">
        <v>213489</v>
      </c>
      <c r="I95" s="728">
        <v>213489</v>
      </c>
      <c r="J95" s="728" t="s">
        <v>753</v>
      </c>
      <c r="K95" s="728" t="s">
        <v>754</v>
      </c>
      <c r="L95" s="731">
        <v>630.65960739592003</v>
      </c>
      <c r="M95" s="731">
        <v>20</v>
      </c>
      <c r="N95" s="732">
        <v>12613.1921479184</v>
      </c>
    </row>
    <row r="96" spans="1:14" ht="14.4" customHeight="1" x14ac:dyDescent="0.3">
      <c r="A96" s="726" t="s">
        <v>569</v>
      </c>
      <c r="B96" s="727" t="s">
        <v>570</v>
      </c>
      <c r="C96" s="728" t="s">
        <v>582</v>
      </c>
      <c r="D96" s="729" t="s">
        <v>583</v>
      </c>
      <c r="E96" s="730">
        <v>50113001</v>
      </c>
      <c r="F96" s="729" t="s">
        <v>593</v>
      </c>
      <c r="G96" s="728" t="s">
        <v>610</v>
      </c>
      <c r="H96" s="728">
        <v>213494</v>
      </c>
      <c r="I96" s="728">
        <v>213494</v>
      </c>
      <c r="J96" s="728" t="s">
        <v>753</v>
      </c>
      <c r="K96" s="728" t="s">
        <v>755</v>
      </c>
      <c r="L96" s="731">
        <v>408.95000000000005</v>
      </c>
      <c r="M96" s="731">
        <v>18</v>
      </c>
      <c r="N96" s="732">
        <v>7361.1</v>
      </c>
    </row>
    <row r="97" spans="1:14" ht="14.4" customHeight="1" x14ac:dyDescent="0.3">
      <c r="A97" s="726" t="s">
        <v>569</v>
      </c>
      <c r="B97" s="727" t="s">
        <v>570</v>
      </c>
      <c r="C97" s="728" t="s">
        <v>582</v>
      </c>
      <c r="D97" s="729" t="s">
        <v>583</v>
      </c>
      <c r="E97" s="730">
        <v>50113001</v>
      </c>
      <c r="F97" s="729" t="s">
        <v>593</v>
      </c>
      <c r="G97" s="728" t="s">
        <v>571</v>
      </c>
      <c r="H97" s="728">
        <v>198219</v>
      </c>
      <c r="I97" s="728">
        <v>98219</v>
      </c>
      <c r="J97" s="728" t="s">
        <v>756</v>
      </c>
      <c r="K97" s="728" t="s">
        <v>757</v>
      </c>
      <c r="L97" s="731">
        <v>60.29999999999999</v>
      </c>
      <c r="M97" s="731">
        <v>2</v>
      </c>
      <c r="N97" s="732">
        <v>120.59999999999998</v>
      </c>
    </row>
    <row r="98" spans="1:14" ht="14.4" customHeight="1" x14ac:dyDescent="0.3">
      <c r="A98" s="726" t="s">
        <v>569</v>
      </c>
      <c r="B98" s="727" t="s">
        <v>570</v>
      </c>
      <c r="C98" s="728" t="s">
        <v>582</v>
      </c>
      <c r="D98" s="729" t="s">
        <v>583</v>
      </c>
      <c r="E98" s="730">
        <v>50113001</v>
      </c>
      <c r="F98" s="729" t="s">
        <v>593</v>
      </c>
      <c r="G98" s="728" t="s">
        <v>610</v>
      </c>
      <c r="H98" s="728">
        <v>156807</v>
      </c>
      <c r="I98" s="728">
        <v>56807</v>
      </c>
      <c r="J98" s="728" t="s">
        <v>758</v>
      </c>
      <c r="K98" s="728" t="s">
        <v>759</v>
      </c>
      <c r="L98" s="731">
        <v>73.449999999999989</v>
      </c>
      <c r="M98" s="731">
        <v>1</v>
      </c>
      <c r="N98" s="732">
        <v>73.449999999999989</v>
      </c>
    </row>
    <row r="99" spans="1:14" ht="14.4" customHeight="1" x14ac:dyDescent="0.3">
      <c r="A99" s="726" t="s">
        <v>569</v>
      </c>
      <c r="B99" s="727" t="s">
        <v>570</v>
      </c>
      <c r="C99" s="728" t="s">
        <v>582</v>
      </c>
      <c r="D99" s="729" t="s">
        <v>583</v>
      </c>
      <c r="E99" s="730">
        <v>50113001</v>
      </c>
      <c r="F99" s="729" t="s">
        <v>593</v>
      </c>
      <c r="G99" s="728" t="s">
        <v>610</v>
      </c>
      <c r="H99" s="728">
        <v>156804</v>
      </c>
      <c r="I99" s="728">
        <v>56804</v>
      </c>
      <c r="J99" s="728" t="s">
        <v>760</v>
      </c>
      <c r="K99" s="728" t="s">
        <v>757</v>
      </c>
      <c r="L99" s="731">
        <v>31.869999999999997</v>
      </c>
      <c r="M99" s="731">
        <v>1</v>
      </c>
      <c r="N99" s="732">
        <v>31.869999999999997</v>
      </c>
    </row>
    <row r="100" spans="1:14" ht="14.4" customHeight="1" x14ac:dyDescent="0.3">
      <c r="A100" s="726" t="s">
        <v>569</v>
      </c>
      <c r="B100" s="727" t="s">
        <v>570</v>
      </c>
      <c r="C100" s="728" t="s">
        <v>582</v>
      </c>
      <c r="D100" s="729" t="s">
        <v>583</v>
      </c>
      <c r="E100" s="730">
        <v>50113001</v>
      </c>
      <c r="F100" s="729" t="s">
        <v>593</v>
      </c>
      <c r="G100" s="728" t="s">
        <v>594</v>
      </c>
      <c r="H100" s="728">
        <v>102133</v>
      </c>
      <c r="I100" s="728">
        <v>2133</v>
      </c>
      <c r="J100" s="728" t="s">
        <v>761</v>
      </c>
      <c r="K100" s="728" t="s">
        <v>762</v>
      </c>
      <c r="L100" s="731">
        <v>28.077500000000004</v>
      </c>
      <c r="M100" s="731">
        <v>8</v>
      </c>
      <c r="N100" s="732">
        <v>224.62000000000003</v>
      </c>
    </row>
    <row r="101" spans="1:14" ht="14.4" customHeight="1" x14ac:dyDescent="0.3">
      <c r="A101" s="726" t="s">
        <v>569</v>
      </c>
      <c r="B101" s="727" t="s">
        <v>570</v>
      </c>
      <c r="C101" s="728" t="s">
        <v>582</v>
      </c>
      <c r="D101" s="729" t="s">
        <v>583</v>
      </c>
      <c r="E101" s="730">
        <v>50113001</v>
      </c>
      <c r="F101" s="729" t="s">
        <v>593</v>
      </c>
      <c r="G101" s="728" t="s">
        <v>594</v>
      </c>
      <c r="H101" s="728">
        <v>111337</v>
      </c>
      <c r="I101" s="728">
        <v>52421</v>
      </c>
      <c r="J101" s="728" t="s">
        <v>763</v>
      </c>
      <c r="K101" s="728" t="s">
        <v>764</v>
      </c>
      <c r="L101" s="731">
        <v>74.439999999999969</v>
      </c>
      <c r="M101" s="731">
        <v>2</v>
      </c>
      <c r="N101" s="732">
        <v>148.87999999999994</v>
      </c>
    </row>
    <row r="102" spans="1:14" ht="14.4" customHeight="1" x14ac:dyDescent="0.3">
      <c r="A102" s="726" t="s">
        <v>569</v>
      </c>
      <c r="B102" s="727" t="s">
        <v>570</v>
      </c>
      <c r="C102" s="728" t="s">
        <v>582</v>
      </c>
      <c r="D102" s="729" t="s">
        <v>583</v>
      </c>
      <c r="E102" s="730">
        <v>50113001</v>
      </c>
      <c r="F102" s="729" t="s">
        <v>593</v>
      </c>
      <c r="G102" s="728" t="s">
        <v>594</v>
      </c>
      <c r="H102" s="728">
        <v>31915</v>
      </c>
      <c r="I102" s="728">
        <v>31915</v>
      </c>
      <c r="J102" s="728" t="s">
        <v>765</v>
      </c>
      <c r="K102" s="728" t="s">
        <v>766</v>
      </c>
      <c r="L102" s="731">
        <v>173.69000000000003</v>
      </c>
      <c r="M102" s="731">
        <v>9</v>
      </c>
      <c r="N102" s="732">
        <v>1563.2100000000003</v>
      </c>
    </row>
    <row r="103" spans="1:14" ht="14.4" customHeight="1" x14ac:dyDescent="0.3">
      <c r="A103" s="726" t="s">
        <v>569</v>
      </c>
      <c r="B103" s="727" t="s">
        <v>570</v>
      </c>
      <c r="C103" s="728" t="s">
        <v>582</v>
      </c>
      <c r="D103" s="729" t="s">
        <v>583</v>
      </c>
      <c r="E103" s="730">
        <v>50113001</v>
      </c>
      <c r="F103" s="729" t="s">
        <v>593</v>
      </c>
      <c r="G103" s="728" t="s">
        <v>594</v>
      </c>
      <c r="H103" s="728">
        <v>47244</v>
      </c>
      <c r="I103" s="728">
        <v>47244</v>
      </c>
      <c r="J103" s="728" t="s">
        <v>767</v>
      </c>
      <c r="K103" s="728" t="s">
        <v>766</v>
      </c>
      <c r="L103" s="731">
        <v>143.00000617410092</v>
      </c>
      <c r="M103" s="731">
        <v>3</v>
      </c>
      <c r="N103" s="732">
        <v>429.00001852230275</v>
      </c>
    </row>
    <row r="104" spans="1:14" ht="14.4" customHeight="1" x14ac:dyDescent="0.3">
      <c r="A104" s="726" t="s">
        <v>569</v>
      </c>
      <c r="B104" s="727" t="s">
        <v>570</v>
      </c>
      <c r="C104" s="728" t="s">
        <v>582</v>
      </c>
      <c r="D104" s="729" t="s">
        <v>583</v>
      </c>
      <c r="E104" s="730">
        <v>50113001</v>
      </c>
      <c r="F104" s="729" t="s">
        <v>593</v>
      </c>
      <c r="G104" s="728" t="s">
        <v>594</v>
      </c>
      <c r="H104" s="728">
        <v>987477</v>
      </c>
      <c r="I104" s="728">
        <v>112666</v>
      </c>
      <c r="J104" s="728" t="s">
        <v>768</v>
      </c>
      <c r="K104" s="728" t="s">
        <v>769</v>
      </c>
      <c r="L104" s="731">
        <v>79.640000000000015</v>
      </c>
      <c r="M104" s="731">
        <v>1</v>
      </c>
      <c r="N104" s="732">
        <v>79.640000000000015</v>
      </c>
    </row>
    <row r="105" spans="1:14" ht="14.4" customHeight="1" x14ac:dyDescent="0.3">
      <c r="A105" s="726" t="s">
        <v>569</v>
      </c>
      <c r="B105" s="727" t="s">
        <v>570</v>
      </c>
      <c r="C105" s="728" t="s">
        <v>582</v>
      </c>
      <c r="D105" s="729" t="s">
        <v>583</v>
      </c>
      <c r="E105" s="730">
        <v>50113001</v>
      </c>
      <c r="F105" s="729" t="s">
        <v>593</v>
      </c>
      <c r="G105" s="728" t="s">
        <v>594</v>
      </c>
      <c r="H105" s="728">
        <v>158249</v>
      </c>
      <c r="I105" s="728">
        <v>58249</v>
      </c>
      <c r="J105" s="728" t="s">
        <v>770</v>
      </c>
      <c r="K105" s="728" t="s">
        <v>571</v>
      </c>
      <c r="L105" s="731">
        <v>202.44000000000005</v>
      </c>
      <c r="M105" s="731">
        <v>1</v>
      </c>
      <c r="N105" s="732">
        <v>202.44000000000005</v>
      </c>
    </row>
    <row r="106" spans="1:14" ht="14.4" customHeight="1" x14ac:dyDescent="0.3">
      <c r="A106" s="726" t="s">
        <v>569</v>
      </c>
      <c r="B106" s="727" t="s">
        <v>570</v>
      </c>
      <c r="C106" s="728" t="s">
        <v>582</v>
      </c>
      <c r="D106" s="729" t="s">
        <v>583</v>
      </c>
      <c r="E106" s="730">
        <v>50113001</v>
      </c>
      <c r="F106" s="729" t="s">
        <v>593</v>
      </c>
      <c r="G106" s="728" t="s">
        <v>594</v>
      </c>
      <c r="H106" s="728">
        <v>215605</v>
      </c>
      <c r="I106" s="728">
        <v>215605</v>
      </c>
      <c r="J106" s="728" t="s">
        <v>771</v>
      </c>
      <c r="K106" s="728" t="s">
        <v>772</v>
      </c>
      <c r="L106" s="731">
        <v>28.468085106382976</v>
      </c>
      <c r="M106" s="731">
        <v>141</v>
      </c>
      <c r="N106" s="732">
        <v>4013.9999999999995</v>
      </c>
    </row>
    <row r="107" spans="1:14" ht="14.4" customHeight="1" x14ac:dyDescent="0.3">
      <c r="A107" s="726" t="s">
        <v>569</v>
      </c>
      <c r="B107" s="727" t="s">
        <v>570</v>
      </c>
      <c r="C107" s="728" t="s">
        <v>582</v>
      </c>
      <c r="D107" s="729" t="s">
        <v>583</v>
      </c>
      <c r="E107" s="730">
        <v>50113001</v>
      </c>
      <c r="F107" s="729" t="s">
        <v>593</v>
      </c>
      <c r="G107" s="728" t="s">
        <v>594</v>
      </c>
      <c r="H107" s="728">
        <v>193746</v>
      </c>
      <c r="I107" s="728">
        <v>93746</v>
      </c>
      <c r="J107" s="728" t="s">
        <v>773</v>
      </c>
      <c r="K107" s="728" t="s">
        <v>774</v>
      </c>
      <c r="L107" s="731">
        <v>373.23999999999995</v>
      </c>
      <c r="M107" s="731">
        <v>1</v>
      </c>
      <c r="N107" s="732">
        <v>373.23999999999995</v>
      </c>
    </row>
    <row r="108" spans="1:14" ht="14.4" customHeight="1" x14ac:dyDescent="0.3">
      <c r="A108" s="726" t="s">
        <v>569</v>
      </c>
      <c r="B108" s="727" t="s">
        <v>570</v>
      </c>
      <c r="C108" s="728" t="s">
        <v>582</v>
      </c>
      <c r="D108" s="729" t="s">
        <v>583</v>
      </c>
      <c r="E108" s="730">
        <v>50113001</v>
      </c>
      <c r="F108" s="729" t="s">
        <v>593</v>
      </c>
      <c r="G108" s="728" t="s">
        <v>571</v>
      </c>
      <c r="H108" s="728">
        <v>103575</v>
      </c>
      <c r="I108" s="728">
        <v>3575</v>
      </c>
      <c r="J108" s="728" t="s">
        <v>775</v>
      </c>
      <c r="K108" s="728" t="s">
        <v>776</v>
      </c>
      <c r="L108" s="731">
        <v>66.459999999999994</v>
      </c>
      <c r="M108" s="731">
        <v>6</v>
      </c>
      <c r="N108" s="732">
        <v>398.76</v>
      </c>
    </row>
    <row r="109" spans="1:14" ht="14.4" customHeight="1" x14ac:dyDescent="0.3">
      <c r="A109" s="726" t="s">
        <v>569</v>
      </c>
      <c r="B109" s="727" t="s">
        <v>570</v>
      </c>
      <c r="C109" s="728" t="s">
        <v>582</v>
      </c>
      <c r="D109" s="729" t="s">
        <v>583</v>
      </c>
      <c r="E109" s="730">
        <v>50113001</v>
      </c>
      <c r="F109" s="729" t="s">
        <v>593</v>
      </c>
      <c r="G109" s="728" t="s">
        <v>610</v>
      </c>
      <c r="H109" s="728">
        <v>845593</v>
      </c>
      <c r="I109" s="728">
        <v>100304</v>
      </c>
      <c r="J109" s="728" t="s">
        <v>777</v>
      </c>
      <c r="K109" s="728" t="s">
        <v>778</v>
      </c>
      <c r="L109" s="731">
        <v>73.009999999999991</v>
      </c>
      <c r="M109" s="731">
        <v>5</v>
      </c>
      <c r="N109" s="732">
        <v>365.04999999999995</v>
      </c>
    </row>
    <row r="110" spans="1:14" ht="14.4" customHeight="1" x14ac:dyDescent="0.3">
      <c r="A110" s="726" t="s">
        <v>569</v>
      </c>
      <c r="B110" s="727" t="s">
        <v>570</v>
      </c>
      <c r="C110" s="728" t="s">
        <v>582</v>
      </c>
      <c r="D110" s="729" t="s">
        <v>583</v>
      </c>
      <c r="E110" s="730">
        <v>50113001</v>
      </c>
      <c r="F110" s="729" t="s">
        <v>593</v>
      </c>
      <c r="G110" s="728" t="s">
        <v>594</v>
      </c>
      <c r="H110" s="728">
        <v>147195</v>
      </c>
      <c r="I110" s="728">
        <v>47195</v>
      </c>
      <c r="J110" s="728" t="s">
        <v>779</v>
      </c>
      <c r="K110" s="728" t="s">
        <v>780</v>
      </c>
      <c r="L110" s="731">
        <v>216.68000000000006</v>
      </c>
      <c r="M110" s="731">
        <v>1</v>
      </c>
      <c r="N110" s="732">
        <v>216.68000000000006</v>
      </c>
    </row>
    <row r="111" spans="1:14" ht="14.4" customHeight="1" x14ac:dyDescent="0.3">
      <c r="A111" s="726" t="s">
        <v>569</v>
      </c>
      <c r="B111" s="727" t="s">
        <v>570</v>
      </c>
      <c r="C111" s="728" t="s">
        <v>582</v>
      </c>
      <c r="D111" s="729" t="s">
        <v>583</v>
      </c>
      <c r="E111" s="730">
        <v>50113001</v>
      </c>
      <c r="F111" s="729" t="s">
        <v>593</v>
      </c>
      <c r="G111" s="728" t="s">
        <v>594</v>
      </c>
      <c r="H111" s="728">
        <v>147193</v>
      </c>
      <c r="I111" s="728">
        <v>47193</v>
      </c>
      <c r="J111" s="728" t="s">
        <v>781</v>
      </c>
      <c r="K111" s="728" t="s">
        <v>780</v>
      </c>
      <c r="L111" s="731">
        <v>229.042</v>
      </c>
      <c r="M111" s="731">
        <v>10</v>
      </c>
      <c r="N111" s="732">
        <v>2290.42</v>
      </c>
    </row>
    <row r="112" spans="1:14" ht="14.4" customHeight="1" x14ac:dyDescent="0.3">
      <c r="A112" s="726" t="s">
        <v>569</v>
      </c>
      <c r="B112" s="727" t="s">
        <v>570</v>
      </c>
      <c r="C112" s="728" t="s">
        <v>582</v>
      </c>
      <c r="D112" s="729" t="s">
        <v>583</v>
      </c>
      <c r="E112" s="730">
        <v>50113001</v>
      </c>
      <c r="F112" s="729" t="s">
        <v>593</v>
      </c>
      <c r="G112" s="728" t="s">
        <v>594</v>
      </c>
      <c r="H112" s="728">
        <v>176205</v>
      </c>
      <c r="I112" s="728">
        <v>180825</v>
      </c>
      <c r="J112" s="728" t="s">
        <v>782</v>
      </c>
      <c r="K112" s="728" t="s">
        <v>693</v>
      </c>
      <c r="L112" s="731">
        <v>105.48999999999998</v>
      </c>
      <c r="M112" s="731">
        <v>1</v>
      </c>
      <c r="N112" s="732">
        <v>105.48999999999998</v>
      </c>
    </row>
    <row r="113" spans="1:14" ht="14.4" customHeight="1" x14ac:dyDescent="0.3">
      <c r="A113" s="726" t="s">
        <v>569</v>
      </c>
      <c r="B113" s="727" t="s">
        <v>570</v>
      </c>
      <c r="C113" s="728" t="s">
        <v>582</v>
      </c>
      <c r="D113" s="729" t="s">
        <v>583</v>
      </c>
      <c r="E113" s="730">
        <v>50113001</v>
      </c>
      <c r="F113" s="729" t="s">
        <v>593</v>
      </c>
      <c r="G113" s="728" t="s">
        <v>594</v>
      </c>
      <c r="H113" s="728">
        <v>100858</v>
      </c>
      <c r="I113" s="728">
        <v>858</v>
      </c>
      <c r="J113" s="728" t="s">
        <v>783</v>
      </c>
      <c r="K113" s="728" t="s">
        <v>784</v>
      </c>
      <c r="L113" s="731">
        <v>29.239999999999991</v>
      </c>
      <c r="M113" s="731">
        <v>4</v>
      </c>
      <c r="N113" s="732">
        <v>116.95999999999997</v>
      </c>
    </row>
    <row r="114" spans="1:14" ht="14.4" customHeight="1" x14ac:dyDescent="0.3">
      <c r="A114" s="726" t="s">
        <v>569</v>
      </c>
      <c r="B114" s="727" t="s">
        <v>570</v>
      </c>
      <c r="C114" s="728" t="s">
        <v>582</v>
      </c>
      <c r="D114" s="729" t="s">
        <v>583</v>
      </c>
      <c r="E114" s="730">
        <v>50113001</v>
      </c>
      <c r="F114" s="729" t="s">
        <v>593</v>
      </c>
      <c r="G114" s="728" t="s">
        <v>594</v>
      </c>
      <c r="H114" s="728">
        <v>124067</v>
      </c>
      <c r="I114" s="728">
        <v>124067</v>
      </c>
      <c r="J114" s="728" t="s">
        <v>785</v>
      </c>
      <c r="K114" s="728" t="s">
        <v>786</v>
      </c>
      <c r="L114" s="731">
        <v>36.53</v>
      </c>
      <c r="M114" s="731">
        <v>9</v>
      </c>
      <c r="N114" s="732">
        <v>328.77</v>
      </c>
    </row>
    <row r="115" spans="1:14" ht="14.4" customHeight="1" x14ac:dyDescent="0.3">
      <c r="A115" s="726" t="s">
        <v>569</v>
      </c>
      <c r="B115" s="727" t="s">
        <v>570</v>
      </c>
      <c r="C115" s="728" t="s">
        <v>582</v>
      </c>
      <c r="D115" s="729" t="s">
        <v>583</v>
      </c>
      <c r="E115" s="730">
        <v>50113001</v>
      </c>
      <c r="F115" s="729" t="s">
        <v>593</v>
      </c>
      <c r="G115" s="728" t="s">
        <v>594</v>
      </c>
      <c r="H115" s="728">
        <v>216572</v>
      </c>
      <c r="I115" s="728">
        <v>216572</v>
      </c>
      <c r="J115" s="728" t="s">
        <v>785</v>
      </c>
      <c r="K115" s="728" t="s">
        <v>786</v>
      </c>
      <c r="L115" s="731">
        <v>36.35857142857143</v>
      </c>
      <c r="M115" s="731">
        <v>28</v>
      </c>
      <c r="N115" s="732">
        <v>1018.0400000000001</v>
      </c>
    </row>
    <row r="116" spans="1:14" ht="14.4" customHeight="1" x14ac:dyDescent="0.3">
      <c r="A116" s="726" t="s">
        <v>569</v>
      </c>
      <c r="B116" s="727" t="s">
        <v>570</v>
      </c>
      <c r="C116" s="728" t="s">
        <v>582</v>
      </c>
      <c r="D116" s="729" t="s">
        <v>583</v>
      </c>
      <c r="E116" s="730">
        <v>50113001</v>
      </c>
      <c r="F116" s="729" t="s">
        <v>593</v>
      </c>
      <c r="G116" s="728" t="s">
        <v>594</v>
      </c>
      <c r="H116" s="728">
        <v>109159</v>
      </c>
      <c r="I116" s="728">
        <v>9159</v>
      </c>
      <c r="J116" s="728" t="s">
        <v>787</v>
      </c>
      <c r="K116" s="728" t="s">
        <v>788</v>
      </c>
      <c r="L116" s="731">
        <v>102.96</v>
      </c>
      <c r="M116" s="731">
        <v>1</v>
      </c>
      <c r="N116" s="732">
        <v>102.96</v>
      </c>
    </row>
    <row r="117" spans="1:14" ht="14.4" customHeight="1" x14ac:dyDescent="0.3">
      <c r="A117" s="726" t="s">
        <v>569</v>
      </c>
      <c r="B117" s="727" t="s">
        <v>570</v>
      </c>
      <c r="C117" s="728" t="s">
        <v>582</v>
      </c>
      <c r="D117" s="729" t="s">
        <v>583</v>
      </c>
      <c r="E117" s="730">
        <v>50113001</v>
      </c>
      <c r="F117" s="729" t="s">
        <v>593</v>
      </c>
      <c r="G117" s="728" t="s">
        <v>594</v>
      </c>
      <c r="H117" s="728">
        <v>51366</v>
      </c>
      <c r="I117" s="728">
        <v>51366</v>
      </c>
      <c r="J117" s="728" t="s">
        <v>789</v>
      </c>
      <c r="K117" s="728" t="s">
        <v>790</v>
      </c>
      <c r="L117" s="731">
        <v>171.60000001493131</v>
      </c>
      <c r="M117" s="731">
        <v>162</v>
      </c>
      <c r="N117" s="732">
        <v>27799.200002418871</v>
      </c>
    </row>
    <row r="118" spans="1:14" ht="14.4" customHeight="1" x14ac:dyDescent="0.3">
      <c r="A118" s="726" t="s">
        <v>569</v>
      </c>
      <c r="B118" s="727" t="s">
        <v>570</v>
      </c>
      <c r="C118" s="728" t="s">
        <v>582</v>
      </c>
      <c r="D118" s="729" t="s">
        <v>583</v>
      </c>
      <c r="E118" s="730">
        <v>50113001</v>
      </c>
      <c r="F118" s="729" t="s">
        <v>593</v>
      </c>
      <c r="G118" s="728" t="s">
        <v>594</v>
      </c>
      <c r="H118" s="728">
        <v>51367</v>
      </c>
      <c r="I118" s="728">
        <v>51367</v>
      </c>
      <c r="J118" s="728" t="s">
        <v>789</v>
      </c>
      <c r="K118" s="728" t="s">
        <v>791</v>
      </c>
      <c r="L118" s="731">
        <v>92.950000000000017</v>
      </c>
      <c r="M118" s="731">
        <v>37</v>
      </c>
      <c r="N118" s="732">
        <v>3439.1500000000005</v>
      </c>
    </row>
    <row r="119" spans="1:14" ht="14.4" customHeight="1" x14ac:dyDescent="0.3">
      <c r="A119" s="726" t="s">
        <v>569</v>
      </c>
      <c r="B119" s="727" t="s">
        <v>570</v>
      </c>
      <c r="C119" s="728" t="s">
        <v>582</v>
      </c>
      <c r="D119" s="729" t="s">
        <v>583</v>
      </c>
      <c r="E119" s="730">
        <v>50113001</v>
      </c>
      <c r="F119" s="729" t="s">
        <v>593</v>
      </c>
      <c r="G119" s="728" t="s">
        <v>594</v>
      </c>
      <c r="H119" s="728">
        <v>51383</v>
      </c>
      <c r="I119" s="728">
        <v>51383</v>
      </c>
      <c r="J119" s="728" t="s">
        <v>789</v>
      </c>
      <c r="K119" s="728" t="s">
        <v>792</v>
      </c>
      <c r="L119" s="731">
        <v>93.5</v>
      </c>
      <c r="M119" s="731">
        <v>24</v>
      </c>
      <c r="N119" s="732">
        <v>2244</v>
      </c>
    </row>
    <row r="120" spans="1:14" ht="14.4" customHeight="1" x14ac:dyDescent="0.3">
      <c r="A120" s="726" t="s">
        <v>569</v>
      </c>
      <c r="B120" s="727" t="s">
        <v>570</v>
      </c>
      <c r="C120" s="728" t="s">
        <v>582</v>
      </c>
      <c r="D120" s="729" t="s">
        <v>583</v>
      </c>
      <c r="E120" s="730">
        <v>50113001</v>
      </c>
      <c r="F120" s="729" t="s">
        <v>593</v>
      </c>
      <c r="G120" s="728" t="s">
        <v>594</v>
      </c>
      <c r="H120" s="728">
        <v>51384</v>
      </c>
      <c r="I120" s="728">
        <v>51384</v>
      </c>
      <c r="J120" s="728" t="s">
        <v>789</v>
      </c>
      <c r="K120" s="728" t="s">
        <v>793</v>
      </c>
      <c r="L120" s="731">
        <v>192.5</v>
      </c>
      <c r="M120" s="731">
        <v>5</v>
      </c>
      <c r="N120" s="732">
        <v>962.5</v>
      </c>
    </row>
    <row r="121" spans="1:14" ht="14.4" customHeight="1" x14ac:dyDescent="0.3">
      <c r="A121" s="726" t="s">
        <v>569</v>
      </c>
      <c r="B121" s="727" t="s">
        <v>570</v>
      </c>
      <c r="C121" s="728" t="s">
        <v>582</v>
      </c>
      <c r="D121" s="729" t="s">
        <v>583</v>
      </c>
      <c r="E121" s="730">
        <v>50113001</v>
      </c>
      <c r="F121" s="729" t="s">
        <v>593</v>
      </c>
      <c r="G121" s="728" t="s">
        <v>594</v>
      </c>
      <c r="H121" s="728">
        <v>111063</v>
      </c>
      <c r="I121" s="728">
        <v>11063</v>
      </c>
      <c r="J121" s="728" t="s">
        <v>794</v>
      </c>
      <c r="K121" s="728" t="s">
        <v>795</v>
      </c>
      <c r="L121" s="731">
        <v>74.38000000000001</v>
      </c>
      <c r="M121" s="731">
        <v>2</v>
      </c>
      <c r="N121" s="732">
        <v>148.76000000000002</v>
      </c>
    </row>
    <row r="122" spans="1:14" ht="14.4" customHeight="1" x14ac:dyDescent="0.3">
      <c r="A122" s="726" t="s">
        <v>569</v>
      </c>
      <c r="B122" s="727" t="s">
        <v>570</v>
      </c>
      <c r="C122" s="728" t="s">
        <v>582</v>
      </c>
      <c r="D122" s="729" t="s">
        <v>583</v>
      </c>
      <c r="E122" s="730">
        <v>50113001</v>
      </c>
      <c r="F122" s="729" t="s">
        <v>593</v>
      </c>
      <c r="G122" s="728" t="s">
        <v>594</v>
      </c>
      <c r="H122" s="728">
        <v>847623</v>
      </c>
      <c r="I122" s="728">
        <v>155051</v>
      </c>
      <c r="J122" s="728" t="s">
        <v>796</v>
      </c>
      <c r="K122" s="728" t="s">
        <v>743</v>
      </c>
      <c r="L122" s="731">
        <v>119.16</v>
      </c>
      <c r="M122" s="731">
        <v>1</v>
      </c>
      <c r="N122" s="732">
        <v>119.16</v>
      </c>
    </row>
    <row r="123" spans="1:14" ht="14.4" customHeight="1" x14ac:dyDescent="0.3">
      <c r="A123" s="726" t="s">
        <v>569</v>
      </c>
      <c r="B123" s="727" t="s">
        <v>570</v>
      </c>
      <c r="C123" s="728" t="s">
        <v>582</v>
      </c>
      <c r="D123" s="729" t="s">
        <v>583</v>
      </c>
      <c r="E123" s="730">
        <v>50113001</v>
      </c>
      <c r="F123" s="729" t="s">
        <v>593</v>
      </c>
      <c r="G123" s="728" t="s">
        <v>594</v>
      </c>
      <c r="H123" s="728">
        <v>116467</v>
      </c>
      <c r="I123" s="728">
        <v>16467</v>
      </c>
      <c r="J123" s="728" t="s">
        <v>797</v>
      </c>
      <c r="K123" s="728" t="s">
        <v>798</v>
      </c>
      <c r="L123" s="731">
        <v>58.36999999999999</v>
      </c>
      <c r="M123" s="731">
        <v>1</v>
      </c>
      <c r="N123" s="732">
        <v>58.36999999999999</v>
      </c>
    </row>
    <row r="124" spans="1:14" ht="14.4" customHeight="1" x14ac:dyDescent="0.3">
      <c r="A124" s="726" t="s">
        <v>569</v>
      </c>
      <c r="B124" s="727" t="s">
        <v>570</v>
      </c>
      <c r="C124" s="728" t="s">
        <v>582</v>
      </c>
      <c r="D124" s="729" t="s">
        <v>583</v>
      </c>
      <c r="E124" s="730">
        <v>50113001</v>
      </c>
      <c r="F124" s="729" t="s">
        <v>593</v>
      </c>
      <c r="G124" s="728" t="s">
        <v>594</v>
      </c>
      <c r="H124" s="728">
        <v>146991</v>
      </c>
      <c r="I124" s="728">
        <v>46991</v>
      </c>
      <c r="J124" s="728" t="s">
        <v>799</v>
      </c>
      <c r="K124" s="728" t="s">
        <v>800</v>
      </c>
      <c r="L124" s="731">
        <v>138.84000000000003</v>
      </c>
      <c r="M124" s="731">
        <v>1</v>
      </c>
      <c r="N124" s="732">
        <v>138.84000000000003</v>
      </c>
    </row>
    <row r="125" spans="1:14" ht="14.4" customHeight="1" x14ac:dyDescent="0.3">
      <c r="A125" s="726" t="s">
        <v>569</v>
      </c>
      <c r="B125" s="727" t="s">
        <v>570</v>
      </c>
      <c r="C125" s="728" t="s">
        <v>582</v>
      </c>
      <c r="D125" s="729" t="s">
        <v>583</v>
      </c>
      <c r="E125" s="730">
        <v>50113001</v>
      </c>
      <c r="F125" s="729" t="s">
        <v>593</v>
      </c>
      <c r="G125" s="728" t="s">
        <v>594</v>
      </c>
      <c r="H125" s="728">
        <v>146256</v>
      </c>
      <c r="I125" s="728">
        <v>146256</v>
      </c>
      <c r="J125" s="728" t="s">
        <v>801</v>
      </c>
      <c r="K125" s="728" t="s">
        <v>802</v>
      </c>
      <c r="L125" s="731">
        <v>138.84</v>
      </c>
      <c r="M125" s="731">
        <v>2</v>
      </c>
      <c r="N125" s="732">
        <v>277.68</v>
      </c>
    </row>
    <row r="126" spans="1:14" ht="14.4" customHeight="1" x14ac:dyDescent="0.3">
      <c r="A126" s="726" t="s">
        <v>569</v>
      </c>
      <c r="B126" s="727" t="s">
        <v>570</v>
      </c>
      <c r="C126" s="728" t="s">
        <v>582</v>
      </c>
      <c r="D126" s="729" t="s">
        <v>583</v>
      </c>
      <c r="E126" s="730">
        <v>50113001</v>
      </c>
      <c r="F126" s="729" t="s">
        <v>593</v>
      </c>
      <c r="G126" s="728" t="s">
        <v>594</v>
      </c>
      <c r="H126" s="728">
        <v>193724</v>
      </c>
      <c r="I126" s="728">
        <v>93724</v>
      </c>
      <c r="J126" s="728" t="s">
        <v>803</v>
      </c>
      <c r="K126" s="728" t="s">
        <v>804</v>
      </c>
      <c r="L126" s="731">
        <v>68.789999999999992</v>
      </c>
      <c r="M126" s="731">
        <v>5</v>
      </c>
      <c r="N126" s="732">
        <v>343.94999999999993</v>
      </c>
    </row>
    <row r="127" spans="1:14" ht="14.4" customHeight="1" x14ac:dyDescent="0.3">
      <c r="A127" s="726" t="s">
        <v>569</v>
      </c>
      <c r="B127" s="727" t="s">
        <v>570</v>
      </c>
      <c r="C127" s="728" t="s">
        <v>582</v>
      </c>
      <c r="D127" s="729" t="s">
        <v>583</v>
      </c>
      <c r="E127" s="730">
        <v>50113001</v>
      </c>
      <c r="F127" s="729" t="s">
        <v>593</v>
      </c>
      <c r="G127" s="728" t="s">
        <v>594</v>
      </c>
      <c r="H127" s="728">
        <v>208465</v>
      </c>
      <c r="I127" s="728">
        <v>208465</v>
      </c>
      <c r="J127" s="728" t="s">
        <v>805</v>
      </c>
      <c r="K127" s="728" t="s">
        <v>806</v>
      </c>
      <c r="L127" s="731">
        <v>2234.65</v>
      </c>
      <c r="M127" s="731">
        <v>2</v>
      </c>
      <c r="N127" s="732">
        <v>4469.3</v>
      </c>
    </row>
    <row r="128" spans="1:14" ht="14.4" customHeight="1" x14ac:dyDescent="0.3">
      <c r="A128" s="726" t="s">
        <v>569</v>
      </c>
      <c r="B128" s="727" t="s">
        <v>570</v>
      </c>
      <c r="C128" s="728" t="s">
        <v>582</v>
      </c>
      <c r="D128" s="729" t="s">
        <v>583</v>
      </c>
      <c r="E128" s="730">
        <v>50113001</v>
      </c>
      <c r="F128" s="729" t="s">
        <v>593</v>
      </c>
      <c r="G128" s="728" t="s">
        <v>594</v>
      </c>
      <c r="H128" s="728">
        <v>169671</v>
      </c>
      <c r="I128" s="728">
        <v>69671</v>
      </c>
      <c r="J128" s="728" t="s">
        <v>807</v>
      </c>
      <c r="K128" s="728" t="s">
        <v>808</v>
      </c>
      <c r="L128" s="731">
        <v>105.80999999999999</v>
      </c>
      <c r="M128" s="731">
        <v>20</v>
      </c>
      <c r="N128" s="732">
        <v>2116.1999999999998</v>
      </c>
    </row>
    <row r="129" spans="1:14" ht="14.4" customHeight="1" x14ac:dyDescent="0.3">
      <c r="A129" s="726" t="s">
        <v>569</v>
      </c>
      <c r="B129" s="727" t="s">
        <v>570</v>
      </c>
      <c r="C129" s="728" t="s">
        <v>582</v>
      </c>
      <c r="D129" s="729" t="s">
        <v>583</v>
      </c>
      <c r="E129" s="730">
        <v>50113001</v>
      </c>
      <c r="F129" s="729" t="s">
        <v>593</v>
      </c>
      <c r="G129" s="728" t="s">
        <v>594</v>
      </c>
      <c r="H129" s="728">
        <v>100802</v>
      </c>
      <c r="I129" s="728">
        <v>1000</v>
      </c>
      <c r="J129" s="728" t="s">
        <v>809</v>
      </c>
      <c r="K129" s="728" t="s">
        <v>810</v>
      </c>
      <c r="L129" s="731">
        <v>68.602127223381572</v>
      </c>
      <c r="M129" s="731">
        <v>7</v>
      </c>
      <c r="N129" s="732">
        <v>480.21489056367102</v>
      </c>
    </row>
    <row r="130" spans="1:14" ht="14.4" customHeight="1" x14ac:dyDescent="0.3">
      <c r="A130" s="726" t="s">
        <v>569</v>
      </c>
      <c r="B130" s="727" t="s">
        <v>570</v>
      </c>
      <c r="C130" s="728" t="s">
        <v>582</v>
      </c>
      <c r="D130" s="729" t="s">
        <v>583</v>
      </c>
      <c r="E130" s="730">
        <v>50113001</v>
      </c>
      <c r="F130" s="729" t="s">
        <v>593</v>
      </c>
      <c r="G130" s="728" t="s">
        <v>594</v>
      </c>
      <c r="H130" s="728">
        <v>185719</v>
      </c>
      <c r="I130" s="728">
        <v>85719</v>
      </c>
      <c r="J130" s="728" t="s">
        <v>811</v>
      </c>
      <c r="K130" s="728" t="s">
        <v>812</v>
      </c>
      <c r="L130" s="731">
        <v>174.32000000000002</v>
      </c>
      <c r="M130" s="731">
        <v>1</v>
      </c>
      <c r="N130" s="732">
        <v>174.32000000000002</v>
      </c>
    </row>
    <row r="131" spans="1:14" ht="14.4" customHeight="1" x14ac:dyDescent="0.3">
      <c r="A131" s="726" t="s">
        <v>569</v>
      </c>
      <c r="B131" s="727" t="s">
        <v>570</v>
      </c>
      <c r="C131" s="728" t="s">
        <v>582</v>
      </c>
      <c r="D131" s="729" t="s">
        <v>583</v>
      </c>
      <c r="E131" s="730">
        <v>50113001</v>
      </c>
      <c r="F131" s="729" t="s">
        <v>593</v>
      </c>
      <c r="G131" s="728" t="s">
        <v>594</v>
      </c>
      <c r="H131" s="728">
        <v>117189</v>
      </c>
      <c r="I131" s="728">
        <v>17189</v>
      </c>
      <c r="J131" s="728" t="s">
        <v>813</v>
      </c>
      <c r="K131" s="728" t="s">
        <v>814</v>
      </c>
      <c r="L131" s="731">
        <v>41.139999999999993</v>
      </c>
      <c r="M131" s="731">
        <v>1</v>
      </c>
      <c r="N131" s="732">
        <v>41.139999999999993</v>
      </c>
    </row>
    <row r="132" spans="1:14" ht="14.4" customHeight="1" x14ac:dyDescent="0.3">
      <c r="A132" s="726" t="s">
        <v>569</v>
      </c>
      <c r="B132" s="727" t="s">
        <v>570</v>
      </c>
      <c r="C132" s="728" t="s">
        <v>582</v>
      </c>
      <c r="D132" s="729" t="s">
        <v>583</v>
      </c>
      <c r="E132" s="730">
        <v>50113001</v>
      </c>
      <c r="F132" s="729" t="s">
        <v>593</v>
      </c>
      <c r="G132" s="728" t="s">
        <v>594</v>
      </c>
      <c r="H132" s="728">
        <v>107678</v>
      </c>
      <c r="I132" s="728">
        <v>107678</v>
      </c>
      <c r="J132" s="728" t="s">
        <v>815</v>
      </c>
      <c r="K132" s="728" t="s">
        <v>816</v>
      </c>
      <c r="L132" s="731">
        <v>459.8</v>
      </c>
      <c r="M132" s="731">
        <v>2</v>
      </c>
      <c r="N132" s="732">
        <v>919.6</v>
      </c>
    </row>
    <row r="133" spans="1:14" ht="14.4" customHeight="1" x14ac:dyDescent="0.3">
      <c r="A133" s="726" t="s">
        <v>569</v>
      </c>
      <c r="B133" s="727" t="s">
        <v>570</v>
      </c>
      <c r="C133" s="728" t="s">
        <v>582</v>
      </c>
      <c r="D133" s="729" t="s">
        <v>583</v>
      </c>
      <c r="E133" s="730">
        <v>50113001</v>
      </c>
      <c r="F133" s="729" t="s">
        <v>593</v>
      </c>
      <c r="G133" s="728" t="s">
        <v>594</v>
      </c>
      <c r="H133" s="728">
        <v>100489</v>
      </c>
      <c r="I133" s="728">
        <v>489</v>
      </c>
      <c r="J133" s="728" t="s">
        <v>817</v>
      </c>
      <c r="K133" s="728" t="s">
        <v>818</v>
      </c>
      <c r="L133" s="731">
        <v>41.899999999999991</v>
      </c>
      <c r="M133" s="731">
        <v>3</v>
      </c>
      <c r="N133" s="732">
        <v>125.69999999999997</v>
      </c>
    </row>
    <row r="134" spans="1:14" ht="14.4" customHeight="1" x14ac:dyDescent="0.3">
      <c r="A134" s="726" t="s">
        <v>569</v>
      </c>
      <c r="B134" s="727" t="s">
        <v>570</v>
      </c>
      <c r="C134" s="728" t="s">
        <v>582</v>
      </c>
      <c r="D134" s="729" t="s">
        <v>583</v>
      </c>
      <c r="E134" s="730">
        <v>50113001</v>
      </c>
      <c r="F134" s="729" t="s">
        <v>593</v>
      </c>
      <c r="G134" s="728" t="s">
        <v>594</v>
      </c>
      <c r="H134" s="728">
        <v>100720</v>
      </c>
      <c r="I134" s="728">
        <v>720</v>
      </c>
      <c r="J134" s="728" t="s">
        <v>817</v>
      </c>
      <c r="K134" s="728" t="s">
        <v>819</v>
      </c>
      <c r="L134" s="731">
        <v>78.957647058823568</v>
      </c>
      <c r="M134" s="731">
        <v>17</v>
      </c>
      <c r="N134" s="732">
        <v>1342.2800000000007</v>
      </c>
    </row>
    <row r="135" spans="1:14" ht="14.4" customHeight="1" x14ac:dyDescent="0.3">
      <c r="A135" s="726" t="s">
        <v>569</v>
      </c>
      <c r="B135" s="727" t="s">
        <v>570</v>
      </c>
      <c r="C135" s="728" t="s">
        <v>582</v>
      </c>
      <c r="D135" s="729" t="s">
        <v>583</v>
      </c>
      <c r="E135" s="730">
        <v>50113001</v>
      </c>
      <c r="F135" s="729" t="s">
        <v>593</v>
      </c>
      <c r="G135" s="728" t="s">
        <v>594</v>
      </c>
      <c r="H135" s="728">
        <v>103481</v>
      </c>
      <c r="I135" s="728">
        <v>3481</v>
      </c>
      <c r="J135" s="728" t="s">
        <v>820</v>
      </c>
      <c r="K135" s="728" t="s">
        <v>821</v>
      </c>
      <c r="L135" s="731">
        <v>122.1</v>
      </c>
      <c r="M135" s="731">
        <v>1</v>
      </c>
      <c r="N135" s="732">
        <v>122.1</v>
      </c>
    </row>
    <row r="136" spans="1:14" ht="14.4" customHeight="1" x14ac:dyDescent="0.3">
      <c r="A136" s="726" t="s">
        <v>569</v>
      </c>
      <c r="B136" s="727" t="s">
        <v>570</v>
      </c>
      <c r="C136" s="728" t="s">
        <v>582</v>
      </c>
      <c r="D136" s="729" t="s">
        <v>583</v>
      </c>
      <c r="E136" s="730">
        <v>50113001</v>
      </c>
      <c r="F136" s="729" t="s">
        <v>593</v>
      </c>
      <c r="G136" s="728" t="s">
        <v>610</v>
      </c>
      <c r="H136" s="728">
        <v>166759</v>
      </c>
      <c r="I136" s="728">
        <v>166759</v>
      </c>
      <c r="J136" s="728" t="s">
        <v>822</v>
      </c>
      <c r="K136" s="728" t="s">
        <v>823</v>
      </c>
      <c r="L136" s="731">
        <v>65.95</v>
      </c>
      <c r="M136" s="731">
        <v>1</v>
      </c>
      <c r="N136" s="732">
        <v>65.95</v>
      </c>
    </row>
    <row r="137" spans="1:14" ht="14.4" customHeight="1" x14ac:dyDescent="0.3">
      <c r="A137" s="726" t="s">
        <v>569</v>
      </c>
      <c r="B137" s="727" t="s">
        <v>570</v>
      </c>
      <c r="C137" s="728" t="s">
        <v>582</v>
      </c>
      <c r="D137" s="729" t="s">
        <v>583</v>
      </c>
      <c r="E137" s="730">
        <v>50113001</v>
      </c>
      <c r="F137" s="729" t="s">
        <v>593</v>
      </c>
      <c r="G137" s="728" t="s">
        <v>594</v>
      </c>
      <c r="H137" s="728">
        <v>900881</v>
      </c>
      <c r="I137" s="728">
        <v>0</v>
      </c>
      <c r="J137" s="728" t="s">
        <v>824</v>
      </c>
      <c r="K137" s="728" t="s">
        <v>571</v>
      </c>
      <c r="L137" s="731">
        <v>139.67895405376689</v>
      </c>
      <c r="M137" s="731">
        <v>11</v>
      </c>
      <c r="N137" s="732">
        <v>1536.4684945914357</v>
      </c>
    </row>
    <row r="138" spans="1:14" ht="14.4" customHeight="1" x14ac:dyDescent="0.3">
      <c r="A138" s="726" t="s">
        <v>569</v>
      </c>
      <c r="B138" s="727" t="s">
        <v>570</v>
      </c>
      <c r="C138" s="728" t="s">
        <v>582</v>
      </c>
      <c r="D138" s="729" t="s">
        <v>583</v>
      </c>
      <c r="E138" s="730">
        <v>50113001</v>
      </c>
      <c r="F138" s="729" t="s">
        <v>593</v>
      </c>
      <c r="G138" s="728" t="s">
        <v>594</v>
      </c>
      <c r="H138" s="728">
        <v>900513</v>
      </c>
      <c r="I138" s="728">
        <v>0</v>
      </c>
      <c r="J138" s="728" t="s">
        <v>825</v>
      </c>
      <c r="K138" s="728" t="s">
        <v>571</v>
      </c>
      <c r="L138" s="731">
        <v>65.043418444059483</v>
      </c>
      <c r="M138" s="731">
        <v>12</v>
      </c>
      <c r="N138" s="732">
        <v>780.5210213287138</v>
      </c>
    </row>
    <row r="139" spans="1:14" ht="14.4" customHeight="1" x14ac:dyDescent="0.3">
      <c r="A139" s="726" t="s">
        <v>569</v>
      </c>
      <c r="B139" s="727" t="s">
        <v>570</v>
      </c>
      <c r="C139" s="728" t="s">
        <v>582</v>
      </c>
      <c r="D139" s="729" t="s">
        <v>583</v>
      </c>
      <c r="E139" s="730">
        <v>50113001</v>
      </c>
      <c r="F139" s="729" t="s">
        <v>593</v>
      </c>
      <c r="G139" s="728" t="s">
        <v>594</v>
      </c>
      <c r="H139" s="728">
        <v>841544</v>
      </c>
      <c r="I139" s="728">
        <v>0</v>
      </c>
      <c r="J139" s="728" t="s">
        <v>826</v>
      </c>
      <c r="K139" s="728" t="s">
        <v>571</v>
      </c>
      <c r="L139" s="731">
        <v>90.092664423132305</v>
      </c>
      <c r="M139" s="731">
        <v>6</v>
      </c>
      <c r="N139" s="732">
        <v>540.55598653879383</v>
      </c>
    </row>
    <row r="140" spans="1:14" ht="14.4" customHeight="1" x14ac:dyDescent="0.3">
      <c r="A140" s="726" t="s">
        <v>569</v>
      </c>
      <c r="B140" s="727" t="s">
        <v>570</v>
      </c>
      <c r="C140" s="728" t="s">
        <v>582</v>
      </c>
      <c r="D140" s="729" t="s">
        <v>583</v>
      </c>
      <c r="E140" s="730">
        <v>50113001</v>
      </c>
      <c r="F140" s="729" t="s">
        <v>593</v>
      </c>
      <c r="G140" s="728" t="s">
        <v>594</v>
      </c>
      <c r="H140" s="728">
        <v>394072</v>
      </c>
      <c r="I140" s="728">
        <v>1000</v>
      </c>
      <c r="J140" s="728" t="s">
        <v>827</v>
      </c>
      <c r="K140" s="728" t="s">
        <v>571</v>
      </c>
      <c r="L140" s="731">
        <v>477.40970947910432</v>
      </c>
      <c r="M140" s="731">
        <v>1</v>
      </c>
      <c r="N140" s="732">
        <v>477.40970947910432</v>
      </c>
    </row>
    <row r="141" spans="1:14" ht="14.4" customHeight="1" x14ac:dyDescent="0.3">
      <c r="A141" s="726" t="s">
        <v>569</v>
      </c>
      <c r="B141" s="727" t="s">
        <v>570</v>
      </c>
      <c r="C141" s="728" t="s">
        <v>582</v>
      </c>
      <c r="D141" s="729" t="s">
        <v>583</v>
      </c>
      <c r="E141" s="730">
        <v>50113001</v>
      </c>
      <c r="F141" s="729" t="s">
        <v>593</v>
      </c>
      <c r="G141" s="728" t="s">
        <v>594</v>
      </c>
      <c r="H141" s="728">
        <v>900321</v>
      </c>
      <c r="I141" s="728">
        <v>0</v>
      </c>
      <c r="J141" s="728" t="s">
        <v>828</v>
      </c>
      <c r="K141" s="728" t="s">
        <v>571</v>
      </c>
      <c r="L141" s="731">
        <v>75.27629912327302</v>
      </c>
      <c r="M141" s="731">
        <v>4</v>
      </c>
      <c r="N141" s="732">
        <v>301.10519649309208</v>
      </c>
    </row>
    <row r="142" spans="1:14" ht="14.4" customHeight="1" x14ac:dyDescent="0.3">
      <c r="A142" s="726" t="s">
        <v>569</v>
      </c>
      <c r="B142" s="727" t="s">
        <v>570</v>
      </c>
      <c r="C142" s="728" t="s">
        <v>582</v>
      </c>
      <c r="D142" s="729" t="s">
        <v>583</v>
      </c>
      <c r="E142" s="730">
        <v>50113001</v>
      </c>
      <c r="F142" s="729" t="s">
        <v>593</v>
      </c>
      <c r="G142" s="728" t="s">
        <v>594</v>
      </c>
      <c r="H142" s="728">
        <v>900520</v>
      </c>
      <c r="I142" s="728">
        <v>0</v>
      </c>
      <c r="J142" s="728" t="s">
        <v>829</v>
      </c>
      <c r="K142" s="728" t="s">
        <v>830</v>
      </c>
      <c r="L142" s="731">
        <v>39.973980647700593</v>
      </c>
      <c r="M142" s="731">
        <v>3</v>
      </c>
      <c r="N142" s="732">
        <v>119.92194194310179</v>
      </c>
    </row>
    <row r="143" spans="1:14" ht="14.4" customHeight="1" x14ac:dyDescent="0.3">
      <c r="A143" s="726" t="s">
        <v>569</v>
      </c>
      <c r="B143" s="727" t="s">
        <v>570</v>
      </c>
      <c r="C143" s="728" t="s">
        <v>582</v>
      </c>
      <c r="D143" s="729" t="s">
        <v>583</v>
      </c>
      <c r="E143" s="730">
        <v>50113001</v>
      </c>
      <c r="F143" s="729" t="s">
        <v>593</v>
      </c>
      <c r="G143" s="728" t="s">
        <v>594</v>
      </c>
      <c r="H143" s="728">
        <v>900007</v>
      </c>
      <c r="I143" s="728">
        <v>0</v>
      </c>
      <c r="J143" s="728" t="s">
        <v>831</v>
      </c>
      <c r="K143" s="728" t="s">
        <v>571</v>
      </c>
      <c r="L143" s="731">
        <v>59.836508558008141</v>
      </c>
      <c r="M143" s="731">
        <v>28</v>
      </c>
      <c r="N143" s="732">
        <v>1675.422239624228</v>
      </c>
    </row>
    <row r="144" spans="1:14" ht="14.4" customHeight="1" x14ac:dyDescent="0.3">
      <c r="A144" s="726" t="s">
        <v>569</v>
      </c>
      <c r="B144" s="727" t="s">
        <v>570</v>
      </c>
      <c r="C144" s="728" t="s">
        <v>582</v>
      </c>
      <c r="D144" s="729" t="s">
        <v>583</v>
      </c>
      <c r="E144" s="730">
        <v>50113001</v>
      </c>
      <c r="F144" s="729" t="s">
        <v>593</v>
      </c>
      <c r="G144" s="728" t="s">
        <v>594</v>
      </c>
      <c r="H144" s="728">
        <v>900406</v>
      </c>
      <c r="I144" s="728">
        <v>0</v>
      </c>
      <c r="J144" s="728" t="s">
        <v>832</v>
      </c>
      <c r="K144" s="728" t="s">
        <v>571</v>
      </c>
      <c r="L144" s="731">
        <v>61.706685414378008</v>
      </c>
      <c r="M144" s="731">
        <v>2</v>
      </c>
      <c r="N144" s="732">
        <v>123.41337082875602</v>
      </c>
    </row>
    <row r="145" spans="1:14" ht="14.4" customHeight="1" x14ac:dyDescent="0.3">
      <c r="A145" s="726" t="s">
        <v>569</v>
      </c>
      <c r="B145" s="727" t="s">
        <v>570</v>
      </c>
      <c r="C145" s="728" t="s">
        <v>582</v>
      </c>
      <c r="D145" s="729" t="s">
        <v>583</v>
      </c>
      <c r="E145" s="730">
        <v>50113001</v>
      </c>
      <c r="F145" s="729" t="s">
        <v>593</v>
      </c>
      <c r="G145" s="728" t="s">
        <v>594</v>
      </c>
      <c r="H145" s="728">
        <v>921395</v>
      </c>
      <c r="I145" s="728">
        <v>0</v>
      </c>
      <c r="J145" s="728" t="s">
        <v>833</v>
      </c>
      <c r="K145" s="728" t="s">
        <v>834</v>
      </c>
      <c r="L145" s="731">
        <v>308.26624683049727</v>
      </c>
      <c r="M145" s="731">
        <v>1</v>
      </c>
      <c r="N145" s="732">
        <v>308.26624683049727</v>
      </c>
    </row>
    <row r="146" spans="1:14" ht="14.4" customHeight="1" x14ac:dyDescent="0.3">
      <c r="A146" s="726" t="s">
        <v>569</v>
      </c>
      <c r="B146" s="727" t="s">
        <v>570</v>
      </c>
      <c r="C146" s="728" t="s">
        <v>582</v>
      </c>
      <c r="D146" s="729" t="s">
        <v>583</v>
      </c>
      <c r="E146" s="730">
        <v>50113001</v>
      </c>
      <c r="F146" s="729" t="s">
        <v>593</v>
      </c>
      <c r="G146" s="728" t="s">
        <v>594</v>
      </c>
      <c r="H146" s="728">
        <v>921319</v>
      </c>
      <c r="I146" s="728">
        <v>0</v>
      </c>
      <c r="J146" s="728" t="s">
        <v>835</v>
      </c>
      <c r="K146" s="728" t="s">
        <v>571</v>
      </c>
      <c r="L146" s="731">
        <v>432.79352807035843</v>
      </c>
      <c r="M146" s="731">
        <v>3</v>
      </c>
      <c r="N146" s="732">
        <v>1298.3805842110753</v>
      </c>
    </row>
    <row r="147" spans="1:14" ht="14.4" customHeight="1" x14ac:dyDescent="0.3">
      <c r="A147" s="726" t="s">
        <v>569</v>
      </c>
      <c r="B147" s="727" t="s">
        <v>570</v>
      </c>
      <c r="C147" s="728" t="s">
        <v>582</v>
      </c>
      <c r="D147" s="729" t="s">
        <v>583</v>
      </c>
      <c r="E147" s="730">
        <v>50113001</v>
      </c>
      <c r="F147" s="729" t="s">
        <v>593</v>
      </c>
      <c r="G147" s="728" t="s">
        <v>594</v>
      </c>
      <c r="H147" s="728">
        <v>921064</v>
      </c>
      <c r="I147" s="728">
        <v>0</v>
      </c>
      <c r="J147" s="728" t="s">
        <v>836</v>
      </c>
      <c r="K147" s="728" t="s">
        <v>571</v>
      </c>
      <c r="L147" s="731">
        <v>82.637795171776446</v>
      </c>
      <c r="M147" s="731">
        <v>1</v>
      </c>
      <c r="N147" s="732">
        <v>82.637795171776446</v>
      </c>
    </row>
    <row r="148" spans="1:14" ht="14.4" customHeight="1" x14ac:dyDescent="0.3">
      <c r="A148" s="726" t="s">
        <v>569</v>
      </c>
      <c r="B148" s="727" t="s">
        <v>570</v>
      </c>
      <c r="C148" s="728" t="s">
        <v>582</v>
      </c>
      <c r="D148" s="729" t="s">
        <v>583</v>
      </c>
      <c r="E148" s="730">
        <v>50113001</v>
      </c>
      <c r="F148" s="729" t="s">
        <v>593</v>
      </c>
      <c r="G148" s="728" t="s">
        <v>594</v>
      </c>
      <c r="H148" s="728">
        <v>990927</v>
      </c>
      <c r="I148" s="728">
        <v>0</v>
      </c>
      <c r="J148" s="728" t="s">
        <v>837</v>
      </c>
      <c r="K148" s="728" t="s">
        <v>571</v>
      </c>
      <c r="L148" s="731">
        <v>142.62</v>
      </c>
      <c r="M148" s="731">
        <v>6</v>
      </c>
      <c r="N148" s="732">
        <v>855.72</v>
      </c>
    </row>
    <row r="149" spans="1:14" ht="14.4" customHeight="1" x14ac:dyDescent="0.3">
      <c r="A149" s="726" t="s">
        <v>569</v>
      </c>
      <c r="B149" s="727" t="s">
        <v>570</v>
      </c>
      <c r="C149" s="728" t="s">
        <v>582</v>
      </c>
      <c r="D149" s="729" t="s">
        <v>583</v>
      </c>
      <c r="E149" s="730">
        <v>50113001</v>
      </c>
      <c r="F149" s="729" t="s">
        <v>593</v>
      </c>
      <c r="G149" s="728" t="s">
        <v>610</v>
      </c>
      <c r="H149" s="728">
        <v>128148</v>
      </c>
      <c r="I149" s="728">
        <v>28148</v>
      </c>
      <c r="J149" s="728" t="s">
        <v>838</v>
      </c>
      <c r="K149" s="728" t="s">
        <v>839</v>
      </c>
      <c r="L149" s="731">
        <v>1041.22</v>
      </c>
      <c r="M149" s="731">
        <v>1</v>
      </c>
      <c r="N149" s="732">
        <v>1041.22</v>
      </c>
    </row>
    <row r="150" spans="1:14" ht="14.4" customHeight="1" x14ac:dyDescent="0.3">
      <c r="A150" s="726" t="s">
        <v>569</v>
      </c>
      <c r="B150" s="727" t="s">
        <v>570</v>
      </c>
      <c r="C150" s="728" t="s">
        <v>582</v>
      </c>
      <c r="D150" s="729" t="s">
        <v>583</v>
      </c>
      <c r="E150" s="730">
        <v>50113001</v>
      </c>
      <c r="F150" s="729" t="s">
        <v>593</v>
      </c>
      <c r="G150" s="728" t="s">
        <v>610</v>
      </c>
      <c r="H150" s="728">
        <v>197125</v>
      </c>
      <c r="I150" s="728">
        <v>197125</v>
      </c>
      <c r="J150" s="728" t="s">
        <v>840</v>
      </c>
      <c r="K150" s="728" t="s">
        <v>841</v>
      </c>
      <c r="L150" s="731">
        <v>110</v>
      </c>
      <c r="M150" s="731">
        <v>3</v>
      </c>
      <c r="N150" s="732">
        <v>330</v>
      </c>
    </row>
    <row r="151" spans="1:14" ht="14.4" customHeight="1" x14ac:dyDescent="0.3">
      <c r="A151" s="726" t="s">
        <v>569</v>
      </c>
      <c r="B151" s="727" t="s">
        <v>570</v>
      </c>
      <c r="C151" s="728" t="s">
        <v>582</v>
      </c>
      <c r="D151" s="729" t="s">
        <v>583</v>
      </c>
      <c r="E151" s="730">
        <v>50113001</v>
      </c>
      <c r="F151" s="729" t="s">
        <v>593</v>
      </c>
      <c r="G151" s="728" t="s">
        <v>594</v>
      </c>
      <c r="H151" s="728">
        <v>188217</v>
      </c>
      <c r="I151" s="728">
        <v>88217</v>
      </c>
      <c r="J151" s="728" t="s">
        <v>842</v>
      </c>
      <c r="K151" s="728" t="s">
        <v>843</v>
      </c>
      <c r="L151" s="731">
        <v>127.44998294542179</v>
      </c>
      <c r="M151" s="731">
        <v>16</v>
      </c>
      <c r="N151" s="732">
        <v>2039.1997271267487</v>
      </c>
    </row>
    <row r="152" spans="1:14" ht="14.4" customHeight="1" x14ac:dyDescent="0.3">
      <c r="A152" s="726" t="s">
        <v>569</v>
      </c>
      <c r="B152" s="727" t="s">
        <v>570</v>
      </c>
      <c r="C152" s="728" t="s">
        <v>582</v>
      </c>
      <c r="D152" s="729" t="s">
        <v>583</v>
      </c>
      <c r="E152" s="730">
        <v>50113001</v>
      </c>
      <c r="F152" s="729" t="s">
        <v>593</v>
      </c>
      <c r="G152" s="728" t="s">
        <v>594</v>
      </c>
      <c r="H152" s="728">
        <v>188219</v>
      </c>
      <c r="I152" s="728">
        <v>88219</v>
      </c>
      <c r="J152" s="728" t="s">
        <v>844</v>
      </c>
      <c r="K152" s="728" t="s">
        <v>845</v>
      </c>
      <c r="L152" s="731">
        <v>141.76</v>
      </c>
      <c r="M152" s="731">
        <v>6</v>
      </c>
      <c r="N152" s="732">
        <v>850.56</v>
      </c>
    </row>
    <row r="153" spans="1:14" ht="14.4" customHeight="1" x14ac:dyDescent="0.3">
      <c r="A153" s="726" t="s">
        <v>569</v>
      </c>
      <c r="B153" s="727" t="s">
        <v>570</v>
      </c>
      <c r="C153" s="728" t="s">
        <v>582</v>
      </c>
      <c r="D153" s="729" t="s">
        <v>583</v>
      </c>
      <c r="E153" s="730">
        <v>50113001</v>
      </c>
      <c r="F153" s="729" t="s">
        <v>593</v>
      </c>
      <c r="G153" s="728" t="s">
        <v>594</v>
      </c>
      <c r="H153" s="728">
        <v>157345</v>
      </c>
      <c r="I153" s="728">
        <v>57345</v>
      </c>
      <c r="J153" s="728" t="s">
        <v>846</v>
      </c>
      <c r="K153" s="728" t="s">
        <v>847</v>
      </c>
      <c r="L153" s="731">
        <v>468.2399999999999</v>
      </c>
      <c r="M153" s="731">
        <v>1</v>
      </c>
      <c r="N153" s="732">
        <v>468.2399999999999</v>
      </c>
    </row>
    <row r="154" spans="1:14" ht="14.4" customHeight="1" x14ac:dyDescent="0.3">
      <c r="A154" s="726" t="s">
        <v>569</v>
      </c>
      <c r="B154" s="727" t="s">
        <v>570</v>
      </c>
      <c r="C154" s="728" t="s">
        <v>582</v>
      </c>
      <c r="D154" s="729" t="s">
        <v>583</v>
      </c>
      <c r="E154" s="730">
        <v>50113001</v>
      </c>
      <c r="F154" s="729" t="s">
        <v>593</v>
      </c>
      <c r="G154" s="728" t="s">
        <v>610</v>
      </c>
      <c r="H154" s="728">
        <v>149909</v>
      </c>
      <c r="I154" s="728">
        <v>49909</v>
      </c>
      <c r="J154" s="728" t="s">
        <v>848</v>
      </c>
      <c r="K154" s="728" t="s">
        <v>849</v>
      </c>
      <c r="L154" s="731">
        <v>42.58</v>
      </c>
      <c r="M154" s="731">
        <v>2</v>
      </c>
      <c r="N154" s="732">
        <v>85.16</v>
      </c>
    </row>
    <row r="155" spans="1:14" ht="14.4" customHeight="1" x14ac:dyDescent="0.3">
      <c r="A155" s="726" t="s">
        <v>569</v>
      </c>
      <c r="B155" s="727" t="s">
        <v>570</v>
      </c>
      <c r="C155" s="728" t="s">
        <v>582</v>
      </c>
      <c r="D155" s="729" t="s">
        <v>583</v>
      </c>
      <c r="E155" s="730">
        <v>50113001</v>
      </c>
      <c r="F155" s="729" t="s">
        <v>593</v>
      </c>
      <c r="G155" s="728" t="s">
        <v>594</v>
      </c>
      <c r="H155" s="728">
        <v>192853</v>
      </c>
      <c r="I155" s="728">
        <v>192853</v>
      </c>
      <c r="J155" s="728" t="s">
        <v>850</v>
      </c>
      <c r="K155" s="728" t="s">
        <v>851</v>
      </c>
      <c r="L155" s="731">
        <v>108.06000000000002</v>
      </c>
      <c r="M155" s="731">
        <v>2</v>
      </c>
      <c r="N155" s="732">
        <v>216.12000000000003</v>
      </c>
    </row>
    <row r="156" spans="1:14" ht="14.4" customHeight="1" x14ac:dyDescent="0.3">
      <c r="A156" s="726" t="s">
        <v>569</v>
      </c>
      <c r="B156" s="727" t="s">
        <v>570</v>
      </c>
      <c r="C156" s="728" t="s">
        <v>582</v>
      </c>
      <c r="D156" s="729" t="s">
        <v>583</v>
      </c>
      <c r="E156" s="730">
        <v>50113001</v>
      </c>
      <c r="F156" s="729" t="s">
        <v>593</v>
      </c>
      <c r="G156" s="728" t="s">
        <v>610</v>
      </c>
      <c r="H156" s="728">
        <v>844554</v>
      </c>
      <c r="I156" s="728">
        <v>114065</v>
      </c>
      <c r="J156" s="728" t="s">
        <v>852</v>
      </c>
      <c r="K156" s="728" t="s">
        <v>853</v>
      </c>
      <c r="L156" s="731">
        <v>21.650000000000006</v>
      </c>
      <c r="M156" s="731">
        <v>2</v>
      </c>
      <c r="N156" s="732">
        <v>43.300000000000011</v>
      </c>
    </row>
    <row r="157" spans="1:14" ht="14.4" customHeight="1" x14ac:dyDescent="0.3">
      <c r="A157" s="726" t="s">
        <v>569</v>
      </c>
      <c r="B157" s="727" t="s">
        <v>570</v>
      </c>
      <c r="C157" s="728" t="s">
        <v>582</v>
      </c>
      <c r="D157" s="729" t="s">
        <v>583</v>
      </c>
      <c r="E157" s="730">
        <v>50113001</v>
      </c>
      <c r="F157" s="729" t="s">
        <v>593</v>
      </c>
      <c r="G157" s="728" t="s">
        <v>610</v>
      </c>
      <c r="H157" s="728">
        <v>115316</v>
      </c>
      <c r="I157" s="728">
        <v>15316</v>
      </c>
      <c r="J157" s="728" t="s">
        <v>854</v>
      </c>
      <c r="K157" s="728" t="s">
        <v>664</v>
      </c>
      <c r="L157" s="731">
        <v>29.110000000000003</v>
      </c>
      <c r="M157" s="731">
        <v>1</v>
      </c>
      <c r="N157" s="732">
        <v>29.110000000000003</v>
      </c>
    </row>
    <row r="158" spans="1:14" ht="14.4" customHeight="1" x14ac:dyDescent="0.3">
      <c r="A158" s="726" t="s">
        <v>569</v>
      </c>
      <c r="B158" s="727" t="s">
        <v>570</v>
      </c>
      <c r="C158" s="728" t="s">
        <v>582</v>
      </c>
      <c r="D158" s="729" t="s">
        <v>583</v>
      </c>
      <c r="E158" s="730">
        <v>50113001</v>
      </c>
      <c r="F158" s="729" t="s">
        <v>593</v>
      </c>
      <c r="G158" s="728" t="s">
        <v>594</v>
      </c>
      <c r="H158" s="728">
        <v>67558</v>
      </c>
      <c r="I158" s="728">
        <v>67558</v>
      </c>
      <c r="J158" s="728" t="s">
        <v>855</v>
      </c>
      <c r="K158" s="728" t="s">
        <v>856</v>
      </c>
      <c r="L158" s="731">
        <v>26.949999999999996</v>
      </c>
      <c r="M158" s="731">
        <v>2</v>
      </c>
      <c r="N158" s="732">
        <v>53.899999999999991</v>
      </c>
    </row>
    <row r="159" spans="1:14" ht="14.4" customHeight="1" x14ac:dyDescent="0.3">
      <c r="A159" s="726" t="s">
        <v>569</v>
      </c>
      <c r="B159" s="727" t="s">
        <v>570</v>
      </c>
      <c r="C159" s="728" t="s">
        <v>582</v>
      </c>
      <c r="D159" s="729" t="s">
        <v>583</v>
      </c>
      <c r="E159" s="730">
        <v>50113001</v>
      </c>
      <c r="F159" s="729" t="s">
        <v>593</v>
      </c>
      <c r="G159" s="728" t="s">
        <v>594</v>
      </c>
      <c r="H159" s="728">
        <v>117992</v>
      </c>
      <c r="I159" s="728">
        <v>17992</v>
      </c>
      <c r="J159" s="728" t="s">
        <v>857</v>
      </c>
      <c r="K159" s="728" t="s">
        <v>858</v>
      </c>
      <c r="L159" s="731">
        <v>93.908749045959155</v>
      </c>
      <c r="M159" s="731">
        <v>24</v>
      </c>
      <c r="N159" s="732">
        <v>2253.8099771030197</v>
      </c>
    </row>
    <row r="160" spans="1:14" ht="14.4" customHeight="1" x14ac:dyDescent="0.3">
      <c r="A160" s="726" t="s">
        <v>569</v>
      </c>
      <c r="B160" s="727" t="s">
        <v>570</v>
      </c>
      <c r="C160" s="728" t="s">
        <v>582</v>
      </c>
      <c r="D160" s="729" t="s">
        <v>583</v>
      </c>
      <c r="E160" s="730">
        <v>50113001</v>
      </c>
      <c r="F160" s="729" t="s">
        <v>593</v>
      </c>
      <c r="G160" s="728" t="s">
        <v>594</v>
      </c>
      <c r="H160" s="728">
        <v>100498</v>
      </c>
      <c r="I160" s="728">
        <v>498</v>
      </c>
      <c r="J160" s="728" t="s">
        <v>859</v>
      </c>
      <c r="K160" s="728" t="s">
        <v>860</v>
      </c>
      <c r="L160" s="731">
        <v>96.444705882352949</v>
      </c>
      <c r="M160" s="731">
        <v>17</v>
      </c>
      <c r="N160" s="732">
        <v>1639.5600000000002</v>
      </c>
    </row>
    <row r="161" spans="1:14" ht="14.4" customHeight="1" x14ac:dyDescent="0.3">
      <c r="A161" s="726" t="s">
        <v>569</v>
      </c>
      <c r="B161" s="727" t="s">
        <v>570</v>
      </c>
      <c r="C161" s="728" t="s">
        <v>582</v>
      </c>
      <c r="D161" s="729" t="s">
        <v>583</v>
      </c>
      <c r="E161" s="730">
        <v>50113001</v>
      </c>
      <c r="F161" s="729" t="s">
        <v>593</v>
      </c>
      <c r="G161" s="728" t="s">
        <v>594</v>
      </c>
      <c r="H161" s="728">
        <v>166555</v>
      </c>
      <c r="I161" s="728">
        <v>66555</v>
      </c>
      <c r="J161" s="728" t="s">
        <v>861</v>
      </c>
      <c r="K161" s="728" t="s">
        <v>862</v>
      </c>
      <c r="L161" s="731">
        <v>117.41000000000003</v>
      </c>
      <c r="M161" s="731">
        <v>1</v>
      </c>
      <c r="N161" s="732">
        <v>117.41000000000003</v>
      </c>
    </row>
    <row r="162" spans="1:14" ht="14.4" customHeight="1" x14ac:dyDescent="0.3">
      <c r="A162" s="726" t="s">
        <v>569</v>
      </c>
      <c r="B162" s="727" t="s">
        <v>570</v>
      </c>
      <c r="C162" s="728" t="s">
        <v>582</v>
      </c>
      <c r="D162" s="729" t="s">
        <v>583</v>
      </c>
      <c r="E162" s="730">
        <v>50113001</v>
      </c>
      <c r="F162" s="729" t="s">
        <v>593</v>
      </c>
      <c r="G162" s="728" t="s">
        <v>594</v>
      </c>
      <c r="H162" s="728">
        <v>215978</v>
      </c>
      <c r="I162" s="728">
        <v>215978</v>
      </c>
      <c r="J162" s="728" t="s">
        <v>861</v>
      </c>
      <c r="K162" s="728" t="s">
        <v>862</v>
      </c>
      <c r="L162" s="731">
        <v>116.60999999999999</v>
      </c>
      <c r="M162" s="731">
        <v>2</v>
      </c>
      <c r="N162" s="732">
        <v>233.21999999999997</v>
      </c>
    </row>
    <row r="163" spans="1:14" ht="14.4" customHeight="1" x14ac:dyDescent="0.3">
      <c r="A163" s="726" t="s">
        <v>569</v>
      </c>
      <c r="B163" s="727" t="s">
        <v>570</v>
      </c>
      <c r="C163" s="728" t="s">
        <v>582</v>
      </c>
      <c r="D163" s="729" t="s">
        <v>583</v>
      </c>
      <c r="E163" s="730">
        <v>50113001</v>
      </c>
      <c r="F163" s="729" t="s">
        <v>593</v>
      </c>
      <c r="G163" s="728" t="s">
        <v>610</v>
      </c>
      <c r="H163" s="728">
        <v>850148</v>
      </c>
      <c r="I163" s="728">
        <v>115590</v>
      </c>
      <c r="J163" s="728" t="s">
        <v>863</v>
      </c>
      <c r="K163" s="728" t="s">
        <v>627</v>
      </c>
      <c r="L163" s="731">
        <v>76.289999999999992</v>
      </c>
      <c r="M163" s="731">
        <v>1</v>
      </c>
      <c r="N163" s="732">
        <v>76.289999999999992</v>
      </c>
    </row>
    <row r="164" spans="1:14" ht="14.4" customHeight="1" x14ac:dyDescent="0.3">
      <c r="A164" s="726" t="s">
        <v>569</v>
      </c>
      <c r="B164" s="727" t="s">
        <v>570</v>
      </c>
      <c r="C164" s="728" t="s">
        <v>582</v>
      </c>
      <c r="D164" s="729" t="s">
        <v>583</v>
      </c>
      <c r="E164" s="730">
        <v>50113001</v>
      </c>
      <c r="F164" s="729" t="s">
        <v>593</v>
      </c>
      <c r="G164" s="728" t="s">
        <v>610</v>
      </c>
      <c r="H164" s="728">
        <v>201290</v>
      </c>
      <c r="I164" s="728">
        <v>201290</v>
      </c>
      <c r="J164" s="728" t="s">
        <v>864</v>
      </c>
      <c r="K164" s="728" t="s">
        <v>627</v>
      </c>
      <c r="L164" s="731">
        <v>24.930000000000007</v>
      </c>
      <c r="M164" s="731">
        <v>1</v>
      </c>
      <c r="N164" s="732">
        <v>24.930000000000007</v>
      </c>
    </row>
    <row r="165" spans="1:14" ht="14.4" customHeight="1" x14ac:dyDescent="0.3">
      <c r="A165" s="726" t="s">
        <v>569</v>
      </c>
      <c r="B165" s="727" t="s">
        <v>570</v>
      </c>
      <c r="C165" s="728" t="s">
        <v>582</v>
      </c>
      <c r="D165" s="729" t="s">
        <v>583</v>
      </c>
      <c r="E165" s="730">
        <v>50113001</v>
      </c>
      <c r="F165" s="729" t="s">
        <v>593</v>
      </c>
      <c r="G165" s="728" t="s">
        <v>594</v>
      </c>
      <c r="H165" s="728">
        <v>100502</v>
      </c>
      <c r="I165" s="728">
        <v>502</v>
      </c>
      <c r="J165" s="728" t="s">
        <v>865</v>
      </c>
      <c r="K165" s="728" t="s">
        <v>866</v>
      </c>
      <c r="L165" s="731">
        <v>238.67999999999998</v>
      </c>
      <c r="M165" s="731">
        <v>3</v>
      </c>
      <c r="N165" s="732">
        <v>716.04</v>
      </c>
    </row>
    <row r="166" spans="1:14" ht="14.4" customHeight="1" x14ac:dyDescent="0.3">
      <c r="A166" s="726" t="s">
        <v>569</v>
      </c>
      <c r="B166" s="727" t="s">
        <v>570</v>
      </c>
      <c r="C166" s="728" t="s">
        <v>582</v>
      </c>
      <c r="D166" s="729" t="s">
        <v>583</v>
      </c>
      <c r="E166" s="730">
        <v>50113001</v>
      </c>
      <c r="F166" s="729" t="s">
        <v>593</v>
      </c>
      <c r="G166" s="728" t="s">
        <v>594</v>
      </c>
      <c r="H166" s="728">
        <v>192254</v>
      </c>
      <c r="I166" s="728">
        <v>92254</v>
      </c>
      <c r="J166" s="728" t="s">
        <v>867</v>
      </c>
      <c r="K166" s="728" t="s">
        <v>868</v>
      </c>
      <c r="L166" s="731">
        <v>84.729999999999961</v>
      </c>
      <c r="M166" s="731">
        <v>1</v>
      </c>
      <c r="N166" s="732">
        <v>84.729999999999961</v>
      </c>
    </row>
    <row r="167" spans="1:14" ht="14.4" customHeight="1" x14ac:dyDescent="0.3">
      <c r="A167" s="726" t="s">
        <v>569</v>
      </c>
      <c r="B167" s="727" t="s">
        <v>570</v>
      </c>
      <c r="C167" s="728" t="s">
        <v>582</v>
      </c>
      <c r="D167" s="729" t="s">
        <v>583</v>
      </c>
      <c r="E167" s="730">
        <v>50113001</v>
      </c>
      <c r="F167" s="729" t="s">
        <v>593</v>
      </c>
      <c r="G167" s="728" t="s">
        <v>610</v>
      </c>
      <c r="H167" s="728">
        <v>127738</v>
      </c>
      <c r="I167" s="728">
        <v>127738</v>
      </c>
      <c r="J167" s="728" t="s">
        <v>869</v>
      </c>
      <c r="K167" s="728" t="s">
        <v>870</v>
      </c>
      <c r="L167" s="731">
        <v>95.37</v>
      </c>
      <c r="M167" s="731">
        <v>1</v>
      </c>
      <c r="N167" s="732">
        <v>95.37</v>
      </c>
    </row>
    <row r="168" spans="1:14" ht="14.4" customHeight="1" x14ac:dyDescent="0.3">
      <c r="A168" s="726" t="s">
        <v>569</v>
      </c>
      <c r="B168" s="727" t="s">
        <v>570</v>
      </c>
      <c r="C168" s="728" t="s">
        <v>582</v>
      </c>
      <c r="D168" s="729" t="s">
        <v>583</v>
      </c>
      <c r="E168" s="730">
        <v>50113001</v>
      </c>
      <c r="F168" s="729" t="s">
        <v>593</v>
      </c>
      <c r="G168" s="728" t="s">
        <v>594</v>
      </c>
      <c r="H168" s="728">
        <v>142475</v>
      </c>
      <c r="I168" s="728">
        <v>42475</v>
      </c>
      <c r="J168" s="728" t="s">
        <v>871</v>
      </c>
      <c r="K168" s="728" t="s">
        <v>872</v>
      </c>
      <c r="L168" s="731">
        <v>119.07999999999994</v>
      </c>
      <c r="M168" s="731">
        <v>1</v>
      </c>
      <c r="N168" s="732">
        <v>119.07999999999994</v>
      </c>
    </row>
    <row r="169" spans="1:14" ht="14.4" customHeight="1" x14ac:dyDescent="0.3">
      <c r="A169" s="726" t="s">
        <v>569</v>
      </c>
      <c r="B169" s="727" t="s">
        <v>570</v>
      </c>
      <c r="C169" s="728" t="s">
        <v>582</v>
      </c>
      <c r="D169" s="729" t="s">
        <v>583</v>
      </c>
      <c r="E169" s="730">
        <v>50113001</v>
      </c>
      <c r="F169" s="729" t="s">
        <v>593</v>
      </c>
      <c r="G169" s="728" t="s">
        <v>571</v>
      </c>
      <c r="H169" s="728">
        <v>102592</v>
      </c>
      <c r="I169" s="728">
        <v>2592</v>
      </c>
      <c r="J169" s="728" t="s">
        <v>873</v>
      </c>
      <c r="K169" s="728" t="s">
        <v>874</v>
      </c>
      <c r="L169" s="731">
        <v>63.049999999999983</v>
      </c>
      <c r="M169" s="731">
        <v>1</v>
      </c>
      <c r="N169" s="732">
        <v>63.049999999999983</v>
      </c>
    </row>
    <row r="170" spans="1:14" ht="14.4" customHeight="1" x14ac:dyDescent="0.3">
      <c r="A170" s="726" t="s">
        <v>569</v>
      </c>
      <c r="B170" s="727" t="s">
        <v>570</v>
      </c>
      <c r="C170" s="728" t="s">
        <v>582</v>
      </c>
      <c r="D170" s="729" t="s">
        <v>583</v>
      </c>
      <c r="E170" s="730">
        <v>50113001</v>
      </c>
      <c r="F170" s="729" t="s">
        <v>593</v>
      </c>
      <c r="G170" s="728" t="s">
        <v>610</v>
      </c>
      <c r="H170" s="728">
        <v>146071</v>
      </c>
      <c r="I170" s="728">
        <v>146071</v>
      </c>
      <c r="J170" s="728" t="s">
        <v>875</v>
      </c>
      <c r="K170" s="728" t="s">
        <v>876</v>
      </c>
      <c r="L170" s="731">
        <v>139.47000000000003</v>
      </c>
      <c r="M170" s="731">
        <v>1</v>
      </c>
      <c r="N170" s="732">
        <v>139.47000000000003</v>
      </c>
    </row>
    <row r="171" spans="1:14" ht="14.4" customHeight="1" x14ac:dyDescent="0.3">
      <c r="A171" s="726" t="s">
        <v>569</v>
      </c>
      <c r="B171" s="727" t="s">
        <v>570</v>
      </c>
      <c r="C171" s="728" t="s">
        <v>582</v>
      </c>
      <c r="D171" s="729" t="s">
        <v>583</v>
      </c>
      <c r="E171" s="730">
        <v>50113001</v>
      </c>
      <c r="F171" s="729" t="s">
        <v>593</v>
      </c>
      <c r="G171" s="728" t="s">
        <v>571</v>
      </c>
      <c r="H171" s="728">
        <v>845493</v>
      </c>
      <c r="I171" s="728">
        <v>105844</v>
      </c>
      <c r="J171" s="728" t="s">
        <v>877</v>
      </c>
      <c r="K171" s="728" t="s">
        <v>878</v>
      </c>
      <c r="L171" s="731">
        <v>99.979999999999976</v>
      </c>
      <c r="M171" s="731">
        <v>1</v>
      </c>
      <c r="N171" s="732">
        <v>99.979999999999976</v>
      </c>
    </row>
    <row r="172" spans="1:14" ht="14.4" customHeight="1" x14ac:dyDescent="0.3">
      <c r="A172" s="726" t="s">
        <v>569</v>
      </c>
      <c r="B172" s="727" t="s">
        <v>570</v>
      </c>
      <c r="C172" s="728" t="s">
        <v>582</v>
      </c>
      <c r="D172" s="729" t="s">
        <v>583</v>
      </c>
      <c r="E172" s="730">
        <v>50113001</v>
      </c>
      <c r="F172" s="729" t="s">
        <v>593</v>
      </c>
      <c r="G172" s="728" t="s">
        <v>610</v>
      </c>
      <c r="H172" s="728">
        <v>116923</v>
      </c>
      <c r="I172" s="728">
        <v>16923</v>
      </c>
      <c r="J172" s="728" t="s">
        <v>879</v>
      </c>
      <c r="K172" s="728" t="s">
        <v>880</v>
      </c>
      <c r="L172" s="731">
        <v>78.520000000000024</v>
      </c>
      <c r="M172" s="731">
        <v>1</v>
      </c>
      <c r="N172" s="732">
        <v>78.520000000000024</v>
      </c>
    </row>
    <row r="173" spans="1:14" ht="14.4" customHeight="1" x14ac:dyDescent="0.3">
      <c r="A173" s="726" t="s">
        <v>569</v>
      </c>
      <c r="B173" s="727" t="s">
        <v>570</v>
      </c>
      <c r="C173" s="728" t="s">
        <v>582</v>
      </c>
      <c r="D173" s="729" t="s">
        <v>583</v>
      </c>
      <c r="E173" s="730">
        <v>50113001</v>
      </c>
      <c r="F173" s="729" t="s">
        <v>593</v>
      </c>
      <c r="G173" s="728" t="s">
        <v>594</v>
      </c>
      <c r="H173" s="728">
        <v>157525</v>
      </c>
      <c r="I173" s="728">
        <v>57525</v>
      </c>
      <c r="J173" s="728" t="s">
        <v>881</v>
      </c>
      <c r="K173" s="728" t="s">
        <v>882</v>
      </c>
      <c r="L173" s="731">
        <v>97.875000000000028</v>
      </c>
      <c r="M173" s="731">
        <v>4</v>
      </c>
      <c r="N173" s="732">
        <v>391.50000000000011</v>
      </c>
    </row>
    <row r="174" spans="1:14" ht="14.4" customHeight="1" x14ac:dyDescent="0.3">
      <c r="A174" s="726" t="s">
        <v>569</v>
      </c>
      <c r="B174" s="727" t="s">
        <v>570</v>
      </c>
      <c r="C174" s="728" t="s">
        <v>582</v>
      </c>
      <c r="D174" s="729" t="s">
        <v>583</v>
      </c>
      <c r="E174" s="730">
        <v>50113001</v>
      </c>
      <c r="F174" s="729" t="s">
        <v>593</v>
      </c>
      <c r="G174" s="728" t="s">
        <v>610</v>
      </c>
      <c r="H174" s="728">
        <v>188498</v>
      </c>
      <c r="I174" s="728">
        <v>88498</v>
      </c>
      <c r="J174" s="728" t="s">
        <v>883</v>
      </c>
      <c r="K174" s="728" t="s">
        <v>884</v>
      </c>
      <c r="L174" s="731">
        <v>167.33</v>
      </c>
      <c r="M174" s="731">
        <v>1</v>
      </c>
      <c r="N174" s="732">
        <v>167.33</v>
      </c>
    </row>
    <row r="175" spans="1:14" ht="14.4" customHeight="1" x14ac:dyDescent="0.3">
      <c r="A175" s="726" t="s">
        <v>569</v>
      </c>
      <c r="B175" s="727" t="s">
        <v>570</v>
      </c>
      <c r="C175" s="728" t="s">
        <v>582</v>
      </c>
      <c r="D175" s="729" t="s">
        <v>583</v>
      </c>
      <c r="E175" s="730">
        <v>50113001</v>
      </c>
      <c r="F175" s="729" t="s">
        <v>593</v>
      </c>
      <c r="G175" s="728" t="s">
        <v>594</v>
      </c>
      <c r="H175" s="728">
        <v>171031</v>
      </c>
      <c r="I175" s="728">
        <v>171031</v>
      </c>
      <c r="J175" s="728" t="s">
        <v>885</v>
      </c>
      <c r="K175" s="728" t="s">
        <v>886</v>
      </c>
      <c r="L175" s="731">
        <v>84.72999999999999</v>
      </c>
      <c r="M175" s="731">
        <v>2</v>
      </c>
      <c r="N175" s="732">
        <v>169.45999999999998</v>
      </c>
    </row>
    <row r="176" spans="1:14" ht="14.4" customHeight="1" x14ac:dyDescent="0.3">
      <c r="A176" s="726" t="s">
        <v>569</v>
      </c>
      <c r="B176" s="727" t="s">
        <v>570</v>
      </c>
      <c r="C176" s="728" t="s">
        <v>582</v>
      </c>
      <c r="D176" s="729" t="s">
        <v>583</v>
      </c>
      <c r="E176" s="730">
        <v>50113001</v>
      </c>
      <c r="F176" s="729" t="s">
        <v>593</v>
      </c>
      <c r="G176" s="728" t="s">
        <v>594</v>
      </c>
      <c r="H176" s="728">
        <v>110086</v>
      </c>
      <c r="I176" s="728">
        <v>10086</v>
      </c>
      <c r="J176" s="728" t="s">
        <v>887</v>
      </c>
      <c r="K176" s="728" t="s">
        <v>888</v>
      </c>
      <c r="L176" s="731">
        <v>1592.8000000000002</v>
      </c>
      <c r="M176" s="731">
        <v>13</v>
      </c>
      <c r="N176" s="732">
        <v>20706.400000000001</v>
      </c>
    </row>
    <row r="177" spans="1:14" ht="14.4" customHeight="1" x14ac:dyDescent="0.3">
      <c r="A177" s="726" t="s">
        <v>569</v>
      </c>
      <c r="B177" s="727" t="s">
        <v>570</v>
      </c>
      <c r="C177" s="728" t="s">
        <v>582</v>
      </c>
      <c r="D177" s="729" t="s">
        <v>583</v>
      </c>
      <c r="E177" s="730">
        <v>50113001</v>
      </c>
      <c r="F177" s="729" t="s">
        <v>593</v>
      </c>
      <c r="G177" s="728" t="s">
        <v>610</v>
      </c>
      <c r="H177" s="728">
        <v>191788</v>
      </c>
      <c r="I177" s="728">
        <v>91788</v>
      </c>
      <c r="J177" s="728" t="s">
        <v>889</v>
      </c>
      <c r="K177" s="728" t="s">
        <v>890</v>
      </c>
      <c r="L177" s="731">
        <v>9.1600000000000019</v>
      </c>
      <c r="M177" s="731">
        <v>1</v>
      </c>
      <c r="N177" s="732">
        <v>9.1600000000000019</v>
      </c>
    </row>
    <row r="178" spans="1:14" ht="14.4" customHeight="1" x14ac:dyDescent="0.3">
      <c r="A178" s="726" t="s">
        <v>569</v>
      </c>
      <c r="B178" s="727" t="s">
        <v>570</v>
      </c>
      <c r="C178" s="728" t="s">
        <v>582</v>
      </c>
      <c r="D178" s="729" t="s">
        <v>583</v>
      </c>
      <c r="E178" s="730">
        <v>50113001</v>
      </c>
      <c r="F178" s="729" t="s">
        <v>593</v>
      </c>
      <c r="G178" s="728" t="s">
        <v>594</v>
      </c>
      <c r="H178" s="728">
        <v>184398</v>
      </c>
      <c r="I178" s="728">
        <v>84398</v>
      </c>
      <c r="J178" s="728" t="s">
        <v>891</v>
      </c>
      <c r="K178" s="728" t="s">
        <v>892</v>
      </c>
      <c r="L178" s="731">
        <v>414.79000000000013</v>
      </c>
      <c r="M178" s="731">
        <v>1</v>
      </c>
      <c r="N178" s="732">
        <v>414.79000000000013</v>
      </c>
    </row>
    <row r="179" spans="1:14" ht="14.4" customHeight="1" x14ac:dyDescent="0.3">
      <c r="A179" s="726" t="s">
        <v>569</v>
      </c>
      <c r="B179" s="727" t="s">
        <v>570</v>
      </c>
      <c r="C179" s="728" t="s">
        <v>582</v>
      </c>
      <c r="D179" s="729" t="s">
        <v>583</v>
      </c>
      <c r="E179" s="730">
        <v>50113001</v>
      </c>
      <c r="F179" s="729" t="s">
        <v>593</v>
      </c>
      <c r="G179" s="728" t="s">
        <v>594</v>
      </c>
      <c r="H179" s="728">
        <v>184399</v>
      </c>
      <c r="I179" s="728">
        <v>84399</v>
      </c>
      <c r="J179" s="728" t="s">
        <v>893</v>
      </c>
      <c r="K179" s="728" t="s">
        <v>894</v>
      </c>
      <c r="L179" s="731">
        <v>321.02333333333337</v>
      </c>
      <c r="M179" s="731">
        <v>6</v>
      </c>
      <c r="N179" s="732">
        <v>1926.1400000000003</v>
      </c>
    </row>
    <row r="180" spans="1:14" ht="14.4" customHeight="1" x14ac:dyDescent="0.3">
      <c r="A180" s="726" t="s">
        <v>569</v>
      </c>
      <c r="B180" s="727" t="s">
        <v>570</v>
      </c>
      <c r="C180" s="728" t="s">
        <v>582</v>
      </c>
      <c r="D180" s="729" t="s">
        <v>583</v>
      </c>
      <c r="E180" s="730">
        <v>50113001</v>
      </c>
      <c r="F180" s="729" t="s">
        <v>593</v>
      </c>
      <c r="G180" s="728" t="s">
        <v>594</v>
      </c>
      <c r="H180" s="728">
        <v>988466</v>
      </c>
      <c r="I180" s="728">
        <v>192729</v>
      </c>
      <c r="J180" s="728" t="s">
        <v>895</v>
      </c>
      <c r="K180" s="728" t="s">
        <v>896</v>
      </c>
      <c r="L180" s="731">
        <v>54.47</v>
      </c>
      <c r="M180" s="731">
        <v>4</v>
      </c>
      <c r="N180" s="732">
        <v>217.88</v>
      </c>
    </row>
    <row r="181" spans="1:14" ht="14.4" customHeight="1" x14ac:dyDescent="0.3">
      <c r="A181" s="726" t="s">
        <v>569</v>
      </c>
      <c r="B181" s="727" t="s">
        <v>570</v>
      </c>
      <c r="C181" s="728" t="s">
        <v>582</v>
      </c>
      <c r="D181" s="729" t="s">
        <v>583</v>
      </c>
      <c r="E181" s="730">
        <v>50113001</v>
      </c>
      <c r="F181" s="729" t="s">
        <v>593</v>
      </c>
      <c r="G181" s="728" t="s">
        <v>610</v>
      </c>
      <c r="H181" s="728">
        <v>155823</v>
      </c>
      <c r="I181" s="728">
        <v>55823</v>
      </c>
      <c r="J181" s="728" t="s">
        <v>897</v>
      </c>
      <c r="K181" s="728" t="s">
        <v>898</v>
      </c>
      <c r="L181" s="731">
        <v>38.592163974336508</v>
      </c>
      <c r="M181" s="731">
        <v>344</v>
      </c>
      <c r="N181" s="732">
        <v>13275.704407171759</v>
      </c>
    </row>
    <row r="182" spans="1:14" ht="14.4" customHeight="1" x14ac:dyDescent="0.3">
      <c r="A182" s="726" t="s">
        <v>569</v>
      </c>
      <c r="B182" s="727" t="s">
        <v>570</v>
      </c>
      <c r="C182" s="728" t="s">
        <v>582</v>
      </c>
      <c r="D182" s="729" t="s">
        <v>583</v>
      </c>
      <c r="E182" s="730">
        <v>50113001</v>
      </c>
      <c r="F182" s="729" t="s">
        <v>593</v>
      </c>
      <c r="G182" s="728" t="s">
        <v>610</v>
      </c>
      <c r="H182" s="728">
        <v>155824</v>
      </c>
      <c r="I182" s="728">
        <v>55824</v>
      </c>
      <c r="J182" s="728" t="s">
        <v>897</v>
      </c>
      <c r="K182" s="728" t="s">
        <v>899</v>
      </c>
      <c r="L182" s="731">
        <v>53.334041637218256</v>
      </c>
      <c r="M182" s="731">
        <v>77</v>
      </c>
      <c r="N182" s="732">
        <v>4106.7212060658057</v>
      </c>
    </row>
    <row r="183" spans="1:14" ht="14.4" customHeight="1" x14ac:dyDescent="0.3">
      <c r="A183" s="726" t="s">
        <v>569</v>
      </c>
      <c r="B183" s="727" t="s">
        <v>570</v>
      </c>
      <c r="C183" s="728" t="s">
        <v>582</v>
      </c>
      <c r="D183" s="729" t="s">
        <v>583</v>
      </c>
      <c r="E183" s="730">
        <v>50113001</v>
      </c>
      <c r="F183" s="729" t="s">
        <v>593</v>
      </c>
      <c r="G183" s="728" t="s">
        <v>594</v>
      </c>
      <c r="H183" s="728">
        <v>102668</v>
      </c>
      <c r="I183" s="728">
        <v>2668</v>
      </c>
      <c r="J183" s="728" t="s">
        <v>900</v>
      </c>
      <c r="K183" s="728" t="s">
        <v>901</v>
      </c>
      <c r="L183" s="731">
        <v>33.720000000000006</v>
      </c>
      <c r="M183" s="731">
        <v>1</v>
      </c>
      <c r="N183" s="732">
        <v>33.720000000000006</v>
      </c>
    </row>
    <row r="184" spans="1:14" ht="14.4" customHeight="1" x14ac:dyDescent="0.3">
      <c r="A184" s="726" t="s">
        <v>569</v>
      </c>
      <c r="B184" s="727" t="s">
        <v>570</v>
      </c>
      <c r="C184" s="728" t="s">
        <v>582</v>
      </c>
      <c r="D184" s="729" t="s">
        <v>583</v>
      </c>
      <c r="E184" s="730">
        <v>50113001</v>
      </c>
      <c r="F184" s="729" t="s">
        <v>593</v>
      </c>
      <c r="G184" s="728" t="s">
        <v>594</v>
      </c>
      <c r="H184" s="728">
        <v>100876</v>
      </c>
      <c r="I184" s="728">
        <v>876</v>
      </c>
      <c r="J184" s="728" t="s">
        <v>902</v>
      </c>
      <c r="K184" s="728" t="s">
        <v>903</v>
      </c>
      <c r="L184" s="731">
        <v>66.33</v>
      </c>
      <c r="M184" s="731">
        <v>4</v>
      </c>
      <c r="N184" s="732">
        <v>265.32</v>
      </c>
    </row>
    <row r="185" spans="1:14" ht="14.4" customHeight="1" x14ac:dyDescent="0.3">
      <c r="A185" s="726" t="s">
        <v>569</v>
      </c>
      <c r="B185" s="727" t="s">
        <v>570</v>
      </c>
      <c r="C185" s="728" t="s">
        <v>582</v>
      </c>
      <c r="D185" s="729" t="s">
        <v>583</v>
      </c>
      <c r="E185" s="730">
        <v>50113001</v>
      </c>
      <c r="F185" s="729" t="s">
        <v>593</v>
      </c>
      <c r="G185" s="728" t="s">
        <v>594</v>
      </c>
      <c r="H185" s="728">
        <v>850606</v>
      </c>
      <c r="I185" s="728">
        <v>500268</v>
      </c>
      <c r="J185" s="728" t="s">
        <v>904</v>
      </c>
      <c r="K185" s="728" t="s">
        <v>905</v>
      </c>
      <c r="L185" s="731">
        <v>90.330000000000013</v>
      </c>
      <c r="M185" s="731">
        <v>1</v>
      </c>
      <c r="N185" s="732">
        <v>90.330000000000013</v>
      </c>
    </row>
    <row r="186" spans="1:14" ht="14.4" customHeight="1" x14ac:dyDescent="0.3">
      <c r="A186" s="726" t="s">
        <v>569</v>
      </c>
      <c r="B186" s="727" t="s">
        <v>570</v>
      </c>
      <c r="C186" s="728" t="s">
        <v>582</v>
      </c>
      <c r="D186" s="729" t="s">
        <v>583</v>
      </c>
      <c r="E186" s="730">
        <v>50113001</v>
      </c>
      <c r="F186" s="729" t="s">
        <v>593</v>
      </c>
      <c r="G186" s="728" t="s">
        <v>594</v>
      </c>
      <c r="H186" s="728">
        <v>102420</v>
      </c>
      <c r="I186" s="728">
        <v>2420</v>
      </c>
      <c r="J186" s="728" t="s">
        <v>906</v>
      </c>
      <c r="K186" s="728" t="s">
        <v>907</v>
      </c>
      <c r="L186" s="731">
        <v>96.800000000000026</v>
      </c>
      <c r="M186" s="731">
        <v>1</v>
      </c>
      <c r="N186" s="732">
        <v>96.800000000000026</v>
      </c>
    </row>
    <row r="187" spans="1:14" ht="14.4" customHeight="1" x14ac:dyDescent="0.3">
      <c r="A187" s="726" t="s">
        <v>569</v>
      </c>
      <c r="B187" s="727" t="s">
        <v>570</v>
      </c>
      <c r="C187" s="728" t="s">
        <v>582</v>
      </c>
      <c r="D187" s="729" t="s">
        <v>583</v>
      </c>
      <c r="E187" s="730">
        <v>50113001</v>
      </c>
      <c r="F187" s="729" t="s">
        <v>593</v>
      </c>
      <c r="G187" s="728" t="s">
        <v>610</v>
      </c>
      <c r="H187" s="728">
        <v>850729</v>
      </c>
      <c r="I187" s="728">
        <v>157875</v>
      </c>
      <c r="J187" s="728" t="s">
        <v>908</v>
      </c>
      <c r="K187" s="728" t="s">
        <v>909</v>
      </c>
      <c r="L187" s="731">
        <v>274.2697872340425</v>
      </c>
      <c r="M187" s="731">
        <v>141</v>
      </c>
      <c r="N187" s="732">
        <v>38672.039999999994</v>
      </c>
    </row>
    <row r="188" spans="1:14" ht="14.4" customHeight="1" x14ac:dyDescent="0.3">
      <c r="A188" s="726" t="s">
        <v>569</v>
      </c>
      <c r="B188" s="727" t="s">
        <v>570</v>
      </c>
      <c r="C188" s="728" t="s">
        <v>582</v>
      </c>
      <c r="D188" s="729" t="s">
        <v>583</v>
      </c>
      <c r="E188" s="730">
        <v>50113001</v>
      </c>
      <c r="F188" s="729" t="s">
        <v>593</v>
      </c>
      <c r="G188" s="728" t="s">
        <v>594</v>
      </c>
      <c r="H188" s="728">
        <v>849941</v>
      </c>
      <c r="I188" s="728">
        <v>162142</v>
      </c>
      <c r="J188" s="728" t="s">
        <v>910</v>
      </c>
      <c r="K188" s="728" t="s">
        <v>911</v>
      </c>
      <c r="L188" s="731">
        <v>28.314000000000011</v>
      </c>
      <c r="M188" s="731">
        <v>5</v>
      </c>
      <c r="N188" s="732">
        <v>141.57000000000005</v>
      </c>
    </row>
    <row r="189" spans="1:14" ht="14.4" customHeight="1" x14ac:dyDescent="0.3">
      <c r="A189" s="726" t="s">
        <v>569</v>
      </c>
      <c r="B189" s="727" t="s">
        <v>570</v>
      </c>
      <c r="C189" s="728" t="s">
        <v>582</v>
      </c>
      <c r="D189" s="729" t="s">
        <v>583</v>
      </c>
      <c r="E189" s="730">
        <v>50113001</v>
      </c>
      <c r="F189" s="729" t="s">
        <v>593</v>
      </c>
      <c r="G189" s="728" t="s">
        <v>610</v>
      </c>
      <c r="H189" s="728">
        <v>177322</v>
      </c>
      <c r="I189" s="728">
        <v>177322</v>
      </c>
      <c r="J189" s="728" t="s">
        <v>912</v>
      </c>
      <c r="K189" s="728" t="s">
        <v>913</v>
      </c>
      <c r="L189" s="731">
        <v>39.309999999999995</v>
      </c>
      <c r="M189" s="731">
        <v>3</v>
      </c>
      <c r="N189" s="732">
        <v>117.92999999999999</v>
      </c>
    </row>
    <row r="190" spans="1:14" ht="14.4" customHeight="1" x14ac:dyDescent="0.3">
      <c r="A190" s="726" t="s">
        <v>569</v>
      </c>
      <c r="B190" s="727" t="s">
        <v>570</v>
      </c>
      <c r="C190" s="728" t="s">
        <v>582</v>
      </c>
      <c r="D190" s="729" t="s">
        <v>583</v>
      </c>
      <c r="E190" s="730">
        <v>50113001</v>
      </c>
      <c r="F190" s="729" t="s">
        <v>593</v>
      </c>
      <c r="G190" s="728" t="s">
        <v>594</v>
      </c>
      <c r="H190" s="728">
        <v>203215</v>
      </c>
      <c r="I190" s="728">
        <v>203215</v>
      </c>
      <c r="J190" s="728" t="s">
        <v>914</v>
      </c>
      <c r="K190" s="728" t="s">
        <v>915</v>
      </c>
      <c r="L190" s="731">
        <v>99.43</v>
      </c>
      <c r="M190" s="731">
        <v>2</v>
      </c>
      <c r="N190" s="732">
        <v>198.86</v>
      </c>
    </row>
    <row r="191" spans="1:14" ht="14.4" customHeight="1" x14ac:dyDescent="0.3">
      <c r="A191" s="726" t="s">
        <v>569</v>
      </c>
      <c r="B191" s="727" t="s">
        <v>570</v>
      </c>
      <c r="C191" s="728" t="s">
        <v>582</v>
      </c>
      <c r="D191" s="729" t="s">
        <v>583</v>
      </c>
      <c r="E191" s="730">
        <v>50113001</v>
      </c>
      <c r="F191" s="729" t="s">
        <v>593</v>
      </c>
      <c r="G191" s="728" t="s">
        <v>594</v>
      </c>
      <c r="H191" s="728">
        <v>168579</v>
      </c>
      <c r="I191" s="728">
        <v>68579</v>
      </c>
      <c r="J191" s="728" t="s">
        <v>916</v>
      </c>
      <c r="K191" s="728" t="s">
        <v>915</v>
      </c>
      <c r="L191" s="731">
        <v>88.016666666666637</v>
      </c>
      <c r="M191" s="731">
        <v>3</v>
      </c>
      <c r="N191" s="732">
        <v>264.0499999999999</v>
      </c>
    </row>
    <row r="192" spans="1:14" ht="14.4" customHeight="1" x14ac:dyDescent="0.3">
      <c r="A192" s="726" t="s">
        <v>569</v>
      </c>
      <c r="B192" s="727" t="s">
        <v>570</v>
      </c>
      <c r="C192" s="728" t="s">
        <v>582</v>
      </c>
      <c r="D192" s="729" t="s">
        <v>583</v>
      </c>
      <c r="E192" s="730">
        <v>50113001</v>
      </c>
      <c r="F192" s="729" t="s">
        <v>593</v>
      </c>
      <c r="G192" s="728" t="s">
        <v>594</v>
      </c>
      <c r="H192" s="728">
        <v>194167</v>
      </c>
      <c r="I192" s="728">
        <v>94167</v>
      </c>
      <c r="J192" s="728" t="s">
        <v>917</v>
      </c>
      <c r="K192" s="728" t="s">
        <v>918</v>
      </c>
      <c r="L192" s="731">
        <v>120.25500000000002</v>
      </c>
      <c r="M192" s="731">
        <v>2</v>
      </c>
      <c r="N192" s="732">
        <v>240.51000000000005</v>
      </c>
    </row>
    <row r="193" spans="1:14" ht="14.4" customHeight="1" x14ac:dyDescent="0.3">
      <c r="A193" s="726" t="s">
        <v>569</v>
      </c>
      <c r="B193" s="727" t="s">
        <v>570</v>
      </c>
      <c r="C193" s="728" t="s">
        <v>582</v>
      </c>
      <c r="D193" s="729" t="s">
        <v>583</v>
      </c>
      <c r="E193" s="730">
        <v>50113001</v>
      </c>
      <c r="F193" s="729" t="s">
        <v>593</v>
      </c>
      <c r="G193" s="728" t="s">
        <v>594</v>
      </c>
      <c r="H193" s="728">
        <v>100269</v>
      </c>
      <c r="I193" s="728">
        <v>269</v>
      </c>
      <c r="J193" s="728" t="s">
        <v>919</v>
      </c>
      <c r="K193" s="728" t="s">
        <v>692</v>
      </c>
      <c r="L193" s="731">
        <v>40.78</v>
      </c>
      <c r="M193" s="731">
        <v>1</v>
      </c>
      <c r="N193" s="732">
        <v>40.78</v>
      </c>
    </row>
    <row r="194" spans="1:14" ht="14.4" customHeight="1" x14ac:dyDescent="0.3">
      <c r="A194" s="726" t="s">
        <v>569</v>
      </c>
      <c r="B194" s="727" t="s">
        <v>570</v>
      </c>
      <c r="C194" s="728" t="s">
        <v>582</v>
      </c>
      <c r="D194" s="729" t="s">
        <v>583</v>
      </c>
      <c r="E194" s="730">
        <v>50113001</v>
      </c>
      <c r="F194" s="729" t="s">
        <v>593</v>
      </c>
      <c r="G194" s="728" t="s">
        <v>610</v>
      </c>
      <c r="H194" s="728">
        <v>161623</v>
      </c>
      <c r="I194" s="728">
        <v>161623</v>
      </c>
      <c r="J194" s="728" t="s">
        <v>920</v>
      </c>
      <c r="K194" s="728" t="s">
        <v>627</v>
      </c>
      <c r="L194" s="731">
        <v>146.99</v>
      </c>
      <c r="M194" s="731">
        <v>2</v>
      </c>
      <c r="N194" s="732">
        <v>293.98</v>
      </c>
    </row>
    <row r="195" spans="1:14" ht="14.4" customHeight="1" x14ac:dyDescent="0.3">
      <c r="A195" s="726" t="s">
        <v>569</v>
      </c>
      <c r="B195" s="727" t="s">
        <v>570</v>
      </c>
      <c r="C195" s="728" t="s">
        <v>582</v>
      </c>
      <c r="D195" s="729" t="s">
        <v>583</v>
      </c>
      <c r="E195" s="730">
        <v>50113001</v>
      </c>
      <c r="F195" s="729" t="s">
        <v>593</v>
      </c>
      <c r="G195" s="728" t="s">
        <v>610</v>
      </c>
      <c r="H195" s="728">
        <v>847149</v>
      </c>
      <c r="I195" s="728">
        <v>124115</v>
      </c>
      <c r="J195" s="728" t="s">
        <v>921</v>
      </c>
      <c r="K195" s="728" t="s">
        <v>627</v>
      </c>
      <c r="L195" s="731">
        <v>213.24</v>
      </c>
      <c r="M195" s="731">
        <v>1</v>
      </c>
      <c r="N195" s="732">
        <v>213.24</v>
      </c>
    </row>
    <row r="196" spans="1:14" ht="14.4" customHeight="1" x14ac:dyDescent="0.3">
      <c r="A196" s="726" t="s">
        <v>569</v>
      </c>
      <c r="B196" s="727" t="s">
        <v>570</v>
      </c>
      <c r="C196" s="728" t="s">
        <v>582</v>
      </c>
      <c r="D196" s="729" t="s">
        <v>583</v>
      </c>
      <c r="E196" s="730">
        <v>50113001</v>
      </c>
      <c r="F196" s="729" t="s">
        <v>593</v>
      </c>
      <c r="G196" s="728" t="s">
        <v>610</v>
      </c>
      <c r="H196" s="728">
        <v>846824</v>
      </c>
      <c r="I196" s="728">
        <v>124087</v>
      </c>
      <c r="J196" s="728" t="s">
        <v>922</v>
      </c>
      <c r="K196" s="728" t="s">
        <v>627</v>
      </c>
      <c r="L196" s="731">
        <v>158.97999999999999</v>
      </c>
      <c r="M196" s="731">
        <v>3</v>
      </c>
      <c r="N196" s="732">
        <v>476.93999999999994</v>
      </c>
    </row>
    <row r="197" spans="1:14" ht="14.4" customHeight="1" x14ac:dyDescent="0.3">
      <c r="A197" s="726" t="s">
        <v>569</v>
      </c>
      <c r="B197" s="727" t="s">
        <v>570</v>
      </c>
      <c r="C197" s="728" t="s">
        <v>582</v>
      </c>
      <c r="D197" s="729" t="s">
        <v>583</v>
      </c>
      <c r="E197" s="730">
        <v>50113001</v>
      </c>
      <c r="F197" s="729" t="s">
        <v>593</v>
      </c>
      <c r="G197" s="728" t="s">
        <v>610</v>
      </c>
      <c r="H197" s="728">
        <v>844651</v>
      </c>
      <c r="I197" s="728">
        <v>101205</v>
      </c>
      <c r="J197" s="728" t="s">
        <v>923</v>
      </c>
      <c r="K197" s="728" t="s">
        <v>924</v>
      </c>
      <c r="L197" s="731">
        <v>86.68</v>
      </c>
      <c r="M197" s="731">
        <v>1</v>
      </c>
      <c r="N197" s="732">
        <v>86.68</v>
      </c>
    </row>
    <row r="198" spans="1:14" ht="14.4" customHeight="1" x14ac:dyDescent="0.3">
      <c r="A198" s="726" t="s">
        <v>569</v>
      </c>
      <c r="B198" s="727" t="s">
        <v>570</v>
      </c>
      <c r="C198" s="728" t="s">
        <v>582</v>
      </c>
      <c r="D198" s="729" t="s">
        <v>583</v>
      </c>
      <c r="E198" s="730">
        <v>50113001</v>
      </c>
      <c r="F198" s="729" t="s">
        <v>593</v>
      </c>
      <c r="G198" s="728" t="s">
        <v>610</v>
      </c>
      <c r="H198" s="728">
        <v>849831</v>
      </c>
      <c r="I198" s="728">
        <v>162008</v>
      </c>
      <c r="J198" s="728" t="s">
        <v>925</v>
      </c>
      <c r="K198" s="728" t="s">
        <v>664</v>
      </c>
      <c r="L198" s="731">
        <v>170.84999999999997</v>
      </c>
      <c r="M198" s="731">
        <v>1</v>
      </c>
      <c r="N198" s="732">
        <v>170.84999999999997</v>
      </c>
    </row>
    <row r="199" spans="1:14" ht="14.4" customHeight="1" x14ac:dyDescent="0.3">
      <c r="A199" s="726" t="s">
        <v>569</v>
      </c>
      <c r="B199" s="727" t="s">
        <v>570</v>
      </c>
      <c r="C199" s="728" t="s">
        <v>582</v>
      </c>
      <c r="D199" s="729" t="s">
        <v>583</v>
      </c>
      <c r="E199" s="730">
        <v>50113001</v>
      </c>
      <c r="F199" s="729" t="s">
        <v>593</v>
      </c>
      <c r="G199" s="728" t="s">
        <v>594</v>
      </c>
      <c r="H199" s="728">
        <v>191731</v>
      </c>
      <c r="I199" s="728">
        <v>91731</v>
      </c>
      <c r="J199" s="728" t="s">
        <v>926</v>
      </c>
      <c r="K199" s="728" t="s">
        <v>927</v>
      </c>
      <c r="L199" s="731">
        <v>3891.5</v>
      </c>
      <c r="M199" s="731">
        <v>2</v>
      </c>
      <c r="N199" s="732">
        <v>7783</v>
      </c>
    </row>
    <row r="200" spans="1:14" ht="14.4" customHeight="1" x14ac:dyDescent="0.3">
      <c r="A200" s="726" t="s">
        <v>569</v>
      </c>
      <c r="B200" s="727" t="s">
        <v>570</v>
      </c>
      <c r="C200" s="728" t="s">
        <v>582</v>
      </c>
      <c r="D200" s="729" t="s">
        <v>583</v>
      </c>
      <c r="E200" s="730">
        <v>50113001</v>
      </c>
      <c r="F200" s="729" t="s">
        <v>593</v>
      </c>
      <c r="G200" s="728" t="s">
        <v>610</v>
      </c>
      <c r="H200" s="728">
        <v>178689</v>
      </c>
      <c r="I200" s="728">
        <v>178689</v>
      </c>
      <c r="J200" s="728" t="s">
        <v>928</v>
      </c>
      <c r="K200" s="728" t="s">
        <v>929</v>
      </c>
      <c r="L200" s="731">
        <v>98.44</v>
      </c>
      <c r="M200" s="731">
        <v>2</v>
      </c>
      <c r="N200" s="732">
        <v>196.88</v>
      </c>
    </row>
    <row r="201" spans="1:14" ht="14.4" customHeight="1" x14ac:dyDescent="0.3">
      <c r="A201" s="726" t="s">
        <v>569</v>
      </c>
      <c r="B201" s="727" t="s">
        <v>570</v>
      </c>
      <c r="C201" s="728" t="s">
        <v>582</v>
      </c>
      <c r="D201" s="729" t="s">
        <v>583</v>
      </c>
      <c r="E201" s="730">
        <v>50113001</v>
      </c>
      <c r="F201" s="729" t="s">
        <v>593</v>
      </c>
      <c r="G201" s="728" t="s">
        <v>594</v>
      </c>
      <c r="H201" s="728">
        <v>182952</v>
      </c>
      <c r="I201" s="728">
        <v>82952</v>
      </c>
      <c r="J201" s="728" t="s">
        <v>930</v>
      </c>
      <c r="K201" s="728" t="s">
        <v>931</v>
      </c>
      <c r="L201" s="731">
        <v>175.42</v>
      </c>
      <c r="M201" s="731">
        <v>1</v>
      </c>
      <c r="N201" s="732">
        <v>175.42</v>
      </c>
    </row>
    <row r="202" spans="1:14" ht="14.4" customHeight="1" x14ac:dyDescent="0.3">
      <c r="A202" s="726" t="s">
        <v>569</v>
      </c>
      <c r="B202" s="727" t="s">
        <v>570</v>
      </c>
      <c r="C202" s="728" t="s">
        <v>582</v>
      </c>
      <c r="D202" s="729" t="s">
        <v>583</v>
      </c>
      <c r="E202" s="730">
        <v>50113001</v>
      </c>
      <c r="F202" s="729" t="s">
        <v>593</v>
      </c>
      <c r="G202" s="728" t="s">
        <v>594</v>
      </c>
      <c r="H202" s="728">
        <v>159358</v>
      </c>
      <c r="I202" s="728">
        <v>59358</v>
      </c>
      <c r="J202" s="728" t="s">
        <v>932</v>
      </c>
      <c r="K202" s="728" t="s">
        <v>933</v>
      </c>
      <c r="L202" s="731">
        <v>326.47999906034141</v>
      </c>
      <c r="M202" s="731">
        <v>25</v>
      </c>
      <c r="N202" s="732">
        <v>8161.9999765085349</v>
      </c>
    </row>
    <row r="203" spans="1:14" ht="14.4" customHeight="1" x14ac:dyDescent="0.3">
      <c r="A203" s="726" t="s">
        <v>569</v>
      </c>
      <c r="B203" s="727" t="s">
        <v>570</v>
      </c>
      <c r="C203" s="728" t="s">
        <v>582</v>
      </c>
      <c r="D203" s="729" t="s">
        <v>583</v>
      </c>
      <c r="E203" s="730">
        <v>50113001</v>
      </c>
      <c r="F203" s="729" t="s">
        <v>593</v>
      </c>
      <c r="G203" s="728" t="s">
        <v>610</v>
      </c>
      <c r="H203" s="728">
        <v>197227</v>
      </c>
      <c r="I203" s="728">
        <v>197227</v>
      </c>
      <c r="J203" s="728" t="s">
        <v>934</v>
      </c>
      <c r="K203" s="728" t="s">
        <v>935</v>
      </c>
      <c r="L203" s="731">
        <v>135.70000000000002</v>
      </c>
      <c r="M203" s="731">
        <v>1</v>
      </c>
      <c r="N203" s="732">
        <v>135.70000000000002</v>
      </c>
    </row>
    <row r="204" spans="1:14" ht="14.4" customHeight="1" x14ac:dyDescent="0.3">
      <c r="A204" s="726" t="s">
        <v>569</v>
      </c>
      <c r="B204" s="727" t="s">
        <v>570</v>
      </c>
      <c r="C204" s="728" t="s">
        <v>582</v>
      </c>
      <c r="D204" s="729" t="s">
        <v>583</v>
      </c>
      <c r="E204" s="730">
        <v>50113001</v>
      </c>
      <c r="F204" s="729" t="s">
        <v>593</v>
      </c>
      <c r="G204" s="728" t="s">
        <v>571</v>
      </c>
      <c r="H204" s="728">
        <v>147741</v>
      </c>
      <c r="I204" s="728">
        <v>47741</v>
      </c>
      <c r="J204" s="728" t="s">
        <v>936</v>
      </c>
      <c r="K204" s="728" t="s">
        <v>937</v>
      </c>
      <c r="L204" s="731">
        <v>39.479999999999968</v>
      </c>
      <c r="M204" s="731">
        <v>1</v>
      </c>
      <c r="N204" s="732">
        <v>39.479999999999968</v>
      </c>
    </row>
    <row r="205" spans="1:14" ht="14.4" customHeight="1" x14ac:dyDescent="0.3">
      <c r="A205" s="726" t="s">
        <v>569</v>
      </c>
      <c r="B205" s="727" t="s">
        <v>570</v>
      </c>
      <c r="C205" s="728" t="s">
        <v>582</v>
      </c>
      <c r="D205" s="729" t="s">
        <v>583</v>
      </c>
      <c r="E205" s="730">
        <v>50113001</v>
      </c>
      <c r="F205" s="729" t="s">
        <v>593</v>
      </c>
      <c r="G205" s="728" t="s">
        <v>571</v>
      </c>
      <c r="H205" s="728">
        <v>147740</v>
      </c>
      <c r="I205" s="728">
        <v>47740</v>
      </c>
      <c r="J205" s="728" t="s">
        <v>938</v>
      </c>
      <c r="K205" s="728" t="s">
        <v>924</v>
      </c>
      <c r="L205" s="731">
        <v>36.494999999999997</v>
      </c>
      <c r="M205" s="731">
        <v>4</v>
      </c>
      <c r="N205" s="732">
        <v>145.97999999999999</v>
      </c>
    </row>
    <row r="206" spans="1:14" ht="14.4" customHeight="1" x14ac:dyDescent="0.3">
      <c r="A206" s="726" t="s">
        <v>569</v>
      </c>
      <c r="B206" s="727" t="s">
        <v>570</v>
      </c>
      <c r="C206" s="728" t="s">
        <v>582</v>
      </c>
      <c r="D206" s="729" t="s">
        <v>583</v>
      </c>
      <c r="E206" s="730">
        <v>50113001</v>
      </c>
      <c r="F206" s="729" t="s">
        <v>593</v>
      </c>
      <c r="G206" s="728" t="s">
        <v>594</v>
      </c>
      <c r="H206" s="728">
        <v>114957</v>
      </c>
      <c r="I206" s="728">
        <v>14957</v>
      </c>
      <c r="J206" s="728" t="s">
        <v>939</v>
      </c>
      <c r="K206" s="728" t="s">
        <v>940</v>
      </c>
      <c r="L206" s="731">
        <v>39.879999999999995</v>
      </c>
      <c r="M206" s="731">
        <v>2</v>
      </c>
      <c r="N206" s="732">
        <v>79.759999999999991</v>
      </c>
    </row>
    <row r="207" spans="1:14" ht="14.4" customHeight="1" x14ac:dyDescent="0.3">
      <c r="A207" s="726" t="s">
        <v>569</v>
      </c>
      <c r="B207" s="727" t="s">
        <v>570</v>
      </c>
      <c r="C207" s="728" t="s">
        <v>582</v>
      </c>
      <c r="D207" s="729" t="s">
        <v>583</v>
      </c>
      <c r="E207" s="730">
        <v>50113001</v>
      </c>
      <c r="F207" s="729" t="s">
        <v>593</v>
      </c>
      <c r="G207" s="728" t="s">
        <v>571</v>
      </c>
      <c r="H207" s="728">
        <v>198054</v>
      </c>
      <c r="I207" s="728">
        <v>198054</v>
      </c>
      <c r="J207" s="728" t="s">
        <v>941</v>
      </c>
      <c r="K207" s="728" t="s">
        <v>942</v>
      </c>
      <c r="L207" s="731">
        <v>43.999999999999993</v>
      </c>
      <c r="M207" s="731">
        <v>7</v>
      </c>
      <c r="N207" s="732">
        <v>307.99999999999994</v>
      </c>
    </row>
    <row r="208" spans="1:14" ht="14.4" customHeight="1" x14ac:dyDescent="0.3">
      <c r="A208" s="726" t="s">
        <v>569</v>
      </c>
      <c r="B208" s="727" t="s">
        <v>570</v>
      </c>
      <c r="C208" s="728" t="s">
        <v>582</v>
      </c>
      <c r="D208" s="729" t="s">
        <v>583</v>
      </c>
      <c r="E208" s="730">
        <v>50113001</v>
      </c>
      <c r="F208" s="729" t="s">
        <v>593</v>
      </c>
      <c r="G208" s="728" t="s">
        <v>571</v>
      </c>
      <c r="H208" s="728">
        <v>198058</v>
      </c>
      <c r="I208" s="728">
        <v>198058</v>
      </c>
      <c r="J208" s="728" t="s">
        <v>941</v>
      </c>
      <c r="K208" s="728" t="s">
        <v>943</v>
      </c>
      <c r="L208" s="731">
        <v>110.0000000000001</v>
      </c>
      <c r="M208" s="731">
        <v>1</v>
      </c>
      <c r="N208" s="732">
        <v>110.0000000000001</v>
      </c>
    </row>
    <row r="209" spans="1:14" ht="14.4" customHeight="1" x14ac:dyDescent="0.3">
      <c r="A209" s="726" t="s">
        <v>569</v>
      </c>
      <c r="B209" s="727" t="s">
        <v>570</v>
      </c>
      <c r="C209" s="728" t="s">
        <v>582</v>
      </c>
      <c r="D209" s="729" t="s">
        <v>583</v>
      </c>
      <c r="E209" s="730">
        <v>50113001</v>
      </c>
      <c r="F209" s="729" t="s">
        <v>593</v>
      </c>
      <c r="G209" s="728" t="s">
        <v>594</v>
      </c>
      <c r="H209" s="728">
        <v>191032</v>
      </c>
      <c r="I209" s="728">
        <v>91032</v>
      </c>
      <c r="J209" s="728" t="s">
        <v>944</v>
      </c>
      <c r="K209" s="728" t="s">
        <v>945</v>
      </c>
      <c r="L209" s="731">
        <v>29.81</v>
      </c>
      <c r="M209" s="731">
        <v>3</v>
      </c>
      <c r="N209" s="732">
        <v>89.429999999999993</v>
      </c>
    </row>
    <row r="210" spans="1:14" ht="14.4" customHeight="1" x14ac:dyDescent="0.3">
      <c r="A210" s="726" t="s">
        <v>569</v>
      </c>
      <c r="B210" s="727" t="s">
        <v>570</v>
      </c>
      <c r="C210" s="728" t="s">
        <v>582</v>
      </c>
      <c r="D210" s="729" t="s">
        <v>583</v>
      </c>
      <c r="E210" s="730">
        <v>50113001</v>
      </c>
      <c r="F210" s="729" t="s">
        <v>593</v>
      </c>
      <c r="G210" s="728" t="s">
        <v>594</v>
      </c>
      <c r="H210" s="728">
        <v>180058</v>
      </c>
      <c r="I210" s="728">
        <v>80058</v>
      </c>
      <c r="J210" s="728" t="s">
        <v>946</v>
      </c>
      <c r="K210" s="728" t="s">
        <v>947</v>
      </c>
      <c r="L210" s="731">
        <v>123.42000000000003</v>
      </c>
      <c r="M210" s="731">
        <v>1</v>
      </c>
      <c r="N210" s="732">
        <v>123.42000000000003</v>
      </c>
    </row>
    <row r="211" spans="1:14" ht="14.4" customHeight="1" x14ac:dyDescent="0.3">
      <c r="A211" s="726" t="s">
        <v>569</v>
      </c>
      <c r="B211" s="727" t="s">
        <v>570</v>
      </c>
      <c r="C211" s="728" t="s">
        <v>582</v>
      </c>
      <c r="D211" s="729" t="s">
        <v>583</v>
      </c>
      <c r="E211" s="730">
        <v>50113001</v>
      </c>
      <c r="F211" s="729" t="s">
        <v>593</v>
      </c>
      <c r="G211" s="728" t="s">
        <v>610</v>
      </c>
      <c r="H211" s="728">
        <v>990810</v>
      </c>
      <c r="I211" s="728">
        <v>195939</v>
      </c>
      <c r="J211" s="728" t="s">
        <v>948</v>
      </c>
      <c r="K211" s="728" t="s">
        <v>853</v>
      </c>
      <c r="L211" s="731">
        <v>63.401620141643761</v>
      </c>
      <c r="M211" s="731">
        <v>1</v>
      </c>
      <c r="N211" s="732">
        <v>63.401620141643761</v>
      </c>
    </row>
    <row r="212" spans="1:14" ht="14.4" customHeight="1" x14ac:dyDescent="0.3">
      <c r="A212" s="726" t="s">
        <v>569</v>
      </c>
      <c r="B212" s="727" t="s">
        <v>570</v>
      </c>
      <c r="C212" s="728" t="s">
        <v>582</v>
      </c>
      <c r="D212" s="729" t="s">
        <v>583</v>
      </c>
      <c r="E212" s="730">
        <v>50113001</v>
      </c>
      <c r="F212" s="729" t="s">
        <v>593</v>
      </c>
      <c r="G212" s="728" t="s">
        <v>610</v>
      </c>
      <c r="H212" s="728">
        <v>191922</v>
      </c>
      <c r="I212" s="728">
        <v>191922</v>
      </c>
      <c r="J212" s="728" t="s">
        <v>949</v>
      </c>
      <c r="K212" s="728" t="s">
        <v>950</v>
      </c>
      <c r="L212" s="731">
        <v>93.070000000000022</v>
      </c>
      <c r="M212" s="731">
        <v>1</v>
      </c>
      <c r="N212" s="732">
        <v>93.070000000000022</v>
      </c>
    </row>
    <row r="213" spans="1:14" ht="14.4" customHeight="1" x14ac:dyDescent="0.3">
      <c r="A213" s="726" t="s">
        <v>569</v>
      </c>
      <c r="B213" s="727" t="s">
        <v>570</v>
      </c>
      <c r="C213" s="728" t="s">
        <v>582</v>
      </c>
      <c r="D213" s="729" t="s">
        <v>583</v>
      </c>
      <c r="E213" s="730">
        <v>50113001</v>
      </c>
      <c r="F213" s="729" t="s">
        <v>593</v>
      </c>
      <c r="G213" s="728" t="s">
        <v>610</v>
      </c>
      <c r="H213" s="728">
        <v>109709</v>
      </c>
      <c r="I213" s="728">
        <v>9709</v>
      </c>
      <c r="J213" s="728" t="s">
        <v>951</v>
      </c>
      <c r="K213" s="728" t="s">
        <v>952</v>
      </c>
      <c r="L213" s="731">
        <v>34.549999999999997</v>
      </c>
      <c r="M213" s="731">
        <v>10</v>
      </c>
      <c r="N213" s="732">
        <v>345.5</v>
      </c>
    </row>
    <row r="214" spans="1:14" ht="14.4" customHeight="1" x14ac:dyDescent="0.3">
      <c r="A214" s="726" t="s">
        <v>569</v>
      </c>
      <c r="B214" s="727" t="s">
        <v>570</v>
      </c>
      <c r="C214" s="728" t="s">
        <v>582</v>
      </c>
      <c r="D214" s="729" t="s">
        <v>583</v>
      </c>
      <c r="E214" s="730">
        <v>50113001</v>
      </c>
      <c r="F214" s="729" t="s">
        <v>593</v>
      </c>
      <c r="G214" s="728" t="s">
        <v>594</v>
      </c>
      <c r="H214" s="728">
        <v>848866</v>
      </c>
      <c r="I214" s="728">
        <v>119654</v>
      </c>
      <c r="J214" s="728" t="s">
        <v>953</v>
      </c>
      <c r="K214" s="728" t="s">
        <v>954</v>
      </c>
      <c r="L214" s="731">
        <v>256.00666666666672</v>
      </c>
      <c r="M214" s="731">
        <v>3</v>
      </c>
      <c r="N214" s="732">
        <v>768.0200000000001</v>
      </c>
    </row>
    <row r="215" spans="1:14" ht="14.4" customHeight="1" x14ac:dyDescent="0.3">
      <c r="A215" s="726" t="s">
        <v>569</v>
      </c>
      <c r="B215" s="727" t="s">
        <v>570</v>
      </c>
      <c r="C215" s="728" t="s">
        <v>582</v>
      </c>
      <c r="D215" s="729" t="s">
        <v>583</v>
      </c>
      <c r="E215" s="730">
        <v>50113001</v>
      </c>
      <c r="F215" s="729" t="s">
        <v>593</v>
      </c>
      <c r="G215" s="728" t="s">
        <v>571</v>
      </c>
      <c r="H215" s="728">
        <v>193013</v>
      </c>
      <c r="I215" s="728">
        <v>93013</v>
      </c>
      <c r="J215" s="728" t="s">
        <v>955</v>
      </c>
      <c r="K215" s="728" t="s">
        <v>956</v>
      </c>
      <c r="L215" s="731">
        <v>44.120000000000005</v>
      </c>
      <c r="M215" s="731">
        <v>1</v>
      </c>
      <c r="N215" s="732">
        <v>44.120000000000005</v>
      </c>
    </row>
    <row r="216" spans="1:14" ht="14.4" customHeight="1" x14ac:dyDescent="0.3">
      <c r="A216" s="726" t="s">
        <v>569</v>
      </c>
      <c r="B216" s="727" t="s">
        <v>570</v>
      </c>
      <c r="C216" s="728" t="s">
        <v>582</v>
      </c>
      <c r="D216" s="729" t="s">
        <v>583</v>
      </c>
      <c r="E216" s="730">
        <v>50113001</v>
      </c>
      <c r="F216" s="729" t="s">
        <v>593</v>
      </c>
      <c r="G216" s="728" t="s">
        <v>571</v>
      </c>
      <c r="H216" s="728">
        <v>193018</v>
      </c>
      <c r="I216" s="728">
        <v>93018</v>
      </c>
      <c r="J216" s="728" t="s">
        <v>957</v>
      </c>
      <c r="K216" s="728" t="s">
        <v>958</v>
      </c>
      <c r="L216" s="731">
        <v>297.92000000000007</v>
      </c>
      <c r="M216" s="731">
        <v>1</v>
      </c>
      <c r="N216" s="732">
        <v>297.92000000000007</v>
      </c>
    </row>
    <row r="217" spans="1:14" ht="14.4" customHeight="1" x14ac:dyDescent="0.3">
      <c r="A217" s="726" t="s">
        <v>569</v>
      </c>
      <c r="B217" s="727" t="s">
        <v>570</v>
      </c>
      <c r="C217" s="728" t="s">
        <v>582</v>
      </c>
      <c r="D217" s="729" t="s">
        <v>583</v>
      </c>
      <c r="E217" s="730">
        <v>50113001</v>
      </c>
      <c r="F217" s="729" t="s">
        <v>593</v>
      </c>
      <c r="G217" s="728" t="s">
        <v>571</v>
      </c>
      <c r="H217" s="728">
        <v>193016</v>
      </c>
      <c r="I217" s="728">
        <v>93016</v>
      </c>
      <c r="J217" s="728" t="s">
        <v>959</v>
      </c>
      <c r="K217" s="728" t="s">
        <v>960</v>
      </c>
      <c r="L217" s="731">
        <v>88.249999999999943</v>
      </c>
      <c r="M217" s="731">
        <v>2</v>
      </c>
      <c r="N217" s="732">
        <v>176.49999999999989</v>
      </c>
    </row>
    <row r="218" spans="1:14" ht="14.4" customHeight="1" x14ac:dyDescent="0.3">
      <c r="A218" s="726" t="s">
        <v>569</v>
      </c>
      <c r="B218" s="727" t="s">
        <v>570</v>
      </c>
      <c r="C218" s="728" t="s">
        <v>582</v>
      </c>
      <c r="D218" s="729" t="s">
        <v>583</v>
      </c>
      <c r="E218" s="730">
        <v>50113001</v>
      </c>
      <c r="F218" s="729" t="s">
        <v>593</v>
      </c>
      <c r="G218" s="728" t="s">
        <v>571</v>
      </c>
      <c r="H218" s="728">
        <v>193019</v>
      </c>
      <c r="I218" s="728">
        <v>93019</v>
      </c>
      <c r="J218" s="728" t="s">
        <v>961</v>
      </c>
      <c r="K218" s="728" t="s">
        <v>962</v>
      </c>
      <c r="L218" s="731">
        <v>106.83</v>
      </c>
      <c r="M218" s="731">
        <v>1</v>
      </c>
      <c r="N218" s="732">
        <v>106.83</v>
      </c>
    </row>
    <row r="219" spans="1:14" ht="14.4" customHeight="1" x14ac:dyDescent="0.3">
      <c r="A219" s="726" t="s">
        <v>569</v>
      </c>
      <c r="B219" s="727" t="s">
        <v>570</v>
      </c>
      <c r="C219" s="728" t="s">
        <v>582</v>
      </c>
      <c r="D219" s="729" t="s">
        <v>583</v>
      </c>
      <c r="E219" s="730">
        <v>50113001</v>
      </c>
      <c r="F219" s="729" t="s">
        <v>593</v>
      </c>
      <c r="G219" s="728" t="s">
        <v>594</v>
      </c>
      <c r="H219" s="728">
        <v>149013</v>
      </c>
      <c r="I219" s="728">
        <v>49013</v>
      </c>
      <c r="J219" s="728" t="s">
        <v>963</v>
      </c>
      <c r="K219" s="728" t="s">
        <v>964</v>
      </c>
      <c r="L219" s="731">
        <v>51.100000000000016</v>
      </c>
      <c r="M219" s="731">
        <v>1</v>
      </c>
      <c r="N219" s="732">
        <v>51.100000000000016</v>
      </c>
    </row>
    <row r="220" spans="1:14" ht="14.4" customHeight="1" x14ac:dyDescent="0.3">
      <c r="A220" s="726" t="s">
        <v>569</v>
      </c>
      <c r="B220" s="727" t="s">
        <v>570</v>
      </c>
      <c r="C220" s="728" t="s">
        <v>582</v>
      </c>
      <c r="D220" s="729" t="s">
        <v>583</v>
      </c>
      <c r="E220" s="730">
        <v>50113001</v>
      </c>
      <c r="F220" s="729" t="s">
        <v>593</v>
      </c>
      <c r="G220" s="728" t="s">
        <v>571</v>
      </c>
      <c r="H220" s="728">
        <v>185526</v>
      </c>
      <c r="I220" s="728">
        <v>85526</v>
      </c>
      <c r="J220" s="728" t="s">
        <v>965</v>
      </c>
      <c r="K220" s="728" t="s">
        <v>966</v>
      </c>
      <c r="L220" s="731">
        <v>143.68999999999997</v>
      </c>
      <c r="M220" s="731">
        <v>2</v>
      </c>
      <c r="N220" s="732">
        <v>287.37999999999994</v>
      </c>
    </row>
    <row r="221" spans="1:14" ht="14.4" customHeight="1" x14ac:dyDescent="0.3">
      <c r="A221" s="726" t="s">
        <v>569</v>
      </c>
      <c r="B221" s="727" t="s">
        <v>570</v>
      </c>
      <c r="C221" s="728" t="s">
        <v>582</v>
      </c>
      <c r="D221" s="729" t="s">
        <v>583</v>
      </c>
      <c r="E221" s="730">
        <v>50113001</v>
      </c>
      <c r="F221" s="729" t="s">
        <v>593</v>
      </c>
      <c r="G221" s="728" t="s">
        <v>594</v>
      </c>
      <c r="H221" s="728">
        <v>103688</v>
      </c>
      <c r="I221" s="728">
        <v>3688</v>
      </c>
      <c r="J221" s="728" t="s">
        <v>967</v>
      </c>
      <c r="K221" s="728" t="s">
        <v>968</v>
      </c>
      <c r="L221" s="731">
        <v>58.116</v>
      </c>
      <c r="M221" s="731">
        <v>5</v>
      </c>
      <c r="N221" s="732">
        <v>290.58</v>
      </c>
    </row>
    <row r="222" spans="1:14" ht="14.4" customHeight="1" x14ac:dyDescent="0.3">
      <c r="A222" s="726" t="s">
        <v>569</v>
      </c>
      <c r="B222" s="727" t="s">
        <v>570</v>
      </c>
      <c r="C222" s="728" t="s">
        <v>582</v>
      </c>
      <c r="D222" s="729" t="s">
        <v>583</v>
      </c>
      <c r="E222" s="730">
        <v>50113001</v>
      </c>
      <c r="F222" s="729" t="s">
        <v>593</v>
      </c>
      <c r="G222" s="728" t="s">
        <v>594</v>
      </c>
      <c r="H222" s="728">
        <v>100610</v>
      </c>
      <c r="I222" s="728">
        <v>610</v>
      </c>
      <c r="J222" s="728" t="s">
        <v>969</v>
      </c>
      <c r="K222" s="728" t="s">
        <v>970</v>
      </c>
      <c r="L222" s="731">
        <v>64.376985696244944</v>
      </c>
      <c r="M222" s="731">
        <v>14</v>
      </c>
      <c r="N222" s="732">
        <v>901.2777997474293</v>
      </c>
    </row>
    <row r="223" spans="1:14" ht="14.4" customHeight="1" x14ac:dyDescent="0.3">
      <c r="A223" s="726" t="s">
        <v>569</v>
      </c>
      <c r="B223" s="727" t="s">
        <v>570</v>
      </c>
      <c r="C223" s="728" t="s">
        <v>582</v>
      </c>
      <c r="D223" s="729" t="s">
        <v>583</v>
      </c>
      <c r="E223" s="730">
        <v>50113001</v>
      </c>
      <c r="F223" s="729" t="s">
        <v>593</v>
      </c>
      <c r="G223" s="728" t="s">
        <v>594</v>
      </c>
      <c r="H223" s="728">
        <v>130502</v>
      </c>
      <c r="I223" s="728">
        <v>130502</v>
      </c>
      <c r="J223" s="728" t="s">
        <v>971</v>
      </c>
      <c r="K223" s="728" t="s">
        <v>972</v>
      </c>
      <c r="L223" s="731">
        <v>231.46999999999997</v>
      </c>
      <c r="M223" s="731">
        <v>1</v>
      </c>
      <c r="N223" s="732">
        <v>231.46999999999997</v>
      </c>
    </row>
    <row r="224" spans="1:14" ht="14.4" customHeight="1" x14ac:dyDescent="0.3">
      <c r="A224" s="726" t="s">
        <v>569</v>
      </c>
      <c r="B224" s="727" t="s">
        <v>570</v>
      </c>
      <c r="C224" s="728" t="s">
        <v>582</v>
      </c>
      <c r="D224" s="729" t="s">
        <v>583</v>
      </c>
      <c r="E224" s="730">
        <v>50113001</v>
      </c>
      <c r="F224" s="729" t="s">
        <v>593</v>
      </c>
      <c r="G224" s="728" t="s">
        <v>610</v>
      </c>
      <c r="H224" s="728">
        <v>158191</v>
      </c>
      <c r="I224" s="728">
        <v>158191</v>
      </c>
      <c r="J224" s="728" t="s">
        <v>973</v>
      </c>
      <c r="K224" s="728" t="s">
        <v>974</v>
      </c>
      <c r="L224" s="731">
        <v>70.060000000000031</v>
      </c>
      <c r="M224" s="731">
        <v>1</v>
      </c>
      <c r="N224" s="732">
        <v>70.060000000000031</v>
      </c>
    </row>
    <row r="225" spans="1:14" ht="14.4" customHeight="1" x14ac:dyDescent="0.3">
      <c r="A225" s="726" t="s">
        <v>569</v>
      </c>
      <c r="B225" s="727" t="s">
        <v>570</v>
      </c>
      <c r="C225" s="728" t="s">
        <v>582</v>
      </c>
      <c r="D225" s="729" t="s">
        <v>583</v>
      </c>
      <c r="E225" s="730">
        <v>50113001</v>
      </c>
      <c r="F225" s="729" t="s">
        <v>593</v>
      </c>
      <c r="G225" s="728" t="s">
        <v>594</v>
      </c>
      <c r="H225" s="728">
        <v>131215</v>
      </c>
      <c r="I225" s="728">
        <v>31215</v>
      </c>
      <c r="J225" s="728" t="s">
        <v>975</v>
      </c>
      <c r="K225" s="728" t="s">
        <v>976</v>
      </c>
      <c r="L225" s="731">
        <v>55.250000000000007</v>
      </c>
      <c r="M225" s="731">
        <v>2</v>
      </c>
      <c r="N225" s="732">
        <v>110.50000000000001</v>
      </c>
    </row>
    <row r="226" spans="1:14" ht="14.4" customHeight="1" x14ac:dyDescent="0.3">
      <c r="A226" s="726" t="s">
        <v>569</v>
      </c>
      <c r="B226" s="727" t="s">
        <v>570</v>
      </c>
      <c r="C226" s="728" t="s">
        <v>582</v>
      </c>
      <c r="D226" s="729" t="s">
        <v>583</v>
      </c>
      <c r="E226" s="730">
        <v>50113001</v>
      </c>
      <c r="F226" s="729" t="s">
        <v>593</v>
      </c>
      <c r="G226" s="728" t="s">
        <v>594</v>
      </c>
      <c r="H226" s="728">
        <v>175025</v>
      </c>
      <c r="I226" s="728">
        <v>75025</v>
      </c>
      <c r="J226" s="728" t="s">
        <v>977</v>
      </c>
      <c r="K226" s="728" t="s">
        <v>978</v>
      </c>
      <c r="L226" s="731">
        <v>36.74</v>
      </c>
      <c r="M226" s="731">
        <v>1</v>
      </c>
      <c r="N226" s="732">
        <v>36.74</v>
      </c>
    </row>
    <row r="227" spans="1:14" ht="14.4" customHeight="1" x14ac:dyDescent="0.3">
      <c r="A227" s="726" t="s">
        <v>569</v>
      </c>
      <c r="B227" s="727" t="s">
        <v>570</v>
      </c>
      <c r="C227" s="728" t="s">
        <v>582</v>
      </c>
      <c r="D227" s="729" t="s">
        <v>583</v>
      </c>
      <c r="E227" s="730">
        <v>50113001</v>
      </c>
      <c r="F227" s="729" t="s">
        <v>593</v>
      </c>
      <c r="G227" s="728" t="s">
        <v>594</v>
      </c>
      <c r="H227" s="728">
        <v>148578</v>
      </c>
      <c r="I227" s="728">
        <v>48578</v>
      </c>
      <c r="J227" s="728" t="s">
        <v>979</v>
      </c>
      <c r="K227" s="728" t="s">
        <v>980</v>
      </c>
      <c r="L227" s="731">
        <v>54.980000000000004</v>
      </c>
      <c r="M227" s="731">
        <v>4</v>
      </c>
      <c r="N227" s="732">
        <v>219.92000000000002</v>
      </c>
    </row>
    <row r="228" spans="1:14" ht="14.4" customHeight="1" x14ac:dyDescent="0.3">
      <c r="A228" s="726" t="s">
        <v>569</v>
      </c>
      <c r="B228" s="727" t="s">
        <v>570</v>
      </c>
      <c r="C228" s="728" t="s">
        <v>582</v>
      </c>
      <c r="D228" s="729" t="s">
        <v>583</v>
      </c>
      <c r="E228" s="730">
        <v>50113001</v>
      </c>
      <c r="F228" s="729" t="s">
        <v>593</v>
      </c>
      <c r="G228" s="728" t="s">
        <v>594</v>
      </c>
      <c r="H228" s="728">
        <v>848632</v>
      </c>
      <c r="I228" s="728">
        <v>125315</v>
      </c>
      <c r="J228" s="728" t="s">
        <v>979</v>
      </c>
      <c r="K228" s="728" t="s">
        <v>981</v>
      </c>
      <c r="L228" s="731">
        <v>62.779411764705884</v>
      </c>
      <c r="M228" s="731">
        <v>17</v>
      </c>
      <c r="N228" s="732">
        <v>1067.25</v>
      </c>
    </row>
    <row r="229" spans="1:14" ht="14.4" customHeight="1" x14ac:dyDescent="0.3">
      <c r="A229" s="726" t="s">
        <v>569</v>
      </c>
      <c r="B229" s="727" t="s">
        <v>570</v>
      </c>
      <c r="C229" s="728" t="s">
        <v>582</v>
      </c>
      <c r="D229" s="729" t="s">
        <v>583</v>
      </c>
      <c r="E229" s="730">
        <v>50113001</v>
      </c>
      <c r="F229" s="729" t="s">
        <v>593</v>
      </c>
      <c r="G229" s="728" t="s">
        <v>594</v>
      </c>
      <c r="H229" s="728">
        <v>109844</v>
      </c>
      <c r="I229" s="728">
        <v>9844</v>
      </c>
      <c r="J229" s="728" t="s">
        <v>982</v>
      </c>
      <c r="K229" s="728" t="s">
        <v>983</v>
      </c>
      <c r="L229" s="731">
        <v>73.109999999999971</v>
      </c>
      <c r="M229" s="731">
        <v>1</v>
      </c>
      <c r="N229" s="732">
        <v>73.109999999999971</v>
      </c>
    </row>
    <row r="230" spans="1:14" ht="14.4" customHeight="1" x14ac:dyDescent="0.3">
      <c r="A230" s="726" t="s">
        <v>569</v>
      </c>
      <c r="B230" s="727" t="s">
        <v>570</v>
      </c>
      <c r="C230" s="728" t="s">
        <v>582</v>
      </c>
      <c r="D230" s="729" t="s">
        <v>583</v>
      </c>
      <c r="E230" s="730">
        <v>50113001</v>
      </c>
      <c r="F230" s="729" t="s">
        <v>593</v>
      </c>
      <c r="G230" s="728" t="s">
        <v>594</v>
      </c>
      <c r="H230" s="728">
        <v>109847</v>
      </c>
      <c r="I230" s="728">
        <v>9847</v>
      </c>
      <c r="J230" s="728" t="s">
        <v>982</v>
      </c>
      <c r="K230" s="728" t="s">
        <v>984</v>
      </c>
      <c r="L230" s="731">
        <v>41.20500000000002</v>
      </c>
      <c r="M230" s="731">
        <v>4</v>
      </c>
      <c r="N230" s="732">
        <v>164.82000000000008</v>
      </c>
    </row>
    <row r="231" spans="1:14" ht="14.4" customHeight="1" x14ac:dyDescent="0.3">
      <c r="A231" s="726" t="s">
        <v>569</v>
      </c>
      <c r="B231" s="727" t="s">
        <v>570</v>
      </c>
      <c r="C231" s="728" t="s">
        <v>582</v>
      </c>
      <c r="D231" s="729" t="s">
        <v>583</v>
      </c>
      <c r="E231" s="730">
        <v>50113001</v>
      </c>
      <c r="F231" s="729" t="s">
        <v>593</v>
      </c>
      <c r="G231" s="728" t="s">
        <v>594</v>
      </c>
      <c r="H231" s="728">
        <v>191836</v>
      </c>
      <c r="I231" s="728">
        <v>91836</v>
      </c>
      <c r="J231" s="728" t="s">
        <v>982</v>
      </c>
      <c r="K231" s="728" t="s">
        <v>985</v>
      </c>
      <c r="L231" s="731">
        <v>44.841428571428573</v>
      </c>
      <c r="M231" s="731">
        <v>7</v>
      </c>
      <c r="N231" s="732">
        <v>313.89</v>
      </c>
    </row>
    <row r="232" spans="1:14" ht="14.4" customHeight="1" x14ac:dyDescent="0.3">
      <c r="A232" s="726" t="s">
        <v>569</v>
      </c>
      <c r="B232" s="727" t="s">
        <v>570</v>
      </c>
      <c r="C232" s="728" t="s">
        <v>582</v>
      </c>
      <c r="D232" s="729" t="s">
        <v>583</v>
      </c>
      <c r="E232" s="730">
        <v>50113001</v>
      </c>
      <c r="F232" s="729" t="s">
        <v>593</v>
      </c>
      <c r="G232" s="728" t="s">
        <v>594</v>
      </c>
      <c r="H232" s="728">
        <v>132086</v>
      </c>
      <c r="I232" s="728">
        <v>32086</v>
      </c>
      <c r="J232" s="728" t="s">
        <v>986</v>
      </c>
      <c r="K232" s="728" t="s">
        <v>987</v>
      </c>
      <c r="L232" s="731">
        <v>19.414999999999999</v>
      </c>
      <c r="M232" s="731">
        <v>8</v>
      </c>
      <c r="N232" s="732">
        <v>155.32</v>
      </c>
    </row>
    <row r="233" spans="1:14" ht="14.4" customHeight="1" x14ac:dyDescent="0.3">
      <c r="A233" s="726" t="s">
        <v>569</v>
      </c>
      <c r="B233" s="727" t="s">
        <v>570</v>
      </c>
      <c r="C233" s="728" t="s">
        <v>582</v>
      </c>
      <c r="D233" s="729" t="s">
        <v>583</v>
      </c>
      <c r="E233" s="730">
        <v>50113001</v>
      </c>
      <c r="F233" s="729" t="s">
        <v>593</v>
      </c>
      <c r="G233" s="728" t="s">
        <v>594</v>
      </c>
      <c r="H233" s="728">
        <v>159672</v>
      </c>
      <c r="I233" s="728">
        <v>59672</v>
      </c>
      <c r="J233" s="728" t="s">
        <v>988</v>
      </c>
      <c r="K233" s="728" t="s">
        <v>989</v>
      </c>
      <c r="L233" s="731">
        <v>50.164999999999992</v>
      </c>
      <c r="M233" s="731">
        <v>8</v>
      </c>
      <c r="N233" s="732">
        <v>401.31999999999994</v>
      </c>
    </row>
    <row r="234" spans="1:14" ht="14.4" customHeight="1" x14ac:dyDescent="0.3">
      <c r="A234" s="726" t="s">
        <v>569</v>
      </c>
      <c r="B234" s="727" t="s">
        <v>570</v>
      </c>
      <c r="C234" s="728" t="s">
        <v>582</v>
      </c>
      <c r="D234" s="729" t="s">
        <v>583</v>
      </c>
      <c r="E234" s="730">
        <v>50113001</v>
      </c>
      <c r="F234" s="729" t="s">
        <v>593</v>
      </c>
      <c r="G234" s="728" t="s">
        <v>594</v>
      </c>
      <c r="H234" s="728">
        <v>214616</v>
      </c>
      <c r="I234" s="728">
        <v>214616</v>
      </c>
      <c r="J234" s="728" t="s">
        <v>990</v>
      </c>
      <c r="K234" s="728" t="s">
        <v>991</v>
      </c>
      <c r="L234" s="731">
        <v>47.610000000000007</v>
      </c>
      <c r="M234" s="731">
        <v>15</v>
      </c>
      <c r="N234" s="732">
        <v>714.15000000000009</v>
      </c>
    </row>
    <row r="235" spans="1:14" ht="14.4" customHeight="1" x14ac:dyDescent="0.3">
      <c r="A235" s="726" t="s">
        <v>569</v>
      </c>
      <c r="B235" s="727" t="s">
        <v>570</v>
      </c>
      <c r="C235" s="728" t="s">
        <v>582</v>
      </c>
      <c r="D235" s="729" t="s">
        <v>583</v>
      </c>
      <c r="E235" s="730">
        <v>50113001</v>
      </c>
      <c r="F235" s="729" t="s">
        <v>593</v>
      </c>
      <c r="G235" s="728" t="s">
        <v>594</v>
      </c>
      <c r="H235" s="728">
        <v>102828</v>
      </c>
      <c r="I235" s="728">
        <v>2828</v>
      </c>
      <c r="J235" s="728" t="s">
        <v>992</v>
      </c>
      <c r="K235" s="728" t="s">
        <v>993</v>
      </c>
      <c r="L235" s="731">
        <v>42.680000000000021</v>
      </c>
      <c r="M235" s="731">
        <v>2</v>
      </c>
      <c r="N235" s="732">
        <v>85.360000000000042</v>
      </c>
    </row>
    <row r="236" spans="1:14" ht="14.4" customHeight="1" x14ac:dyDescent="0.3">
      <c r="A236" s="726" t="s">
        <v>569</v>
      </c>
      <c r="B236" s="727" t="s">
        <v>570</v>
      </c>
      <c r="C236" s="728" t="s">
        <v>582</v>
      </c>
      <c r="D236" s="729" t="s">
        <v>583</v>
      </c>
      <c r="E236" s="730">
        <v>50113001</v>
      </c>
      <c r="F236" s="729" t="s">
        <v>593</v>
      </c>
      <c r="G236" s="728" t="s">
        <v>594</v>
      </c>
      <c r="H236" s="728">
        <v>850072</v>
      </c>
      <c r="I236" s="728">
        <v>162502</v>
      </c>
      <c r="J236" s="728" t="s">
        <v>994</v>
      </c>
      <c r="K236" s="728" t="s">
        <v>995</v>
      </c>
      <c r="L236" s="731">
        <v>55.55</v>
      </c>
      <c r="M236" s="731">
        <v>1</v>
      </c>
      <c r="N236" s="732">
        <v>55.55</v>
      </c>
    </row>
    <row r="237" spans="1:14" ht="14.4" customHeight="1" x14ac:dyDescent="0.3">
      <c r="A237" s="726" t="s">
        <v>569</v>
      </c>
      <c r="B237" s="727" t="s">
        <v>570</v>
      </c>
      <c r="C237" s="728" t="s">
        <v>582</v>
      </c>
      <c r="D237" s="729" t="s">
        <v>583</v>
      </c>
      <c r="E237" s="730">
        <v>50113001</v>
      </c>
      <c r="F237" s="729" t="s">
        <v>593</v>
      </c>
      <c r="G237" s="728" t="s">
        <v>594</v>
      </c>
      <c r="H237" s="728">
        <v>150117</v>
      </c>
      <c r="I237" s="728">
        <v>50117</v>
      </c>
      <c r="J237" s="728" t="s">
        <v>996</v>
      </c>
      <c r="K237" s="728" t="s">
        <v>997</v>
      </c>
      <c r="L237" s="731">
        <v>158.38</v>
      </c>
      <c r="M237" s="731">
        <v>1</v>
      </c>
      <c r="N237" s="732">
        <v>158.38</v>
      </c>
    </row>
    <row r="238" spans="1:14" ht="14.4" customHeight="1" x14ac:dyDescent="0.3">
      <c r="A238" s="726" t="s">
        <v>569</v>
      </c>
      <c r="B238" s="727" t="s">
        <v>570</v>
      </c>
      <c r="C238" s="728" t="s">
        <v>582</v>
      </c>
      <c r="D238" s="729" t="s">
        <v>583</v>
      </c>
      <c r="E238" s="730">
        <v>50113001</v>
      </c>
      <c r="F238" s="729" t="s">
        <v>593</v>
      </c>
      <c r="G238" s="728" t="s">
        <v>571</v>
      </c>
      <c r="H238" s="728">
        <v>159760</v>
      </c>
      <c r="I238" s="728">
        <v>159760</v>
      </c>
      <c r="J238" s="728" t="s">
        <v>998</v>
      </c>
      <c r="K238" s="728" t="s">
        <v>999</v>
      </c>
      <c r="L238" s="731">
        <v>98.439999999999984</v>
      </c>
      <c r="M238" s="731">
        <v>1</v>
      </c>
      <c r="N238" s="732">
        <v>98.439999999999984</v>
      </c>
    </row>
    <row r="239" spans="1:14" ht="14.4" customHeight="1" x14ac:dyDescent="0.3">
      <c r="A239" s="726" t="s">
        <v>569</v>
      </c>
      <c r="B239" s="727" t="s">
        <v>570</v>
      </c>
      <c r="C239" s="728" t="s">
        <v>582</v>
      </c>
      <c r="D239" s="729" t="s">
        <v>583</v>
      </c>
      <c r="E239" s="730">
        <v>50113001</v>
      </c>
      <c r="F239" s="729" t="s">
        <v>593</v>
      </c>
      <c r="G239" s="728" t="s">
        <v>610</v>
      </c>
      <c r="H239" s="728">
        <v>190958</v>
      </c>
      <c r="I239" s="728">
        <v>190958</v>
      </c>
      <c r="J239" s="728" t="s">
        <v>1000</v>
      </c>
      <c r="K239" s="728" t="s">
        <v>664</v>
      </c>
      <c r="L239" s="731">
        <v>164.19</v>
      </c>
      <c r="M239" s="731">
        <v>3</v>
      </c>
      <c r="N239" s="732">
        <v>492.57</v>
      </c>
    </row>
    <row r="240" spans="1:14" ht="14.4" customHeight="1" x14ac:dyDescent="0.3">
      <c r="A240" s="726" t="s">
        <v>569</v>
      </c>
      <c r="B240" s="727" t="s">
        <v>570</v>
      </c>
      <c r="C240" s="728" t="s">
        <v>582</v>
      </c>
      <c r="D240" s="729" t="s">
        <v>583</v>
      </c>
      <c r="E240" s="730">
        <v>50113001</v>
      </c>
      <c r="F240" s="729" t="s">
        <v>593</v>
      </c>
      <c r="G240" s="728" t="s">
        <v>610</v>
      </c>
      <c r="H240" s="728">
        <v>56972</v>
      </c>
      <c r="I240" s="728">
        <v>56972</v>
      </c>
      <c r="J240" s="728" t="s">
        <v>1001</v>
      </c>
      <c r="K240" s="728" t="s">
        <v>1002</v>
      </c>
      <c r="L240" s="731">
        <v>14.879999999999997</v>
      </c>
      <c r="M240" s="731">
        <v>1</v>
      </c>
      <c r="N240" s="732">
        <v>14.879999999999997</v>
      </c>
    </row>
    <row r="241" spans="1:14" ht="14.4" customHeight="1" x14ac:dyDescent="0.3">
      <c r="A241" s="726" t="s">
        <v>569</v>
      </c>
      <c r="B241" s="727" t="s">
        <v>570</v>
      </c>
      <c r="C241" s="728" t="s">
        <v>582</v>
      </c>
      <c r="D241" s="729" t="s">
        <v>583</v>
      </c>
      <c r="E241" s="730">
        <v>50113001</v>
      </c>
      <c r="F241" s="729" t="s">
        <v>593</v>
      </c>
      <c r="G241" s="728" t="s">
        <v>610</v>
      </c>
      <c r="H241" s="728">
        <v>56976</v>
      </c>
      <c r="I241" s="728">
        <v>56976</v>
      </c>
      <c r="J241" s="728" t="s">
        <v>1003</v>
      </c>
      <c r="K241" s="728" t="s">
        <v>1004</v>
      </c>
      <c r="L241" s="731">
        <v>11.840000000000002</v>
      </c>
      <c r="M241" s="731">
        <v>1</v>
      </c>
      <c r="N241" s="732">
        <v>11.840000000000002</v>
      </c>
    </row>
    <row r="242" spans="1:14" ht="14.4" customHeight="1" x14ac:dyDescent="0.3">
      <c r="A242" s="726" t="s">
        <v>569</v>
      </c>
      <c r="B242" s="727" t="s">
        <v>570</v>
      </c>
      <c r="C242" s="728" t="s">
        <v>582</v>
      </c>
      <c r="D242" s="729" t="s">
        <v>583</v>
      </c>
      <c r="E242" s="730">
        <v>50113001</v>
      </c>
      <c r="F242" s="729" t="s">
        <v>593</v>
      </c>
      <c r="G242" s="728" t="s">
        <v>610</v>
      </c>
      <c r="H242" s="728">
        <v>156981</v>
      </c>
      <c r="I242" s="728">
        <v>56981</v>
      </c>
      <c r="J242" s="728" t="s">
        <v>1005</v>
      </c>
      <c r="K242" s="728" t="s">
        <v>1006</v>
      </c>
      <c r="L242" s="731">
        <v>35.51</v>
      </c>
      <c r="M242" s="731">
        <v>1</v>
      </c>
      <c r="N242" s="732">
        <v>35.51</v>
      </c>
    </row>
    <row r="243" spans="1:14" ht="14.4" customHeight="1" x14ac:dyDescent="0.3">
      <c r="A243" s="726" t="s">
        <v>569</v>
      </c>
      <c r="B243" s="727" t="s">
        <v>570</v>
      </c>
      <c r="C243" s="728" t="s">
        <v>582</v>
      </c>
      <c r="D243" s="729" t="s">
        <v>583</v>
      </c>
      <c r="E243" s="730">
        <v>50113001</v>
      </c>
      <c r="F243" s="729" t="s">
        <v>593</v>
      </c>
      <c r="G243" s="728" t="s">
        <v>594</v>
      </c>
      <c r="H243" s="728">
        <v>146444</v>
      </c>
      <c r="I243" s="728">
        <v>46444</v>
      </c>
      <c r="J243" s="728" t="s">
        <v>1007</v>
      </c>
      <c r="K243" s="728" t="s">
        <v>1008</v>
      </c>
      <c r="L243" s="731">
        <v>349.90000000000003</v>
      </c>
      <c r="M243" s="731">
        <v>3</v>
      </c>
      <c r="N243" s="732">
        <v>1049.7</v>
      </c>
    </row>
    <row r="244" spans="1:14" ht="14.4" customHeight="1" x14ac:dyDescent="0.3">
      <c r="A244" s="726" t="s">
        <v>569</v>
      </c>
      <c r="B244" s="727" t="s">
        <v>570</v>
      </c>
      <c r="C244" s="728" t="s">
        <v>582</v>
      </c>
      <c r="D244" s="729" t="s">
        <v>583</v>
      </c>
      <c r="E244" s="730">
        <v>50113001</v>
      </c>
      <c r="F244" s="729" t="s">
        <v>593</v>
      </c>
      <c r="G244" s="728" t="s">
        <v>594</v>
      </c>
      <c r="H244" s="728">
        <v>154094</v>
      </c>
      <c r="I244" s="728">
        <v>54094</v>
      </c>
      <c r="J244" s="728" t="s">
        <v>1009</v>
      </c>
      <c r="K244" s="728" t="s">
        <v>1010</v>
      </c>
      <c r="L244" s="731">
        <v>112.14999999999995</v>
      </c>
      <c r="M244" s="731">
        <v>1</v>
      </c>
      <c r="N244" s="732">
        <v>112.14999999999995</v>
      </c>
    </row>
    <row r="245" spans="1:14" ht="14.4" customHeight="1" x14ac:dyDescent="0.3">
      <c r="A245" s="726" t="s">
        <v>569</v>
      </c>
      <c r="B245" s="727" t="s">
        <v>570</v>
      </c>
      <c r="C245" s="728" t="s">
        <v>582</v>
      </c>
      <c r="D245" s="729" t="s">
        <v>583</v>
      </c>
      <c r="E245" s="730">
        <v>50113001</v>
      </c>
      <c r="F245" s="729" t="s">
        <v>593</v>
      </c>
      <c r="G245" s="728" t="s">
        <v>610</v>
      </c>
      <c r="H245" s="728">
        <v>150316</v>
      </c>
      <c r="I245" s="728">
        <v>50316</v>
      </c>
      <c r="J245" s="728" t="s">
        <v>1011</v>
      </c>
      <c r="K245" s="728" t="s">
        <v>607</v>
      </c>
      <c r="L245" s="731">
        <v>69.039999999999992</v>
      </c>
      <c r="M245" s="731">
        <v>2</v>
      </c>
      <c r="N245" s="732">
        <v>138.07999999999998</v>
      </c>
    </row>
    <row r="246" spans="1:14" ht="14.4" customHeight="1" x14ac:dyDescent="0.3">
      <c r="A246" s="726" t="s">
        <v>569</v>
      </c>
      <c r="B246" s="727" t="s">
        <v>570</v>
      </c>
      <c r="C246" s="728" t="s">
        <v>582</v>
      </c>
      <c r="D246" s="729" t="s">
        <v>583</v>
      </c>
      <c r="E246" s="730">
        <v>50113001</v>
      </c>
      <c r="F246" s="729" t="s">
        <v>593</v>
      </c>
      <c r="G246" s="728" t="s">
        <v>610</v>
      </c>
      <c r="H246" s="728">
        <v>124231</v>
      </c>
      <c r="I246" s="728">
        <v>124231</v>
      </c>
      <c r="J246" s="728" t="s">
        <v>1012</v>
      </c>
      <c r="K246" s="728" t="s">
        <v>1013</v>
      </c>
      <c r="L246" s="731">
        <v>236.17</v>
      </c>
      <c r="M246" s="731">
        <v>1</v>
      </c>
      <c r="N246" s="732">
        <v>236.17</v>
      </c>
    </row>
    <row r="247" spans="1:14" ht="14.4" customHeight="1" x14ac:dyDescent="0.3">
      <c r="A247" s="726" t="s">
        <v>569</v>
      </c>
      <c r="B247" s="727" t="s">
        <v>570</v>
      </c>
      <c r="C247" s="728" t="s">
        <v>582</v>
      </c>
      <c r="D247" s="729" t="s">
        <v>583</v>
      </c>
      <c r="E247" s="730">
        <v>50113001</v>
      </c>
      <c r="F247" s="729" t="s">
        <v>593</v>
      </c>
      <c r="G247" s="728" t="s">
        <v>610</v>
      </c>
      <c r="H247" s="728">
        <v>845237</v>
      </c>
      <c r="I247" s="728">
        <v>125589</v>
      </c>
      <c r="J247" s="728" t="s">
        <v>1014</v>
      </c>
      <c r="K247" s="728" t="s">
        <v>1015</v>
      </c>
      <c r="L247" s="731">
        <v>55.190000000000005</v>
      </c>
      <c r="M247" s="731">
        <v>1</v>
      </c>
      <c r="N247" s="732">
        <v>55.190000000000005</v>
      </c>
    </row>
    <row r="248" spans="1:14" ht="14.4" customHeight="1" x14ac:dyDescent="0.3">
      <c r="A248" s="726" t="s">
        <v>569</v>
      </c>
      <c r="B248" s="727" t="s">
        <v>570</v>
      </c>
      <c r="C248" s="728" t="s">
        <v>582</v>
      </c>
      <c r="D248" s="729" t="s">
        <v>583</v>
      </c>
      <c r="E248" s="730">
        <v>50113001</v>
      </c>
      <c r="F248" s="729" t="s">
        <v>593</v>
      </c>
      <c r="G248" s="728" t="s">
        <v>594</v>
      </c>
      <c r="H248" s="728">
        <v>191217</v>
      </c>
      <c r="I248" s="728">
        <v>91217</v>
      </c>
      <c r="J248" s="728" t="s">
        <v>1016</v>
      </c>
      <c r="K248" s="728" t="s">
        <v>1017</v>
      </c>
      <c r="L248" s="731">
        <v>81.28</v>
      </c>
      <c r="M248" s="731">
        <v>1</v>
      </c>
      <c r="N248" s="732">
        <v>81.28</v>
      </c>
    </row>
    <row r="249" spans="1:14" ht="14.4" customHeight="1" x14ac:dyDescent="0.3">
      <c r="A249" s="726" t="s">
        <v>569</v>
      </c>
      <c r="B249" s="727" t="s">
        <v>570</v>
      </c>
      <c r="C249" s="728" t="s">
        <v>582</v>
      </c>
      <c r="D249" s="729" t="s">
        <v>583</v>
      </c>
      <c r="E249" s="730">
        <v>50113001</v>
      </c>
      <c r="F249" s="729" t="s">
        <v>593</v>
      </c>
      <c r="G249" s="728" t="s">
        <v>610</v>
      </c>
      <c r="H249" s="728">
        <v>131934</v>
      </c>
      <c r="I249" s="728">
        <v>31934</v>
      </c>
      <c r="J249" s="728" t="s">
        <v>1018</v>
      </c>
      <c r="K249" s="728" t="s">
        <v>1019</v>
      </c>
      <c r="L249" s="731">
        <v>50</v>
      </c>
      <c r="M249" s="731">
        <v>2</v>
      </c>
      <c r="N249" s="732">
        <v>100</v>
      </c>
    </row>
    <row r="250" spans="1:14" ht="14.4" customHeight="1" x14ac:dyDescent="0.3">
      <c r="A250" s="726" t="s">
        <v>569</v>
      </c>
      <c r="B250" s="727" t="s">
        <v>570</v>
      </c>
      <c r="C250" s="728" t="s">
        <v>582</v>
      </c>
      <c r="D250" s="729" t="s">
        <v>583</v>
      </c>
      <c r="E250" s="730">
        <v>50113001</v>
      </c>
      <c r="F250" s="729" t="s">
        <v>593</v>
      </c>
      <c r="G250" s="728" t="s">
        <v>594</v>
      </c>
      <c r="H250" s="728">
        <v>846948</v>
      </c>
      <c r="I250" s="728">
        <v>122198</v>
      </c>
      <c r="J250" s="728" t="s">
        <v>1020</v>
      </c>
      <c r="K250" s="728" t="s">
        <v>1021</v>
      </c>
      <c r="L250" s="731">
        <v>36.379999999999995</v>
      </c>
      <c r="M250" s="731">
        <v>4</v>
      </c>
      <c r="N250" s="732">
        <v>145.51999999999998</v>
      </c>
    </row>
    <row r="251" spans="1:14" ht="14.4" customHeight="1" x14ac:dyDescent="0.3">
      <c r="A251" s="726" t="s">
        <v>569</v>
      </c>
      <c r="B251" s="727" t="s">
        <v>570</v>
      </c>
      <c r="C251" s="728" t="s">
        <v>582</v>
      </c>
      <c r="D251" s="729" t="s">
        <v>583</v>
      </c>
      <c r="E251" s="730">
        <v>50113001</v>
      </c>
      <c r="F251" s="729" t="s">
        <v>593</v>
      </c>
      <c r="G251" s="728" t="s">
        <v>610</v>
      </c>
      <c r="H251" s="728">
        <v>201082</v>
      </c>
      <c r="I251" s="728">
        <v>201082</v>
      </c>
      <c r="J251" s="728" t="s">
        <v>1022</v>
      </c>
      <c r="K251" s="728" t="s">
        <v>1023</v>
      </c>
      <c r="L251" s="731">
        <v>54.27</v>
      </c>
      <c r="M251" s="731">
        <v>1</v>
      </c>
      <c r="N251" s="732">
        <v>54.27</v>
      </c>
    </row>
    <row r="252" spans="1:14" ht="14.4" customHeight="1" x14ac:dyDescent="0.3">
      <c r="A252" s="726" t="s">
        <v>569</v>
      </c>
      <c r="B252" s="727" t="s">
        <v>570</v>
      </c>
      <c r="C252" s="728" t="s">
        <v>582</v>
      </c>
      <c r="D252" s="729" t="s">
        <v>583</v>
      </c>
      <c r="E252" s="730">
        <v>50113001</v>
      </c>
      <c r="F252" s="729" t="s">
        <v>593</v>
      </c>
      <c r="G252" s="728" t="s">
        <v>594</v>
      </c>
      <c r="H252" s="728">
        <v>100641</v>
      </c>
      <c r="I252" s="728">
        <v>641</v>
      </c>
      <c r="J252" s="728" t="s">
        <v>1024</v>
      </c>
      <c r="K252" s="728" t="s">
        <v>1025</v>
      </c>
      <c r="L252" s="731">
        <v>31.459999999999994</v>
      </c>
      <c r="M252" s="731">
        <v>4</v>
      </c>
      <c r="N252" s="732">
        <v>125.83999999999997</v>
      </c>
    </row>
    <row r="253" spans="1:14" ht="14.4" customHeight="1" x14ac:dyDescent="0.3">
      <c r="A253" s="726" t="s">
        <v>569</v>
      </c>
      <c r="B253" s="727" t="s">
        <v>570</v>
      </c>
      <c r="C253" s="728" t="s">
        <v>582</v>
      </c>
      <c r="D253" s="729" t="s">
        <v>583</v>
      </c>
      <c r="E253" s="730">
        <v>50113001</v>
      </c>
      <c r="F253" s="729" t="s">
        <v>593</v>
      </c>
      <c r="G253" s="728" t="s">
        <v>610</v>
      </c>
      <c r="H253" s="728">
        <v>194113</v>
      </c>
      <c r="I253" s="728">
        <v>94113</v>
      </c>
      <c r="J253" s="728" t="s">
        <v>1026</v>
      </c>
      <c r="K253" s="728" t="s">
        <v>1027</v>
      </c>
      <c r="L253" s="731">
        <v>112.04</v>
      </c>
      <c r="M253" s="731">
        <v>1</v>
      </c>
      <c r="N253" s="732">
        <v>112.04</v>
      </c>
    </row>
    <row r="254" spans="1:14" ht="14.4" customHeight="1" x14ac:dyDescent="0.3">
      <c r="A254" s="726" t="s">
        <v>569</v>
      </c>
      <c r="B254" s="727" t="s">
        <v>570</v>
      </c>
      <c r="C254" s="728" t="s">
        <v>582</v>
      </c>
      <c r="D254" s="729" t="s">
        <v>583</v>
      </c>
      <c r="E254" s="730">
        <v>50113001</v>
      </c>
      <c r="F254" s="729" t="s">
        <v>593</v>
      </c>
      <c r="G254" s="728" t="s">
        <v>594</v>
      </c>
      <c r="H254" s="728">
        <v>148675</v>
      </c>
      <c r="I254" s="728">
        <v>148675</v>
      </c>
      <c r="J254" s="728" t="s">
        <v>1028</v>
      </c>
      <c r="K254" s="728" t="s">
        <v>1029</v>
      </c>
      <c r="L254" s="731">
        <v>175.63000000000002</v>
      </c>
      <c r="M254" s="731">
        <v>1</v>
      </c>
      <c r="N254" s="732">
        <v>175.63000000000002</v>
      </c>
    </row>
    <row r="255" spans="1:14" ht="14.4" customHeight="1" x14ac:dyDescent="0.3">
      <c r="A255" s="726" t="s">
        <v>569</v>
      </c>
      <c r="B255" s="727" t="s">
        <v>570</v>
      </c>
      <c r="C255" s="728" t="s">
        <v>582</v>
      </c>
      <c r="D255" s="729" t="s">
        <v>583</v>
      </c>
      <c r="E255" s="730">
        <v>50113001</v>
      </c>
      <c r="F255" s="729" t="s">
        <v>593</v>
      </c>
      <c r="G255" s="728" t="s">
        <v>594</v>
      </c>
      <c r="H255" s="728">
        <v>201607</v>
      </c>
      <c r="I255" s="728">
        <v>201607</v>
      </c>
      <c r="J255" s="728" t="s">
        <v>1030</v>
      </c>
      <c r="K255" s="728" t="s">
        <v>1031</v>
      </c>
      <c r="L255" s="731">
        <v>25.99</v>
      </c>
      <c r="M255" s="731">
        <v>4</v>
      </c>
      <c r="N255" s="732">
        <v>103.96</v>
      </c>
    </row>
    <row r="256" spans="1:14" ht="14.4" customHeight="1" x14ac:dyDescent="0.3">
      <c r="A256" s="726" t="s">
        <v>569</v>
      </c>
      <c r="B256" s="727" t="s">
        <v>570</v>
      </c>
      <c r="C256" s="728" t="s">
        <v>582</v>
      </c>
      <c r="D256" s="729" t="s">
        <v>583</v>
      </c>
      <c r="E256" s="730">
        <v>50113001</v>
      </c>
      <c r="F256" s="729" t="s">
        <v>593</v>
      </c>
      <c r="G256" s="728" t="s">
        <v>594</v>
      </c>
      <c r="H256" s="728">
        <v>201608</v>
      </c>
      <c r="I256" s="728">
        <v>201608</v>
      </c>
      <c r="J256" s="728" t="s">
        <v>1030</v>
      </c>
      <c r="K256" s="728" t="s">
        <v>1032</v>
      </c>
      <c r="L256" s="731">
        <v>39.749166666666667</v>
      </c>
      <c r="M256" s="731">
        <v>12</v>
      </c>
      <c r="N256" s="732">
        <v>476.99</v>
      </c>
    </row>
    <row r="257" spans="1:14" ht="14.4" customHeight="1" x14ac:dyDescent="0.3">
      <c r="A257" s="726" t="s">
        <v>569</v>
      </c>
      <c r="B257" s="727" t="s">
        <v>570</v>
      </c>
      <c r="C257" s="728" t="s">
        <v>582</v>
      </c>
      <c r="D257" s="729" t="s">
        <v>583</v>
      </c>
      <c r="E257" s="730">
        <v>50113001</v>
      </c>
      <c r="F257" s="729" t="s">
        <v>593</v>
      </c>
      <c r="G257" s="728" t="s">
        <v>594</v>
      </c>
      <c r="H257" s="728">
        <v>130526</v>
      </c>
      <c r="I257" s="728">
        <v>30526</v>
      </c>
      <c r="J257" s="728" t="s">
        <v>1033</v>
      </c>
      <c r="K257" s="728" t="s">
        <v>1034</v>
      </c>
      <c r="L257" s="731">
        <v>576.32000000000016</v>
      </c>
      <c r="M257" s="731">
        <v>1</v>
      </c>
      <c r="N257" s="732">
        <v>576.32000000000016</v>
      </c>
    </row>
    <row r="258" spans="1:14" ht="14.4" customHeight="1" x14ac:dyDescent="0.3">
      <c r="A258" s="726" t="s">
        <v>569</v>
      </c>
      <c r="B258" s="727" t="s">
        <v>570</v>
      </c>
      <c r="C258" s="728" t="s">
        <v>582</v>
      </c>
      <c r="D258" s="729" t="s">
        <v>583</v>
      </c>
      <c r="E258" s="730">
        <v>50113001</v>
      </c>
      <c r="F258" s="729" t="s">
        <v>593</v>
      </c>
      <c r="G258" s="728" t="s">
        <v>610</v>
      </c>
      <c r="H258" s="728">
        <v>166030</v>
      </c>
      <c r="I258" s="728">
        <v>66030</v>
      </c>
      <c r="J258" s="728" t="s">
        <v>1035</v>
      </c>
      <c r="K258" s="728" t="s">
        <v>956</v>
      </c>
      <c r="L258" s="731">
        <v>30.057916666666671</v>
      </c>
      <c r="M258" s="731">
        <v>24</v>
      </c>
      <c r="N258" s="732">
        <v>721.3900000000001</v>
      </c>
    </row>
    <row r="259" spans="1:14" ht="14.4" customHeight="1" x14ac:dyDescent="0.3">
      <c r="A259" s="726" t="s">
        <v>569</v>
      </c>
      <c r="B259" s="727" t="s">
        <v>570</v>
      </c>
      <c r="C259" s="728" t="s">
        <v>582</v>
      </c>
      <c r="D259" s="729" t="s">
        <v>583</v>
      </c>
      <c r="E259" s="730">
        <v>50113001</v>
      </c>
      <c r="F259" s="729" t="s">
        <v>593</v>
      </c>
      <c r="G259" s="728" t="s">
        <v>610</v>
      </c>
      <c r="H259" s="728">
        <v>987473</v>
      </c>
      <c r="I259" s="728">
        <v>146894</v>
      </c>
      <c r="J259" s="728" t="s">
        <v>1036</v>
      </c>
      <c r="K259" s="728" t="s">
        <v>942</v>
      </c>
      <c r="L259" s="731">
        <v>22.032222222222227</v>
      </c>
      <c r="M259" s="731">
        <v>27</v>
      </c>
      <c r="N259" s="732">
        <v>594.87000000000012</v>
      </c>
    </row>
    <row r="260" spans="1:14" ht="14.4" customHeight="1" x14ac:dyDescent="0.3">
      <c r="A260" s="726" t="s">
        <v>569</v>
      </c>
      <c r="B260" s="727" t="s">
        <v>570</v>
      </c>
      <c r="C260" s="728" t="s">
        <v>582</v>
      </c>
      <c r="D260" s="729" t="s">
        <v>583</v>
      </c>
      <c r="E260" s="730">
        <v>50113001</v>
      </c>
      <c r="F260" s="729" t="s">
        <v>593</v>
      </c>
      <c r="G260" s="728" t="s">
        <v>610</v>
      </c>
      <c r="H260" s="728">
        <v>989453</v>
      </c>
      <c r="I260" s="728">
        <v>146899</v>
      </c>
      <c r="J260" s="728" t="s">
        <v>1036</v>
      </c>
      <c r="K260" s="728" t="s">
        <v>1037</v>
      </c>
      <c r="L260" s="731">
        <v>45.749999999999972</v>
      </c>
      <c r="M260" s="731">
        <v>1</v>
      </c>
      <c r="N260" s="732">
        <v>45.749999999999972</v>
      </c>
    </row>
    <row r="261" spans="1:14" ht="14.4" customHeight="1" x14ac:dyDescent="0.3">
      <c r="A261" s="726" t="s">
        <v>569</v>
      </c>
      <c r="B261" s="727" t="s">
        <v>570</v>
      </c>
      <c r="C261" s="728" t="s">
        <v>582</v>
      </c>
      <c r="D261" s="729" t="s">
        <v>583</v>
      </c>
      <c r="E261" s="730">
        <v>50113001</v>
      </c>
      <c r="F261" s="729" t="s">
        <v>593</v>
      </c>
      <c r="G261" s="728" t="s">
        <v>610</v>
      </c>
      <c r="H261" s="728">
        <v>849578</v>
      </c>
      <c r="I261" s="728">
        <v>149480</v>
      </c>
      <c r="J261" s="728" t="s">
        <v>1038</v>
      </c>
      <c r="K261" s="728" t="s">
        <v>1039</v>
      </c>
      <c r="L261" s="731">
        <v>70.040000000000035</v>
      </c>
      <c r="M261" s="731">
        <v>1</v>
      </c>
      <c r="N261" s="732">
        <v>70.040000000000035</v>
      </c>
    </row>
    <row r="262" spans="1:14" ht="14.4" customHeight="1" x14ac:dyDescent="0.3">
      <c r="A262" s="726" t="s">
        <v>569</v>
      </c>
      <c r="B262" s="727" t="s">
        <v>570</v>
      </c>
      <c r="C262" s="728" t="s">
        <v>582</v>
      </c>
      <c r="D262" s="729" t="s">
        <v>583</v>
      </c>
      <c r="E262" s="730">
        <v>50113006</v>
      </c>
      <c r="F262" s="729" t="s">
        <v>1040</v>
      </c>
      <c r="G262" s="728" t="s">
        <v>610</v>
      </c>
      <c r="H262" s="728">
        <v>33741</v>
      </c>
      <c r="I262" s="728">
        <v>33741</v>
      </c>
      <c r="J262" s="728" t="s">
        <v>1041</v>
      </c>
      <c r="K262" s="728" t="s">
        <v>1042</v>
      </c>
      <c r="L262" s="731">
        <v>131.25</v>
      </c>
      <c r="M262" s="731">
        <v>1</v>
      </c>
      <c r="N262" s="732">
        <v>131.25</v>
      </c>
    </row>
    <row r="263" spans="1:14" ht="14.4" customHeight="1" x14ac:dyDescent="0.3">
      <c r="A263" s="726" t="s">
        <v>569</v>
      </c>
      <c r="B263" s="727" t="s">
        <v>570</v>
      </c>
      <c r="C263" s="728" t="s">
        <v>582</v>
      </c>
      <c r="D263" s="729" t="s">
        <v>583</v>
      </c>
      <c r="E263" s="730">
        <v>50113006</v>
      </c>
      <c r="F263" s="729" t="s">
        <v>1040</v>
      </c>
      <c r="G263" s="728" t="s">
        <v>610</v>
      </c>
      <c r="H263" s="728">
        <v>33742</v>
      </c>
      <c r="I263" s="728">
        <v>33742</v>
      </c>
      <c r="J263" s="728" t="s">
        <v>1043</v>
      </c>
      <c r="K263" s="728" t="s">
        <v>1042</v>
      </c>
      <c r="L263" s="731">
        <v>150.58000000000004</v>
      </c>
      <c r="M263" s="731">
        <v>1</v>
      </c>
      <c r="N263" s="732">
        <v>150.58000000000004</v>
      </c>
    </row>
    <row r="264" spans="1:14" ht="14.4" customHeight="1" x14ac:dyDescent="0.3">
      <c r="A264" s="726" t="s">
        <v>569</v>
      </c>
      <c r="B264" s="727" t="s">
        <v>570</v>
      </c>
      <c r="C264" s="728" t="s">
        <v>582</v>
      </c>
      <c r="D264" s="729" t="s">
        <v>583</v>
      </c>
      <c r="E264" s="730">
        <v>50113006</v>
      </c>
      <c r="F264" s="729" t="s">
        <v>1040</v>
      </c>
      <c r="G264" s="728" t="s">
        <v>610</v>
      </c>
      <c r="H264" s="728">
        <v>33739</v>
      </c>
      <c r="I264" s="728">
        <v>33739</v>
      </c>
      <c r="J264" s="728" t="s">
        <v>1044</v>
      </c>
      <c r="K264" s="728" t="s">
        <v>1042</v>
      </c>
      <c r="L264" s="731">
        <v>131.24999999999997</v>
      </c>
      <c r="M264" s="731">
        <v>1</v>
      </c>
      <c r="N264" s="732">
        <v>131.24999999999997</v>
      </c>
    </row>
    <row r="265" spans="1:14" ht="14.4" customHeight="1" x14ac:dyDescent="0.3">
      <c r="A265" s="726" t="s">
        <v>569</v>
      </c>
      <c r="B265" s="727" t="s">
        <v>570</v>
      </c>
      <c r="C265" s="728" t="s">
        <v>582</v>
      </c>
      <c r="D265" s="729" t="s">
        <v>583</v>
      </c>
      <c r="E265" s="730">
        <v>50113006</v>
      </c>
      <c r="F265" s="729" t="s">
        <v>1040</v>
      </c>
      <c r="G265" s="728" t="s">
        <v>610</v>
      </c>
      <c r="H265" s="728">
        <v>846766</v>
      </c>
      <c r="I265" s="728">
        <v>33420</v>
      </c>
      <c r="J265" s="728" t="s">
        <v>1045</v>
      </c>
      <c r="K265" s="728" t="s">
        <v>1042</v>
      </c>
      <c r="L265" s="731">
        <v>135.59999999999997</v>
      </c>
      <c r="M265" s="731">
        <v>2</v>
      </c>
      <c r="N265" s="732">
        <v>271.19999999999993</v>
      </c>
    </row>
    <row r="266" spans="1:14" ht="14.4" customHeight="1" x14ac:dyDescent="0.3">
      <c r="A266" s="726" t="s">
        <v>569</v>
      </c>
      <c r="B266" s="727" t="s">
        <v>570</v>
      </c>
      <c r="C266" s="728" t="s">
        <v>582</v>
      </c>
      <c r="D266" s="729" t="s">
        <v>583</v>
      </c>
      <c r="E266" s="730">
        <v>50113006</v>
      </c>
      <c r="F266" s="729" t="s">
        <v>1040</v>
      </c>
      <c r="G266" s="728" t="s">
        <v>610</v>
      </c>
      <c r="H266" s="728">
        <v>33850</v>
      </c>
      <c r="I266" s="728">
        <v>33850</v>
      </c>
      <c r="J266" s="728" t="s">
        <v>1046</v>
      </c>
      <c r="K266" s="728" t="s">
        <v>1047</v>
      </c>
      <c r="L266" s="731">
        <v>145.50000000000003</v>
      </c>
      <c r="M266" s="731">
        <v>1</v>
      </c>
      <c r="N266" s="732">
        <v>145.50000000000003</v>
      </c>
    </row>
    <row r="267" spans="1:14" ht="14.4" customHeight="1" x14ac:dyDescent="0.3">
      <c r="A267" s="726" t="s">
        <v>569</v>
      </c>
      <c r="B267" s="727" t="s">
        <v>570</v>
      </c>
      <c r="C267" s="728" t="s">
        <v>582</v>
      </c>
      <c r="D267" s="729" t="s">
        <v>583</v>
      </c>
      <c r="E267" s="730">
        <v>50113006</v>
      </c>
      <c r="F267" s="729" t="s">
        <v>1040</v>
      </c>
      <c r="G267" s="728" t="s">
        <v>610</v>
      </c>
      <c r="H267" s="728">
        <v>33851</v>
      </c>
      <c r="I267" s="728">
        <v>33851</v>
      </c>
      <c r="J267" s="728" t="s">
        <v>1048</v>
      </c>
      <c r="K267" s="728" t="s">
        <v>1047</v>
      </c>
      <c r="L267" s="731">
        <v>145.49999999999997</v>
      </c>
      <c r="M267" s="731">
        <v>1</v>
      </c>
      <c r="N267" s="732">
        <v>145.49999999999997</v>
      </c>
    </row>
    <row r="268" spans="1:14" ht="14.4" customHeight="1" x14ac:dyDescent="0.3">
      <c r="A268" s="726" t="s">
        <v>569</v>
      </c>
      <c r="B268" s="727" t="s">
        <v>570</v>
      </c>
      <c r="C268" s="728" t="s">
        <v>582</v>
      </c>
      <c r="D268" s="729" t="s">
        <v>583</v>
      </c>
      <c r="E268" s="730">
        <v>50113006</v>
      </c>
      <c r="F268" s="729" t="s">
        <v>1040</v>
      </c>
      <c r="G268" s="728" t="s">
        <v>610</v>
      </c>
      <c r="H268" s="728">
        <v>33848</v>
      </c>
      <c r="I268" s="728">
        <v>33848</v>
      </c>
      <c r="J268" s="728" t="s">
        <v>1049</v>
      </c>
      <c r="K268" s="728" t="s">
        <v>1047</v>
      </c>
      <c r="L268" s="731">
        <v>122.69000000000001</v>
      </c>
      <c r="M268" s="731">
        <v>1</v>
      </c>
      <c r="N268" s="732">
        <v>122.69000000000001</v>
      </c>
    </row>
    <row r="269" spans="1:14" ht="14.4" customHeight="1" x14ac:dyDescent="0.3">
      <c r="A269" s="726" t="s">
        <v>569</v>
      </c>
      <c r="B269" s="727" t="s">
        <v>570</v>
      </c>
      <c r="C269" s="728" t="s">
        <v>582</v>
      </c>
      <c r="D269" s="729" t="s">
        <v>583</v>
      </c>
      <c r="E269" s="730">
        <v>50113006</v>
      </c>
      <c r="F269" s="729" t="s">
        <v>1040</v>
      </c>
      <c r="G269" s="728" t="s">
        <v>610</v>
      </c>
      <c r="H269" s="728">
        <v>133220</v>
      </c>
      <c r="I269" s="728">
        <v>33220</v>
      </c>
      <c r="J269" s="728" t="s">
        <v>1050</v>
      </c>
      <c r="K269" s="728" t="s">
        <v>1051</v>
      </c>
      <c r="L269" s="731">
        <v>196.20000000000002</v>
      </c>
      <c r="M269" s="731">
        <v>1</v>
      </c>
      <c r="N269" s="732">
        <v>196.20000000000002</v>
      </c>
    </row>
    <row r="270" spans="1:14" ht="14.4" customHeight="1" x14ac:dyDescent="0.3">
      <c r="A270" s="726" t="s">
        <v>569</v>
      </c>
      <c r="B270" s="727" t="s">
        <v>570</v>
      </c>
      <c r="C270" s="728" t="s">
        <v>582</v>
      </c>
      <c r="D270" s="729" t="s">
        <v>583</v>
      </c>
      <c r="E270" s="730">
        <v>50113008</v>
      </c>
      <c r="F270" s="729" t="s">
        <v>1052</v>
      </c>
      <c r="G270" s="728"/>
      <c r="H270" s="728"/>
      <c r="I270" s="728">
        <v>6480</v>
      </c>
      <c r="J270" s="728" t="s">
        <v>1053</v>
      </c>
      <c r="K270" s="728" t="s">
        <v>1054</v>
      </c>
      <c r="L270" s="731">
        <v>4305.39990234375</v>
      </c>
      <c r="M270" s="731">
        <v>4</v>
      </c>
      <c r="N270" s="732">
        <v>17221.599609375</v>
      </c>
    </row>
    <row r="271" spans="1:14" ht="14.4" customHeight="1" x14ac:dyDescent="0.3">
      <c r="A271" s="726" t="s">
        <v>569</v>
      </c>
      <c r="B271" s="727" t="s">
        <v>570</v>
      </c>
      <c r="C271" s="728" t="s">
        <v>582</v>
      </c>
      <c r="D271" s="729" t="s">
        <v>583</v>
      </c>
      <c r="E271" s="730">
        <v>50113010</v>
      </c>
      <c r="F271" s="729" t="s">
        <v>1055</v>
      </c>
      <c r="G271" s="728" t="s">
        <v>594</v>
      </c>
      <c r="H271" s="728">
        <v>200405</v>
      </c>
      <c r="I271" s="728">
        <v>200405</v>
      </c>
      <c r="J271" s="728" t="s">
        <v>1056</v>
      </c>
      <c r="K271" s="728" t="s">
        <v>1057</v>
      </c>
      <c r="L271" s="731">
        <v>2858.3</v>
      </c>
      <c r="M271" s="731">
        <v>2</v>
      </c>
      <c r="N271" s="732">
        <v>5716.6</v>
      </c>
    </row>
    <row r="272" spans="1:14" ht="14.4" customHeight="1" x14ac:dyDescent="0.3">
      <c r="A272" s="726" t="s">
        <v>569</v>
      </c>
      <c r="B272" s="727" t="s">
        <v>570</v>
      </c>
      <c r="C272" s="728" t="s">
        <v>582</v>
      </c>
      <c r="D272" s="729" t="s">
        <v>583</v>
      </c>
      <c r="E272" s="730">
        <v>50113011</v>
      </c>
      <c r="F272" s="729" t="s">
        <v>1058</v>
      </c>
      <c r="G272" s="728"/>
      <c r="H272" s="728"/>
      <c r="I272" s="728">
        <v>87240</v>
      </c>
      <c r="J272" s="728" t="s">
        <v>1059</v>
      </c>
      <c r="K272" s="728" t="s">
        <v>1060</v>
      </c>
      <c r="L272" s="731">
        <v>8505.3897298177089</v>
      </c>
      <c r="M272" s="731">
        <v>12</v>
      </c>
      <c r="N272" s="732">
        <v>102064.6767578125</v>
      </c>
    </row>
    <row r="273" spans="1:14" ht="14.4" customHeight="1" x14ac:dyDescent="0.3">
      <c r="A273" s="726" t="s">
        <v>569</v>
      </c>
      <c r="B273" s="727" t="s">
        <v>570</v>
      </c>
      <c r="C273" s="728" t="s">
        <v>582</v>
      </c>
      <c r="D273" s="729" t="s">
        <v>583</v>
      </c>
      <c r="E273" s="730">
        <v>50113011</v>
      </c>
      <c r="F273" s="729" t="s">
        <v>1058</v>
      </c>
      <c r="G273" s="728"/>
      <c r="H273" s="728"/>
      <c r="I273" s="728">
        <v>87239</v>
      </c>
      <c r="J273" s="728" t="s">
        <v>1059</v>
      </c>
      <c r="K273" s="728" t="s">
        <v>1061</v>
      </c>
      <c r="L273" s="731">
        <v>4252.6899956597226</v>
      </c>
      <c r="M273" s="731">
        <v>9</v>
      </c>
      <c r="N273" s="732">
        <v>38274.2099609375</v>
      </c>
    </row>
    <row r="274" spans="1:14" ht="14.4" customHeight="1" x14ac:dyDescent="0.3">
      <c r="A274" s="726" t="s">
        <v>569</v>
      </c>
      <c r="B274" s="727" t="s">
        <v>570</v>
      </c>
      <c r="C274" s="728" t="s">
        <v>582</v>
      </c>
      <c r="D274" s="729" t="s">
        <v>583</v>
      </c>
      <c r="E274" s="730">
        <v>50113013</v>
      </c>
      <c r="F274" s="729" t="s">
        <v>1062</v>
      </c>
      <c r="G274" s="728" t="s">
        <v>610</v>
      </c>
      <c r="H274" s="728">
        <v>195147</v>
      </c>
      <c r="I274" s="728">
        <v>195147</v>
      </c>
      <c r="J274" s="728" t="s">
        <v>1063</v>
      </c>
      <c r="K274" s="728" t="s">
        <v>1064</v>
      </c>
      <c r="L274" s="731">
        <v>561.51</v>
      </c>
      <c r="M274" s="731">
        <v>3</v>
      </c>
      <c r="N274" s="732">
        <v>1684.53</v>
      </c>
    </row>
    <row r="275" spans="1:14" ht="14.4" customHeight="1" x14ac:dyDescent="0.3">
      <c r="A275" s="726" t="s">
        <v>569</v>
      </c>
      <c r="B275" s="727" t="s">
        <v>570</v>
      </c>
      <c r="C275" s="728" t="s">
        <v>582</v>
      </c>
      <c r="D275" s="729" t="s">
        <v>583</v>
      </c>
      <c r="E275" s="730">
        <v>50113013</v>
      </c>
      <c r="F275" s="729" t="s">
        <v>1062</v>
      </c>
      <c r="G275" s="728" t="s">
        <v>610</v>
      </c>
      <c r="H275" s="728">
        <v>185525</v>
      </c>
      <c r="I275" s="728">
        <v>85525</v>
      </c>
      <c r="J275" s="728" t="s">
        <v>1065</v>
      </c>
      <c r="K275" s="728" t="s">
        <v>1066</v>
      </c>
      <c r="L275" s="731">
        <v>111.32000000000001</v>
      </c>
      <c r="M275" s="731">
        <v>7</v>
      </c>
      <c r="N275" s="732">
        <v>779.24</v>
      </c>
    </row>
    <row r="276" spans="1:14" ht="14.4" customHeight="1" x14ac:dyDescent="0.3">
      <c r="A276" s="726" t="s">
        <v>569</v>
      </c>
      <c r="B276" s="727" t="s">
        <v>570</v>
      </c>
      <c r="C276" s="728" t="s">
        <v>582</v>
      </c>
      <c r="D276" s="729" t="s">
        <v>583</v>
      </c>
      <c r="E276" s="730">
        <v>50113013</v>
      </c>
      <c r="F276" s="729" t="s">
        <v>1062</v>
      </c>
      <c r="G276" s="728" t="s">
        <v>610</v>
      </c>
      <c r="H276" s="728">
        <v>203097</v>
      </c>
      <c r="I276" s="728">
        <v>203097</v>
      </c>
      <c r="J276" s="728" t="s">
        <v>1067</v>
      </c>
      <c r="K276" s="728" t="s">
        <v>1068</v>
      </c>
      <c r="L276" s="731">
        <v>167.28500000000005</v>
      </c>
      <c r="M276" s="731">
        <v>6</v>
      </c>
      <c r="N276" s="732">
        <v>1003.7100000000003</v>
      </c>
    </row>
    <row r="277" spans="1:14" ht="14.4" customHeight="1" x14ac:dyDescent="0.3">
      <c r="A277" s="726" t="s">
        <v>569</v>
      </c>
      <c r="B277" s="727" t="s">
        <v>570</v>
      </c>
      <c r="C277" s="728" t="s">
        <v>582</v>
      </c>
      <c r="D277" s="729" t="s">
        <v>583</v>
      </c>
      <c r="E277" s="730">
        <v>50113013</v>
      </c>
      <c r="F277" s="729" t="s">
        <v>1062</v>
      </c>
      <c r="G277" s="728" t="s">
        <v>594</v>
      </c>
      <c r="H277" s="728">
        <v>172972</v>
      </c>
      <c r="I277" s="728">
        <v>72972</v>
      </c>
      <c r="J277" s="728" t="s">
        <v>1069</v>
      </c>
      <c r="K277" s="728" t="s">
        <v>1070</v>
      </c>
      <c r="L277" s="731">
        <v>181.59734411085452</v>
      </c>
      <c r="M277" s="731">
        <v>86.600000000000009</v>
      </c>
      <c r="N277" s="732">
        <v>15726.330000000004</v>
      </c>
    </row>
    <row r="278" spans="1:14" ht="14.4" customHeight="1" x14ac:dyDescent="0.3">
      <c r="A278" s="726" t="s">
        <v>569</v>
      </c>
      <c r="B278" s="727" t="s">
        <v>570</v>
      </c>
      <c r="C278" s="728" t="s">
        <v>582</v>
      </c>
      <c r="D278" s="729" t="s">
        <v>583</v>
      </c>
      <c r="E278" s="730">
        <v>50113013</v>
      </c>
      <c r="F278" s="729" t="s">
        <v>1062</v>
      </c>
      <c r="G278" s="728" t="s">
        <v>610</v>
      </c>
      <c r="H278" s="728">
        <v>105951</v>
      </c>
      <c r="I278" s="728">
        <v>5951</v>
      </c>
      <c r="J278" s="728" t="s">
        <v>1071</v>
      </c>
      <c r="K278" s="728" t="s">
        <v>1072</v>
      </c>
      <c r="L278" s="731">
        <v>114.93000000000004</v>
      </c>
      <c r="M278" s="731">
        <v>14</v>
      </c>
      <c r="N278" s="732">
        <v>1609.0200000000004</v>
      </c>
    </row>
    <row r="279" spans="1:14" ht="14.4" customHeight="1" x14ac:dyDescent="0.3">
      <c r="A279" s="726" t="s">
        <v>569</v>
      </c>
      <c r="B279" s="727" t="s">
        <v>570</v>
      </c>
      <c r="C279" s="728" t="s">
        <v>582</v>
      </c>
      <c r="D279" s="729" t="s">
        <v>583</v>
      </c>
      <c r="E279" s="730">
        <v>50113013</v>
      </c>
      <c r="F279" s="729" t="s">
        <v>1062</v>
      </c>
      <c r="G279" s="728" t="s">
        <v>610</v>
      </c>
      <c r="H279" s="728">
        <v>183817</v>
      </c>
      <c r="I279" s="728">
        <v>183817</v>
      </c>
      <c r="J279" s="728" t="s">
        <v>1073</v>
      </c>
      <c r="K279" s="728" t="s">
        <v>1074</v>
      </c>
      <c r="L279" s="731">
        <v>924.84</v>
      </c>
      <c r="M279" s="731">
        <v>22.5</v>
      </c>
      <c r="N279" s="732">
        <v>20808.900000000001</v>
      </c>
    </row>
    <row r="280" spans="1:14" ht="14.4" customHeight="1" x14ac:dyDescent="0.3">
      <c r="A280" s="726" t="s">
        <v>569</v>
      </c>
      <c r="B280" s="727" t="s">
        <v>570</v>
      </c>
      <c r="C280" s="728" t="s">
        <v>582</v>
      </c>
      <c r="D280" s="729" t="s">
        <v>583</v>
      </c>
      <c r="E280" s="730">
        <v>50113013</v>
      </c>
      <c r="F280" s="729" t="s">
        <v>1062</v>
      </c>
      <c r="G280" s="728" t="s">
        <v>594</v>
      </c>
      <c r="H280" s="728">
        <v>164831</v>
      </c>
      <c r="I280" s="728">
        <v>64831</v>
      </c>
      <c r="J280" s="728" t="s">
        <v>1075</v>
      </c>
      <c r="K280" s="728" t="s">
        <v>1076</v>
      </c>
      <c r="L280" s="731">
        <v>198.87999999999997</v>
      </c>
      <c r="M280" s="731">
        <v>3.5</v>
      </c>
      <c r="N280" s="732">
        <v>696.07999999999993</v>
      </c>
    </row>
    <row r="281" spans="1:14" ht="14.4" customHeight="1" x14ac:dyDescent="0.3">
      <c r="A281" s="726" t="s">
        <v>569</v>
      </c>
      <c r="B281" s="727" t="s">
        <v>570</v>
      </c>
      <c r="C281" s="728" t="s">
        <v>582</v>
      </c>
      <c r="D281" s="729" t="s">
        <v>583</v>
      </c>
      <c r="E281" s="730">
        <v>50113013</v>
      </c>
      <c r="F281" s="729" t="s">
        <v>1062</v>
      </c>
      <c r="G281" s="728" t="s">
        <v>594</v>
      </c>
      <c r="H281" s="728">
        <v>183926</v>
      </c>
      <c r="I281" s="728">
        <v>183926</v>
      </c>
      <c r="J281" s="728" t="s">
        <v>1077</v>
      </c>
      <c r="K281" s="728" t="s">
        <v>1074</v>
      </c>
      <c r="L281" s="731">
        <v>143.50932089526162</v>
      </c>
      <c r="M281" s="731">
        <v>97.799999999999443</v>
      </c>
      <c r="N281" s="732">
        <v>14035.211583556507</v>
      </c>
    </row>
    <row r="282" spans="1:14" ht="14.4" customHeight="1" x14ac:dyDescent="0.3">
      <c r="A282" s="726" t="s">
        <v>569</v>
      </c>
      <c r="B282" s="727" t="s">
        <v>570</v>
      </c>
      <c r="C282" s="728" t="s">
        <v>582</v>
      </c>
      <c r="D282" s="729" t="s">
        <v>583</v>
      </c>
      <c r="E282" s="730">
        <v>50113013</v>
      </c>
      <c r="F282" s="729" t="s">
        <v>1062</v>
      </c>
      <c r="G282" s="728" t="s">
        <v>610</v>
      </c>
      <c r="H282" s="728">
        <v>145010</v>
      </c>
      <c r="I282" s="728">
        <v>45010</v>
      </c>
      <c r="J282" s="728" t="s">
        <v>1078</v>
      </c>
      <c r="K282" s="728" t="s">
        <v>1079</v>
      </c>
      <c r="L282" s="731">
        <v>42.02000000000001</v>
      </c>
      <c r="M282" s="731">
        <v>6</v>
      </c>
      <c r="N282" s="732">
        <v>252.12000000000006</v>
      </c>
    </row>
    <row r="283" spans="1:14" ht="14.4" customHeight="1" x14ac:dyDescent="0.3">
      <c r="A283" s="726" t="s">
        <v>569</v>
      </c>
      <c r="B283" s="727" t="s">
        <v>570</v>
      </c>
      <c r="C283" s="728" t="s">
        <v>582</v>
      </c>
      <c r="D283" s="729" t="s">
        <v>583</v>
      </c>
      <c r="E283" s="730">
        <v>50113013</v>
      </c>
      <c r="F283" s="729" t="s">
        <v>1062</v>
      </c>
      <c r="G283" s="728" t="s">
        <v>594</v>
      </c>
      <c r="H283" s="728">
        <v>117171</v>
      </c>
      <c r="I283" s="728">
        <v>17171</v>
      </c>
      <c r="J283" s="728" t="s">
        <v>1080</v>
      </c>
      <c r="K283" s="728" t="s">
        <v>776</v>
      </c>
      <c r="L283" s="731">
        <v>73.440000000000055</v>
      </c>
      <c r="M283" s="731">
        <v>1</v>
      </c>
      <c r="N283" s="732">
        <v>73.440000000000055</v>
      </c>
    </row>
    <row r="284" spans="1:14" ht="14.4" customHeight="1" x14ac:dyDescent="0.3">
      <c r="A284" s="726" t="s">
        <v>569</v>
      </c>
      <c r="B284" s="727" t="s">
        <v>570</v>
      </c>
      <c r="C284" s="728" t="s">
        <v>582</v>
      </c>
      <c r="D284" s="729" t="s">
        <v>583</v>
      </c>
      <c r="E284" s="730">
        <v>50113013</v>
      </c>
      <c r="F284" s="729" t="s">
        <v>1062</v>
      </c>
      <c r="G284" s="728" t="s">
        <v>594</v>
      </c>
      <c r="H284" s="728">
        <v>131656</v>
      </c>
      <c r="I284" s="728">
        <v>131656</v>
      </c>
      <c r="J284" s="728" t="s">
        <v>1081</v>
      </c>
      <c r="K284" s="728" t="s">
        <v>1082</v>
      </c>
      <c r="L284" s="731">
        <v>517</v>
      </c>
      <c r="M284" s="731">
        <v>4.4000000000000004</v>
      </c>
      <c r="N284" s="732">
        <v>2274.8000000000002</v>
      </c>
    </row>
    <row r="285" spans="1:14" ht="14.4" customHeight="1" x14ac:dyDescent="0.3">
      <c r="A285" s="726" t="s">
        <v>569</v>
      </c>
      <c r="B285" s="727" t="s">
        <v>570</v>
      </c>
      <c r="C285" s="728" t="s">
        <v>582</v>
      </c>
      <c r="D285" s="729" t="s">
        <v>583</v>
      </c>
      <c r="E285" s="730">
        <v>50113013</v>
      </c>
      <c r="F285" s="729" t="s">
        <v>1062</v>
      </c>
      <c r="G285" s="728" t="s">
        <v>594</v>
      </c>
      <c r="H285" s="728">
        <v>151458</v>
      </c>
      <c r="I285" s="728">
        <v>151458</v>
      </c>
      <c r="J285" s="728" t="s">
        <v>1083</v>
      </c>
      <c r="K285" s="728" t="s">
        <v>1084</v>
      </c>
      <c r="L285" s="731">
        <v>217.80000000000004</v>
      </c>
      <c r="M285" s="731">
        <v>1.5</v>
      </c>
      <c r="N285" s="732">
        <v>326.70000000000005</v>
      </c>
    </row>
    <row r="286" spans="1:14" ht="14.4" customHeight="1" x14ac:dyDescent="0.3">
      <c r="A286" s="726" t="s">
        <v>569</v>
      </c>
      <c r="B286" s="727" t="s">
        <v>570</v>
      </c>
      <c r="C286" s="728" t="s">
        <v>582</v>
      </c>
      <c r="D286" s="729" t="s">
        <v>583</v>
      </c>
      <c r="E286" s="730">
        <v>50113013</v>
      </c>
      <c r="F286" s="729" t="s">
        <v>1062</v>
      </c>
      <c r="G286" s="728" t="s">
        <v>594</v>
      </c>
      <c r="H286" s="728">
        <v>115658</v>
      </c>
      <c r="I286" s="728">
        <v>15658</v>
      </c>
      <c r="J286" s="728" t="s">
        <v>1085</v>
      </c>
      <c r="K286" s="728" t="s">
        <v>1086</v>
      </c>
      <c r="L286" s="731">
        <v>58.610909090909097</v>
      </c>
      <c r="M286" s="731">
        <v>11</v>
      </c>
      <c r="N286" s="732">
        <v>644.72</v>
      </c>
    </row>
    <row r="287" spans="1:14" ht="14.4" customHeight="1" x14ac:dyDescent="0.3">
      <c r="A287" s="726" t="s">
        <v>569</v>
      </c>
      <c r="B287" s="727" t="s">
        <v>570</v>
      </c>
      <c r="C287" s="728" t="s">
        <v>582</v>
      </c>
      <c r="D287" s="729" t="s">
        <v>583</v>
      </c>
      <c r="E287" s="730">
        <v>50113013</v>
      </c>
      <c r="F287" s="729" t="s">
        <v>1062</v>
      </c>
      <c r="G287" s="728" t="s">
        <v>594</v>
      </c>
      <c r="H287" s="728">
        <v>194453</v>
      </c>
      <c r="I287" s="728">
        <v>94453</v>
      </c>
      <c r="J287" s="728" t="s">
        <v>1087</v>
      </c>
      <c r="K287" s="728" t="s">
        <v>1088</v>
      </c>
      <c r="L287" s="731">
        <v>53.740000000000016</v>
      </c>
      <c r="M287" s="731">
        <v>3</v>
      </c>
      <c r="N287" s="732">
        <v>161.22000000000006</v>
      </c>
    </row>
    <row r="288" spans="1:14" ht="14.4" customHeight="1" x14ac:dyDescent="0.3">
      <c r="A288" s="726" t="s">
        <v>569</v>
      </c>
      <c r="B288" s="727" t="s">
        <v>570</v>
      </c>
      <c r="C288" s="728" t="s">
        <v>582</v>
      </c>
      <c r="D288" s="729" t="s">
        <v>583</v>
      </c>
      <c r="E288" s="730">
        <v>50113013</v>
      </c>
      <c r="F288" s="729" t="s">
        <v>1062</v>
      </c>
      <c r="G288" s="728" t="s">
        <v>594</v>
      </c>
      <c r="H288" s="728">
        <v>196039</v>
      </c>
      <c r="I288" s="728">
        <v>96039</v>
      </c>
      <c r="J288" s="728" t="s">
        <v>1089</v>
      </c>
      <c r="K288" s="728" t="s">
        <v>1090</v>
      </c>
      <c r="L288" s="731">
        <v>82.9</v>
      </c>
      <c r="M288" s="731">
        <v>6</v>
      </c>
      <c r="N288" s="732">
        <v>497.40000000000003</v>
      </c>
    </row>
    <row r="289" spans="1:14" ht="14.4" customHeight="1" x14ac:dyDescent="0.3">
      <c r="A289" s="726" t="s">
        <v>569</v>
      </c>
      <c r="B289" s="727" t="s">
        <v>570</v>
      </c>
      <c r="C289" s="728" t="s">
        <v>582</v>
      </c>
      <c r="D289" s="729" t="s">
        <v>583</v>
      </c>
      <c r="E289" s="730">
        <v>50113013</v>
      </c>
      <c r="F289" s="729" t="s">
        <v>1062</v>
      </c>
      <c r="G289" s="728" t="s">
        <v>594</v>
      </c>
      <c r="H289" s="728">
        <v>162187</v>
      </c>
      <c r="I289" s="728">
        <v>162187</v>
      </c>
      <c r="J289" s="728" t="s">
        <v>1091</v>
      </c>
      <c r="K289" s="728" t="s">
        <v>1092</v>
      </c>
      <c r="L289" s="731">
        <v>286.00000000000006</v>
      </c>
      <c r="M289" s="731">
        <v>12.8</v>
      </c>
      <c r="N289" s="732">
        <v>3660.8000000000006</v>
      </c>
    </row>
    <row r="290" spans="1:14" ht="14.4" customHeight="1" x14ac:dyDescent="0.3">
      <c r="A290" s="726" t="s">
        <v>569</v>
      </c>
      <c r="B290" s="727" t="s">
        <v>570</v>
      </c>
      <c r="C290" s="728" t="s">
        <v>582</v>
      </c>
      <c r="D290" s="729" t="s">
        <v>583</v>
      </c>
      <c r="E290" s="730">
        <v>50113013</v>
      </c>
      <c r="F290" s="729" t="s">
        <v>1062</v>
      </c>
      <c r="G290" s="728" t="s">
        <v>610</v>
      </c>
      <c r="H290" s="728">
        <v>849655</v>
      </c>
      <c r="I290" s="728">
        <v>129836</v>
      </c>
      <c r="J290" s="728" t="s">
        <v>1093</v>
      </c>
      <c r="K290" s="728" t="s">
        <v>1094</v>
      </c>
      <c r="L290" s="731">
        <v>263.2083211678833</v>
      </c>
      <c r="M290" s="731">
        <v>68.499999999999986</v>
      </c>
      <c r="N290" s="732">
        <v>18029.770000000004</v>
      </c>
    </row>
    <row r="291" spans="1:14" ht="14.4" customHeight="1" x14ac:dyDescent="0.3">
      <c r="A291" s="726" t="s">
        <v>569</v>
      </c>
      <c r="B291" s="727" t="s">
        <v>570</v>
      </c>
      <c r="C291" s="728" t="s">
        <v>582</v>
      </c>
      <c r="D291" s="729" t="s">
        <v>583</v>
      </c>
      <c r="E291" s="730">
        <v>50113013</v>
      </c>
      <c r="F291" s="729" t="s">
        <v>1062</v>
      </c>
      <c r="G291" s="728" t="s">
        <v>610</v>
      </c>
      <c r="H291" s="728">
        <v>849887</v>
      </c>
      <c r="I291" s="728">
        <v>129834</v>
      </c>
      <c r="J291" s="728" t="s">
        <v>1095</v>
      </c>
      <c r="K291" s="728" t="s">
        <v>571</v>
      </c>
      <c r="L291" s="731">
        <v>154.75263157894739</v>
      </c>
      <c r="M291" s="731">
        <v>9.5</v>
      </c>
      <c r="N291" s="732">
        <v>1470.15</v>
      </c>
    </row>
    <row r="292" spans="1:14" ht="14.4" customHeight="1" x14ac:dyDescent="0.3">
      <c r="A292" s="726" t="s">
        <v>569</v>
      </c>
      <c r="B292" s="727" t="s">
        <v>570</v>
      </c>
      <c r="C292" s="728" t="s">
        <v>582</v>
      </c>
      <c r="D292" s="729" t="s">
        <v>583</v>
      </c>
      <c r="E292" s="730">
        <v>50113013</v>
      </c>
      <c r="F292" s="729" t="s">
        <v>1062</v>
      </c>
      <c r="G292" s="728" t="s">
        <v>594</v>
      </c>
      <c r="H292" s="728">
        <v>844851</v>
      </c>
      <c r="I292" s="728">
        <v>107135</v>
      </c>
      <c r="J292" s="728" t="s">
        <v>1096</v>
      </c>
      <c r="K292" s="728" t="s">
        <v>1097</v>
      </c>
      <c r="L292" s="731">
        <v>64.819999999999993</v>
      </c>
      <c r="M292" s="731">
        <v>3</v>
      </c>
      <c r="N292" s="732">
        <v>194.45999999999998</v>
      </c>
    </row>
    <row r="293" spans="1:14" ht="14.4" customHeight="1" x14ac:dyDescent="0.3">
      <c r="A293" s="726" t="s">
        <v>569</v>
      </c>
      <c r="B293" s="727" t="s">
        <v>570</v>
      </c>
      <c r="C293" s="728" t="s">
        <v>582</v>
      </c>
      <c r="D293" s="729" t="s">
        <v>583</v>
      </c>
      <c r="E293" s="730">
        <v>50113013</v>
      </c>
      <c r="F293" s="729" t="s">
        <v>1062</v>
      </c>
      <c r="G293" s="728" t="s">
        <v>594</v>
      </c>
      <c r="H293" s="728">
        <v>844576</v>
      </c>
      <c r="I293" s="728">
        <v>100339</v>
      </c>
      <c r="J293" s="728" t="s">
        <v>1098</v>
      </c>
      <c r="K293" s="728" t="s">
        <v>1099</v>
      </c>
      <c r="L293" s="731">
        <v>97.732857142857142</v>
      </c>
      <c r="M293" s="731">
        <v>21</v>
      </c>
      <c r="N293" s="732">
        <v>2052.39</v>
      </c>
    </row>
    <row r="294" spans="1:14" ht="14.4" customHeight="1" x14ac:dyDescent="0.3">
      <c r="A294" s="726" t="s">
        <v>569</v>
      </c>
      <c r="B294" s="727" t="s">
        <v>570</v>
      </c>
      <c r="C294" s="728" t="s">
        <v>582</v>
      </c>
      <c r="D294" s="729" t="s">
        <v>583</v>
      </c>
      <c r="E294" s="730">
        <v>50113013</v>
      </c>
      <c r="F294" s="729" t="s">
        <v>1062</v>
      </c>
      <c r="G294" s="728" t="s">
        <v>594</v>
      </c>
      <c r="H294" s="728">
        <v>112737</v>
      </c>
      <c r="I294" s="728">
        <v>12737</v>
      </c>
      <c r="J294" s="728" t="s">
        <v>1100</v>
      </c>
      <c r="K294" s="728" t="s">
        <v>1101</v>
      </c>
      <c r="L294" s="731">
        <v>84.499999999999972</v>
      </c>
      <c r="M294" s="731">
        <v>1</v>
      </c>
      <c r="N294" s="732">
        <v>84.499999999999972</v>
      </c>
    </row>
    <row r="295" spans="1:14" ht="14.4" customHeight="1" x14ac:dyDescent="0.3">
      <c r="A295" s="726" t="s">
        <v>569</v>
      </c>
      <c r="B295" s="727" t="s">
        <v>570</v>
      </c>
      <c r="C295" s="728" t="s">
        <v>582</v>
      </c>
      <c r="D295" s="729" t="s">
        <v>583</v>
      </c>
      <c r="E295" s="730">
        <v>50113013</v>
      </c>
      <c r="F295" s="729" t="s">
        <v>1062</v>
      </c>
      <c r="G295" s="728" t="s">
        <v>594</v>
      </c>
      <c r="H295" s="728">
        <v>112738</v>
      </c>
      <c r="I295" s="728">
        <v>12738</v>
      </c>
      <c r="J295" s="728" t="s">
        <v>1100</v>
      </c>
      <c r="K295" s="728" t="s">
        <v>1102</v>
      </c>
      <c r="L295" s="731">
        <v>154.11000000000001</v>
      </c>
      <c r="M295" s="731">
        <v>1</v>
      </c>
      <c r="N295" s="732">
        <v>154.11000000000001</v>
      </c>
    </row>
    <row r="296" spans="1:14" ht="14.4" customHeight="1" x14ac:dyDescent="0.3">
      <c r="A296" s="726" t="s">
        <v>569</v>
      </c>
      <c r="B296" s="727" t="s">
        <v>570</v>
      </c>
      <c r="C296" s="728" t="s">
        <v>582</v>
      </c>
      <c r="D296" s="729" t="s">
        <v>583</v>
      </c>
      <c r="E296" s="730">
        <v>50113013</v>
      </c>
      <c r="F296" s="729" t="s">
        <v>1062</v>
      </c>
      <c r="G296" s="728" t="s">
        <v>594</v>
      </c>
      <c r="H296" s="728">
        <v>102427</v>
      </c>
      <c r="I296" s="728">
        <v>2427</v>
      </c>
      <c r="J296" s="728" t="s">
        <v>1103</v>
      </c>
      <c r="K296" s="728" t="s">
        <v>1104</v>
      </c>
      <c r="L296" s="731">
        <v>25.629999999999995</v>
      </c>
      <c r="M296" s="731">
        <v>5</v>
      </c>
      <c r="N296" s="732">
        <v>128.14999999999998</v>
      </c>
    </row>
    <row r="297" spans="1:14" ht="14.4" customHeight="1" x14ac:dyDescent="0.3">
      <c r="A297" s="726" t="s">
        <v>569</v>
      </c>
      <c r="B297" s="727" t="s">
        <v>570</v>
      </c>
      <c r="C297" s="728" t="s">
        <v>582</v>
      </c>
      <c r="D297" s="729" t="s">
        <v>583</v>
      </c>
      <c r="E297" s="730">
        <v>50113013</v>
      </c>
      <c r="F297" s="729" t="s">
        <v>1062</v>
      </c>
      <c r="G297" s="728" t="s">
        <v>594</v>
      </c>
      <c r="H297" s="728">
        <v>101066</v>
      </c>
      <c r="I297" s="728">
        <v>1066</v>
      </c>
      <c r="J297" s="728" t="s">
        <v>1105</v>
      </c>
      <c r="K297" s="728" t="s">
        <v>1106</v>
      </c>
      <c r="L297" s="731">
        <v>50.952500000000015</v>
      </c>
      <c r="M297" s="731">
        <v>8</v>
      </c>
      <c r="N297" s="732">
        <v>407.62000000000012</v>
      </c>
    </row>
    <row r="298" spans="1:14" ht="14.4" customHeight="1" x14ac:dyDescent="0.3">
      <c r="A298" s="726" t="s">
        <v>569</v>
      </c>
      <c r="B298" s="727" t="s">
        <v>570</v>
      </c>
      <c r="C298" s="728" t="s">
        <v>582</v>
      </c>
      <c r="D298" s="729" t="s">
        <v>583</v>
      </c>
      <c r="E298" s="730">
        <v>50113013</v>
      </c>
      <c r="F298" s="729" t="s">
        <v>1062</v>
      </c>
      <c r="G298" s="728" t="s">
        <v>594</v>
      </c>
      <c r="H298" s="728">
        <v>101069</v>
      </c>
      <c r="I298" s="728">
        <v>1069</v>
      </c>
      <c r="J298" s="728" t="s">
        <v>1107</v>
      </c>
      <c r="K298" s="728" t="s">
        <v>1106</v>
      </c>
      <c r="L298" s="731">
        <v>51.739999999999988</v>
      </c>
      <c r="M298" s="731">
        <v>1</v>
      </c>
      <c r="N298" s="732">
        <v>51.739999999999988</v>
      </c>
    </row>
    <row r="299" spans="1:14" ht="14.4" customHeight="1" x14ac:dyDescent="0.3">
      <c r="A299" s="726" t="s">
        <v>569</v>
      </c>
      <c r="B299" s="727" t="s">
        <v>570</v>
      </c>
      <c r="C299" s="728" t="s">
        <v>582</v>
      </c>
      <c r="D299" s="729" t="s">
        <v>583</v>
      </c>
      <c r="E299" s="730">
        <v>50113013</v>
      </c>
      <c r="F299" s="729" t="s">
        <v>1062</v>
      </c>
      <c r="G299" s="728" t="s">
        <v>594</v>
      </c>
      <c r="H299" s="728">
        <v>208820</v>
      </c>
      <c r="I299" s="728">
        <v>208820</v>
      </c>
      <c r="J299" s="728" t="s">
        <v>1108</v>
      </c>
      <c r="K299" s="728" t="s">
        <v>1109</v>
      </c>
      <c r="L299" s="731">
        <v>1936.22</v>
      </c>
      <c r="M299" s="731">
        <v>2</v>
      </c>
      <c r="N299" s="732">
        <v>3872.44</v>
      </c>
    </row>
    <row r="300" spans="1:14" ht="14.4" customHeight="1" x14ac:dyDescent="0.3">
      <c r="A300" s="726" t="s">
        <v>569</v>
      </c>
      <c r="B300" s="727" t="s">
        <v>570</v>
      </c>
      <c r="C300" s="728" t="s">
        <v>582</v>
      </c>
      <c r="D300" s="729" t="s">
        <v>583</v>
      </c>
      <c r="E300" s="730">
        <v>50113013</v>
      </c>
      <c r="F300" s="729" t="s">
        <v>1062</v>
      </c>
      <c r="G300" s="728" t="s">
        <v>594</v>
      </c>
      <c r="H300" s="728">
        <v>847476</v>
      </c>
      <c r="I300" s="728">
        <v>112782</v>
      </c>
      <c r="J300" s="728" t="s">
        <v>1110</v>
      </c>
      <c r="K300" s="728" t="s">
        <v>1111</v>
      </c>
      <c r="L300" s="731">
        <v>674.31000000000006</v>
      </c>
      <c r="M300" s="731">
        <v>1</v>
      </c>
      <c r="N300" s="732">
        <v>674.31000000000006</v>
      </c>
    </row>
    <row r="301" spans="1:14" ht="14.4" customHeight="1" x14ac:dyDescent="0.3">
      <c r="A301" s="726" t="s">
        <v>569</v>
      </c>
      <c r="B301" s="727" t="s">
        <v>570</v>
      </c>
      <c r="C301" s="728" t="s">
        <v>582</v>
      </c>
      <c r="D301" s="729" t="s">
        <v>583</v>
      </c>
      <c r="E301" s="730">
        <v>50113013</v>
      </c>
      <c r="F301" s="729" t="s">
        <v>1062</v>
      </c>
      <c r="G301" s="728" t="s">
        <v>594</v>
      </c>
      <c r="H301" s="728">
        <v>96414</v>
      </c>
      <c r="I301" s="728">
        <v>96414</v>
      </c>
      <c r="J301" s="728" t="s">
        <v>1112</v>
      </c>
      <c r="K301" s="728" t="s">
        <v>1113</v>
      </c>
      <c r="L301" s="731">
        <v>57.989999999999995</v>
      </c>
      <c r="M301" s="731">
        <v>2.4</v>
      </c>
      <c r="N301" s="732">
        <v>139.17599999999999</v>
      </c>
    </row>
    <row r="302" spans="1:14" ht="14.4" customHeight="1" x14ac:dyDescent="0.3">
      <c r="A302" s="726" t="s">
        <v>569</v>
      </c>
      <c r="B302" s="727" t="s">
        <v>570</v>
      </c>
      <c r="C302" s="728" t="s">
        <v>582</v>
      </c>
      <c r="D302" s="729" t="s">
        <v>583</v>
      </c>
      <c r="E302" s="730">
        <v>50113013</v>
      </c>
      <c r="F302" s="729" t="s">
        <v>1062</v>
      </c>
      <c r="G302" s="728" t="s">
        <v>594</v>
      </c>
      <c r="H302" s="728">
        <v>114873</v>
      </c>
      <c r="I302" s="728">
        <v>14873</v>
      </c>
      <c r="J302" s="728" t="s">
        <v>1114</v>
      </c>
      <c r="K302" s="728" t="s">
        <v>1115</v>
      </c>
      <c r="L302" s="731">
        <v>160.07</v>
      </c>
      <c r="M302" s="731">
        <v>1</v>
      </c>
      <c r="N302" s="732">
        <v>160.07</v>
      </c>
    </row>
    <row r="303" spans="1:14" ht="14.4" customHeight="1" x14ac:dyDescent="0.3">
      <c r="A303" s="726" t="s">
        <v>569</v>
      </c>
      <c r="B303" s="727" t="s">
        <v>570</v>
      </c>
      <c r="C303" s="728" t="s">
        <v>582</v>
      </c>
      <c r="D303" s="729" t="s">
        <v>583</v>
      </c>
      <c r="E303" s="730">
        <v>50113013</v>
      </c>
      <c r="F303" s="729" t="s">
        <v>1062</v>
      </c>
      <c r="G303" s="728" t="s">
        <v>594</v>
      </c>
      <c r="H303" s="728">
        <v>114877</v>
      </c>
      <c r="I303" s="728">
        <v>14877</v>
      </c>
      <c r="J303" s="728" t="s">
        <v>1114</v>
      </c>
      <c r="K303" s="728" t="s">
        <v>1116</v>
      </c>
      <c r="L303" s="731">
        <v>236.56</v>
      </c>
      <c r="M303" s="731">
        <v>1</v>
      </c>
      <c r="N303" s="732">
        <v>236.56</v>
      </c>
    </row>
    <row r="304" spans="1:14" ht="14.4" customHeight="1" x14ac:dyDescent="0.3">
      <c r="A304" s="726" t="s">
        <v>569</v>
      </c>
      <c r="B304" s="727" t="s">
        <v>570</v>
      </c>
      <c r="C304" s="728" t="s">
        <v>582</v>
      </c>
      <c r="D304" s="729" t="s">
        <v>583</v>
      </c>
      <c r="E304" s="730">
        <v>50113013</v>
      </c>
      <c r="F304" s="729" t="s">
        <v>1062</v>
      </c>
      <c r="G304" s="728" t="s">
        <v>594</v>
      </c>
      <c r="H304" s="728">
        <v>216199</v>
      </c>
      <c r="I304" s="728">
        <v>216199</v>
      </c>
      <c r="J304" s="728" t="s">
        <v>1117</v>
      </c>
      <c r="K304" s="728" t="s">
        <v>1118</v>
      </c>
      <c r="L304" s="731">
        <v>100.18599999999999</v>
      </c>
      <c r="M304" s="731">
        <v>5</v>
      </c>
      <c r="N304" s="732">
        <v>500.92999999999995</v>
      </c>
    </row>
    <row r="305" spans="1:14" ht="14.4" customHeight="1" x14ac:dyDescent="0.3">
      <c r="A305" s="726" t="s">
        <v>569</v>
      </c>
      <c r="B305" s="727" t="s">
        <v>570</v>
      </c>
      <c r="C305" s="728" t="s">
        <v>582</v>
      </c>
      <c r="D305" s="729" t="s">
        <v>583</v>
      </c>
      <c r="E305" s="730">
        <v>50113013</v>
      </c>
      <c r="F305" s="729" t="s">
        <v>1062</v>
      </c>
      <c r="G305" s="728" t="s">
        <v>594</v>
      </c>
      <c r="H305" s="728">
        <v>192490</v>
      </c>
      <c r="I305" s="728">
        <v>92490</v>
      </c>
      <c r="J305" s="728" t="s">
        <v>1119</v>
      </c>
      <c r="K305" s="728" t="s">
        <v>1120</v>
      </c>
      <c r="L305" s="731">
        <v>122.00999999999998</v>
      </c>
      <c r="M305" s="731">
        <v>1</v>
      </c>
      <c r="N305" s="732">
        <v>122.00999999999998</v>
      </c>
    </row>
    <row r="306" spans="1:14" ht="14.4" customHeight="1" x14ac:dyDescent="0.3">
      <c r="A306" s="726" t="s">
        <v>569</v>
      </c>
      <c r="B306" s="727" t="s">
        <v>570</v>
      </c>
      <c r="C306" s="728" t="s">
        <v>582</v>
      </c>
      <c r="D306" s="729" t="s">
        <v>583</v>
      </c>
      <c r="E306" s="730">
        <v>50113013</v>
      </c>
      <c r="F306" s="729" t="s">
        <v>1062</v>
      </c>
      <c r="G306" s="728" t="s">
        <v>610</v>
      </c>
      <c r="H306" s="728">
        <v>197000</v>
      </c>
      <c r="I306" s="728">
        <v>97000</v>
      </c>
      <c r="J306" s="728" t="s">
        <v>1121</v>
      </c>
      <c r="K306" s="728" t="s">
        <v>1122</v>
      </c>
      <c r="L306" s="731">
        <v>22.908214285714283</v>
      </c>
      <c r="M306" s="731">
        <v>140</v>
      </c>
      <c r="N306" s="732">
        <v>3207.1499999999996</v>
      </c>
    </row>
    <row r="307" spans="1:14" ht="14.4" customHeight="1" x14ac:dyDescent="0.3">
      <c r="A307" s="726" t="s">
        <v>569</v>
      </c>
      <c r="B307" s="727" t="s">
        <v>570</v>
      </c>
      <c r="C307" s="728" t="s">
        <v>582</v>
      </c>
      <c r="D307" s="729" t="s">
        <v>583</v>
      </c>
      <c r="E307" s="730">
        <v>50113013</v>
      </c>
      <c r="F307" s="729" t="s">
        <v>1062</v>
      </c>
      <c r="G307" s="728" t="s">
        <v>594</v>
      </c>
      <c r="H307" s="728">
        <v>155636</v>
      </c>
      <c r="I307" s="728">
        <v>55636</v>
      </c>
      <c r="J307" s="728" t="s">
        <v>1123</v>
      </c>
      <c r="K307" s="728" t="s">
        <v>1124</v>
      </c>
      <c r="L307" s="731">
        <v>52.67</v>
      </c>
      <c r="M307" s="731">
        <v>2</v>
      </c>
      <c r="N307" s="732">
        <v>105.34</v>
      </c>
    </row>
    <row r="308" spans="1:14" ht="14.4" customHeight="1" x14ac:dyDescent="0.3">
      <c r="A308" s="726" t="s">
        <v>569</v>
      </c>
      <c r="B308" s="727" t="s">
        <v>570</v>
      </c>
      <c r="C308" s="728" t="s">
        <v>582</v>
      </c>
      <c r="D308" s="729" t="s">
        <v>583</v>
      </c>
      <c r="E308" s="730">
        <v>50113013</v>
      </c>
      <c r="F308" s="729" t="s">
        <v>1062</v>
      </c>
      <c r="G308" s="728" t="s">
        <v>594</v>
      </c>
      <c r="H308" s="728">
        <v>101076</v>
      </c>
      <c r="I308" s="728">
        <v>1076</v>
      </c>
      <c r="J308" s="728" t="s">
        <v>1125</v>
      </c>
      <c r="K308" s="728" t="s">
        <v>903</v>
      </c>
      <c r="L308" s="731">
        <v>69.877999999999986</v>
      </c>
      <c r="M308" s="731">
        <v>5</v>
      </c>
      <c r="N308" s="732">
        <v>349.38999999999993</v>
      </c>
    </row>
    <row r="309" spans="1:14" ht="14.4" customHeight="1" x14ac:dyDescent="0.3">
      <c r="A309" s="726" t="s">
        <v>569</v>
      </c>
      <c r="B309" s="727" t="s">
        <v>570</v>
      </c>
      <c r="C309" s="728" t="s">
        <v>582</v>
      </c>
      <c r="D309" s="729" t="s">
        <v>583</v>
      </c>
      <c r="E309" s="730">
        <v>50113013</v>
      </c>
      <c r="F309" s="729" t="s">
        <v>1062</v>
      </c>
      <c r="G309" s="728" t="s">
        <v>610</v>
      </c>
      <c r="H309" s="728">
        <v>113453</v>
      </c>
      <c r="I309" s="728">
        <v>113453</v>
      </c>
      <c r="J309" s="728" t="s">
        <v>1126</v>
      </c>
      <c r="K309" s="728" t="s">
        <v>1127</v>
      </c>
      <c r="L309" s="731">
        <v>460.84615384615392</v>
      </c>
      <c r="M309" s="731">
        <v>14.299999999999997</v>
      </c>
      <c r="N309" s="732">
        <v>6590.0999999999995</v>
      </c>
    </row>
    <row r="310" spans="1:14" ht="14.4" customHeight="1" x14ac:dyDescent="0.3">
      <c r="A310" s="726" t="s">
        <v>569</v>
      </c>
      <c r="B310" s="727" t="s">
        <v>570</v>
      </c>
      <c r="C310" s="728" t="s">
        <v>582</v>
      </c>
      <c r="D310" s="729" t="s">
        <v>583</v>
      </c>
      <c r="E310" s="730">
        <v>50113013</v>
      </c>
      <c r="F310" s="729" t="s">
        <v>1062</v>
      </c>
      <c r="G310" s="728" t="s">
        <v>571</v>
      </c>
      <c r="H310" s="728">
        <v>201030</v>
      </c>
      <c r="I310" s="728">
        <v>201030</v>
      </c>
      <c r="J310" s="728" t="s">
        <v>1128</v>
      </c>
      <c r="K310" s="728" t="s">
        <v>1129</v>
      </c>
      <c r="L310" s="731">
        <v>26.61</v>
      </c>
      <c r="M310" s="731">
        <v>36</v>
      </c>
      <c r="N310" s="732">
        <v>957.96</v>
      </c>
    </row>
    <row r="311" spans="1:14" ht="14.4" customHeight="1" x14ac:dyDescent="0.3">
      <c r="A311" s="726" t="s">
        <v>569</v>
      </c>
      <c r="B311" s="727" t="s">
        <v>570</v>
      </c>
      <c r="C311" s="728" t="s">
        <v>582</v>
      </c>
      <c r="D311" s="729" t="s">
        <v>583</v>
      </c>
      <c r="E311" s="730">
        <v>50113013</v>
      </c>
      <c r="F311" s="729" t="s">
        <v>1062</v>
      </c>
      <c r="G311" s="728" t="s">
        <v>594</v>
      </c>
      <c r="H311" s="728">
        <v>106264</v>
      </c>
      <c r="I311" s="728">
        <v>6264</v>
      </c>
      <c r="J311" s="728" t="s">
        <v>1130</v>
      </c>
      <c r="K311" s="728" t="s">
        <v>1131</v>
      </c>
      <c r="L311" s="731">
        <v>31.827133103258433</v>
      </c>
      <c r="M311" s="731">
        <v>14</v>
      </c>
      <c r="N311" s="732">
        <v>445.57986344561806</v>
      </c>
    </row>
    <row r="312" spans="1:14" ht="14.4" customHeight="1" x14ac:dyDescent="0.3">
      <c r="A312" s="726" t="s">
        <v>569</v>
      </c>
      <c r="B312" s="727" t="s">
        <v>570</v>
      </c>
      <c r="C312" s="728" t="s">
        <v>582</v>
      </c>
      <c r="D312" s="729" t="s">
        <v>583</v>
      </c>
      <c r="E312" s="730">
        <v>50113013</v>
      </c>
      <c r="F312" s="729" t="s">
        <v>1062</v>
      </c>
      <c r="G312" s="728" t="s">
        <v>610</v>
      </c>
      <c r="H312" s="728">
        <v>126127</v>
      </c>
      <c r="I312" s="728">
        <v>26127</v>
      </c>
      <c r="J312" s="728" t="s">
        <v>1132</v>
      </c>
      <c r="K312" s="728" t="s">
        <v>1133</v>
      </c>
      <c r="L312" s="731">
        <v>12200.842731277535</v>
      </c>
      <c r="M312" s="731">
        <v>22.699999999999996</v>
      </c>
      <c r="N312" s="732">
        <v>276959.13</v>
      </c>
    </row>
    <row r="313" spans="1:14" ht="14.4" customHeight="1" x14ac:dyDescent="0.3">
      <c r="A313" s="726" t="s">
        <v>569</v>
      </c>
      <c r="B313" s="727" t="s">
        <v>570</v>
      </c>
      <c r="C313" s="728" t="s">
        <v>582</v>
      </c>
      <c r="D313" s="729" t="s">
        <v>583</v>
      </c>
      <c r="E313" s="730">
        <v>50113013</v>
      </c>
      <c r="F313" s="729" t="s">
        <v>1062</v>
      </c>
      <c r="G313" s="728" t="s">
        <v>594</v>
      </c>
      <c r="H313" s="728">
        <v>116600</v>
      </c>
      <c r="I313" s="728">
        <v>16600</v>
      </c>
      <c r="J313" s="728" t="s">
        <v>1134</v>
      </c>
      <c r="K313" s="728" t="s">
        <v>1135</v>
      </c>
      <c r="L313" s="731">
        <v>23.560009229409872</v>
      </c>
      <c r="M313" s="731">
        <v>940</v>
      </c>
      <c r="N313" s="732">
        <v>22146.408675645278</v>
      </c>
    </row>
    <row r="314" spans="1:14" ht="14.4" customHeight="1" x14ac:dyDescent="0.3">
      <c r="A314" s="726" t="s">
        <v>569</v>
      </c>
      <c r="B314" s="727" t="s">
        <v>570</v>
      </c>
      <c r="C314" s="728" t="s">
        <v>582</v>
      </c>
      <c r="D314" s="729" t="s">
        <v>583</v>
      </c>
      <c r="E314" s="730">
        <v>50113013</v>
      </c>
      <c r="F314" s="729" t="s">
        <v>1062</v>
      </c>
      <c r="G314" s="728" t="s">
        <v>594</v>
      </c>
      <c r="H314" s="728">
        <v>117149</v>
      </c>
      <c r="I314" s="728">
        <v>17149</v>
      </c>
      <c r="J314" s="728" t="s">
        <v>1134</v>
      </c>
      <c r="K314" s="728" t="s">
        <v>1136</v>
      </c>
      <c r="L314" s="731">
        <v>163.6611111111111</v>
      </c>
      <c r="M314" s="731">
        <v>72</v>
      </c>
      <c r="N314" s="732">
        <v>11783.599999999999</v>
      </c>
    </row>
    <row r="315" spans="1:14" ht="14.4" customHeight="1" x14ac:dyDescent="0.3">
      <c r="A315" s="726" t="s">
        <v>569</v>
      </c>
      <c r="B315" s="727" t="s">
        <v>570</v>
      </c>
      <c r="C315" s="728" t="s">
        <v>582</v>
      </c>
      <c r="D315" s="729" t="s">
        <v>583</v>
      </c>
      <c r="E315" s="730">
        <v>50113013</v>
      </c>
      <c r="F315" s="729" t="s">
        <v>1062</v>
      </c>
      <c r="G315" s="728" t="s">
        <v>610</v>
      </c>
      <c r="H315" s="728">
        <v>166269</v>
      </c>
      <c r="I315" s="728">
        <v>166269</v>
      </c>
      <c r="J315" s="728" t="s">
        <v>1137</v>
      </c>
      <c r="K315" s="728" t="s">
        <v>1138</v>
      </c>
      <c r="L315" s="731">
        <v>54.148484848484848</v>
      </c>
      <c r="M315" s="731">
        <v>132</v>
      </c>
      <c r="N315" s="732">
        <v>7147.6</v>
      </c>
    </row>
    <row r="316" spans="1:14" ht="14.4" customHeight="1" x14ac:dyDescent="0.3">
      <c r="A316" s="726" t="s">
        <v>569</v>
      </c>
      <c r="B316" s="727" t="s">
        <v>570</v>
      </c>
      <c r="C316" s="728" t="s">
        <v>582</v>
      </c>
      <c r="D316" s="729" t="s">
        <v>583</v>
      </c>
      <c r="E316" s="730">
        <v>50113013</v>
      </c>
      <c r="F316" s="729" t="s">
        <v>1062</v>
      </c>
      <c r="G316" s="728" t="s">
        <v>610</v>
      </c>
      <c r="H316" s="728">
        <v>118547</v>
      </c>
      <c r="I316" s="728">
        <v>18547</v>
      </c>
      <c r="J316" s="728" t="s">
        <v>1139</v>
      </c>
      <c r="K316" s="728" t="s">
        <v>1140</v>
      </c>
      <c r="L316" s="731">
        <v>123.5</v>
      </c>
      <c r="M316" s="731">
        <v>2</v>
      </c>
      <c r="N316" s="732">
        <v>247</v>
      </c>
    </row>
    <row r="317" spans="1:14" ht="14.4" customHeight="1" x14ac:dyDescent="0.3">
      <c r="A317" s="726" t="s">
        <v>569</v>
      </c>
      <c r="B317" s="727" t="s">
        <v>570</v>
      </c>
      <c r="C317" s="728" t="s">
        <v>582</v>
      </c>
      <c r="D317" s="729" t="s">
        <v>583</v>
      </c>
      <c r="E317" s="730">
        <v>50113013</v>
      </c>
      <c r="F317" s="729" t="s">
        <v>1062</v>
      </c>
      <c r="G317" s="728" t="s">
        <v>571</v>
      </c>
      <c r="H317" s="728">
        <v>147727</v>
      </c>
      <c r="I317" s="728">
        <v>47727</v>
      </c>
      <c r="J317" s="728" t="s">
        <v>1141</v>
      </c>
      <c r="K317" s="728" t="s">
        <v>1086</v>
      </c>
      <c r="L317" s="731">
        <v>126.95</v>
      </c>
      <c r="M317" s="731">
        <v>7</v>
      </c>
      <c r="N317" s="732">
        <v>888.65</v>
      </c>
    </row>
    <row r="318" spans="1:14" ht="14.4" customHeight="1" x14ac:dyDescent="0.3">
      <c r="A318" s="726" t="s">
        <v>569</v>
      </c>
      <c r="B318" s="727" t="s">
        <v>570</v>
      </c>
      <c r="C318" s="728" t="s">
        <v>582</v>
      </c>
      <c r="D318" s="729" t="s">
        <v>583</v>
      </c>
      <c r="E318" s="730">
        <v>50113013</v>
      </c>
      <c r="F318" s="729" t="s">
        <v>1062</v>
      </c>
      <c r="G318" s="728" t="s">
        <v>610</v>
      </c>
      <c r="H318" s="728">
        <v>103708</v>
      </c>
      <c r="I318" s="728">
        <v>3708</v>
      </c>
      <c r="J318" s="728" t="s">
        <v>1142</v>
      </c>
      <c r="K318" s="728" t="s">
        <v>1143</v>
      </c>
      <c r="L318" s="731">
        <v>1229.2615294117647</v>
      </c>
      <c r="M318" s="731">
        <v>8.5</v>
      </c>
      <c r="N318" s="732">
        <v>10448.723</v>
      </c>
    </row>
    <row r="319" spans="1:14" ht="14.4" customHeight="1" x14ac:dyDescent="0.3">
      <c r="A319" s="726" t="s">
        <v>569</v>
      </c>
      <c r="B319" s="727" t="s">
        <v>570</v>
      </c>
      <c r="C319" s="728" t="s">
        <v>582</v>
      </c>
      <c r="D319" s="729" t="s">
        <v>583</v>
      </c>
      <c r="E319" s="730">
        <v>50113014</v>
      </c>
      <c r="F319" s="729" t="s">
        <v>1144</v>
      </c>
      <c r="G319" s="728" t="s">
        <v>594</v>
      </c>
      <c r="H319" s="728">
        <v>113798</v>
      </c>
      <c r="I319" s="728">
        <v>13798</v>
      </c>
      <c r="J319" s="728" t="s">
        <v>1145</v>
      </c>
      <c r="K319" s="728" t="s">
        <v>1146</v>
      </c>
      <c r="L319" s="731">
        <v>106.41</v>
      </c>
      <c r="M319" s="731">
        <v>1</v>
      </c>
      <c r="N319" s="732">
        <v>106.41</v>
      </c>
    </row>
    <row r="320" spans="1:14" ht="14.4" customHeight="1" x14ac:dyDescent="0.3">
      <c r="A320" s="726" t="s">
        <v>569</v>
      </c>
      <c r="B320" s="727" t="s">
        <v>570</v>
      </c>
      <c r="C320" s="728" t="s">
        <v>582</v>
      </c>
      <c r="D320" s="729" t="s">
        <v>583</v>
      </c>
      <c r="E320" s="730">
        <v>50113014</v>
      </c>
      <c r="F320" s="729" t="s">
        <v>1144</v>
      </c>
      <c r="G320" s="728" t="s">
        <v>610</v>
      </c>
      <c r="H320" s="728">
        <v>164401</v>
      </c>
      <c r="I320" s="728">
        <v>164401</v>
      </c>
      <c r="J320" s="728" t="s">
        <v>1147</v>
      </c>
      <c r="K320" s="728" t="s">
        <v>1148</v>
      </c>
      <c r="L320" s="731">
        <v>159.5</v>
      </c>
      <c r="M320" s="731">
        <v>0.7</v>
      </c>
      <c r="N320" s="732">
        <v>111.64999999999999</v>
      </c>
    </row>
    <row r="321" spans="1:14" ht="14.4" customHeight="1" x14ac:dyDescent="0.3">
      <c r="A321" s="726" t="s">
        <v>569</v>
      </c>
      <c r="B321" s="727" t="s">
        <v>570</v>
      </c>
      <c r="C321" s="728" t="s">
        <v>582</v>
      </c>
      <c r="D321" s="729" t="s">
        <v>583</v>
      </c>
      <c r="E321" s="730">
        <v>50113014</v>
      </c>
      <c r="F321" s="729" t="s">
        <v>1144</v>
      </c>
      <c r="G321" s="728" t="s">
        <v>594</v>
      </c>
      <c r="H321" s="728">
        <v>153905</v>
      </c>
      <c r="I321" s="728">
        <v>53905</v>
      </c>
      <c r="J321" s="728" t="s">
        <v>1149</v>
      </c>
      <c r="K321" s="728" t="s">
        <v>1150</v>
      </c>
      <c r="L321" s="731">
        <v>132.65</v>
      </c>
      <c r="M321" s="731">
        <v>2</v>
      </c>
      <c r="N321" s="732">
        <v>265.3</v>
      </c>
    </row>
    <row r="322" spans="1:14" ht="14.4" customHeight="1" x14ac:dyDescent="0.3">
      <c r="A322" s="726" t="s">
        <v>569</v>
      </c>
      <c r="B322" s="727" t="s">
        <v>570</v>
      </c>
      <c r="C322" s="728" t="s">
        <v>582</v>
      </c>
      <c r="D322" s="729" t="s">
        <v>583</v>
      </c>
      <c r="E322" s="730">
        <v>50113014</v>
      </c>
      <c r="F322" s="729" t="s">
        <v>1144</v>
      </c>
      <c r="G322" s="728" t="s">
        <v>594</v>
      </c>
      <c r="H322" s="728">
        <v>159074</v>
      </c>
      <c r="I322" s="728">
        <v>59074</v>
      </c>
      <c r="J322" s="728" t="s">
        <v>1151</v>
      </c>
      <c r="K322" s="728" t="s">
        <v>1152</v>
      </c>
      <c r="L322" s="731">
        <v>80.970000000000013</v>
      </c>
      <c r="M322" s="731">
        <v>1</v>
      </c>
      <c r="N322" s="732">
        <v>80.970000000000013</v>
      </c>
    </row>
    <row r="323" spans="1:14" ht="14.4" customHeight="1" x14ac:dyDescent="0.3">
      <c r="A323" s="726" t="s">
        <v>569</v>
      </c>
      <c r="B323" s="727" t="s">
        <v>570</v>
      </c>
      <c r="C323" s="728" t="s">
        <v>587</v>
      </c>
      <c r="D323" s="729" t="s">
        <v>588</v>
      </c>
      <c r="E323" s="730">
        <v>50113001</v>
      </c>
      <c r="F323" s="729" t="s">
        <v>593</v>
      </c>
      <c r="G323" s="728" t="s">
        <v>594</v>
      </c>
      <c r="H323" s="728">
        <v>100362</v>
      </c>
      <c r="I323" s="728">
        <v>362</v>
      </c>
      <c r="J323" s="728" t="s">
        <v>601</v>
      </c>
      <c r="K323" s="728" t="s">
        <v>602</v>
      </c>
      <c r="L323" s="731">
        <v>87.200000000000017</v>
      </c>
      <c r="M323" s="731">
        <v>1</v>
      </c>
      <c r="N323" s="732">
        <v>87.200000000000017</v>
      </c>
    </row>
    <row r="324" spans="1:14" ht="14.4" customHeight="1" x14ac:dyDescent="0.3">
      <c r="A324" s="726" t="s">
        <v>569</v>
      </c>
      <c r="B324" s="727" t="s">
        <v>570</v>
      </c>
      <c r="C324" s="728" t="s">
        <v>587</v>
      </c>
      <c r="D324" s="729" t="s">
        <v>588</v>
      </c>
      <c r="E324" s="730">
        <v>50113001</v>
      </c>
      <c r="F324" s="729" t="s">
        <v>593</v>
      </c>
      <c r="G324" s="728" t="s">
        <v>594</v>
      </c>
      <c r="H324" s="728">
        <v>156926</v>
      </c>
      <c r="I324" s="728">
        <v>56926</v>
      </c>
      <c r="J324" s="728" t="s">
        <v>1153</v>
      </c>
      <c r="K324" s="728" t="s">
        <v>1154</v>
      </c>
      <c r="L324" s="731">
        <v>48.400000000000013</v>
      </c>
      <c r="M324" s="731">
        <v>1</v>
      </c>
      <c r="N324" s="732">
        <v>48.400000000000013</v>
      </c>
    </row>
    <row r="325" spans="1:14" ht="14.4" customHeight="1" x14ac:dyDescent="0.3">
      <c r="A325" s="726" t="s">
        <v>569</v>
      </c>
      <c r="B325" s="727" t="s">
        <v>570</v>
      </c>
      <c r="C325" s="728" t="s">
        <v>587</v>
      </c>
      <c r="D325" s="729" t="s">
        <v>588</v>
      </c>
      <c r="E325" s="730">
        <v>50113001</v>
      </c>
      <c r="F325" s="729" t="s">
        <v>593</v>
      </c>
      <c r="G325" s="728" t="s">
        <v>594</v>
      </c>
      <c r="H325" s="728">
        <v>169755</v>
      </c>
      <c r="I325" s="728">
        <v>69755</v>
      </c>
      <c r="J325" s="728" t="s">
        <v>1155</v>
      </c>
      <c r="K325" s="728" t="s">
        <v>1156</v>
      </c>
      <c r="L325" s="731">
        <v>36.93</v>
      </c>
      <c r="M325" s="731">
        <v>1</v>
      </c>
      <c r="N325" s="732">
        <v>36.93</v>
      </c>
    </row>
    <row r="326" spans="1:14" ht="14.4" customHeight="1" x14ac:dyDescent="0.3">
      <c r="A326" s="726" t="s">
        <v>569</v>
      </c>
      <c r="B326" s="727" t="s">
        <v>570</v>
      </c>
      <c r="C326" s="728" t="s">
        <v>587</v>
      </c>
      <c r="D326" s="729" t="s">
        <v>588</v>
      </c>
      <c r="E326" s="730">
        <v>50113001</v>
      </c>
      <c r="F326" s="729" t="s">
        <v>593</v>
      </c>
      <c r="G326" s="728" t="s">
        <v>594</v>
      </c>
      <c r="H326" s="728">
        <v>100394</v>
      </c>
      <c r="I326" s="728">
        <v>394</v>
      </c>
      <c r="J326" s="728" t="s">
        <v>1157</v>
      </c>
      <c r="K326" s="728" t="s">
        <v>1158</v>
      </c>
      <c r="L326" s="731">
        <v>66.140000000000015</v>
      </c>
      <c r="M326" s="731">
        <v>1</v>
      </c>
      <c r="N326" s="732">
        <v>66.140000000000015</v>
      </c>
    </row>
    <row r="327" spans="1:14" ht="14.4" customHeight="1" x14ac:dyDescent="0.3">
      <c r="A327" s="726" t="s">
        <v>569</v>
      </c>
      <c r="B327" s="727" t="s">
        <v>570</v>
      </c>
      <c r="C327" s="728" t="s">
        <v>587</v>
      </c>
      <c r="D327" s="729" t="s">
        <v>588</v>
      </c>
      <c r="E327" s="730">
        <v>50113001</v>
      </c>
      <c r="F327" s="729" t="s">
        <v>593</v>
      </c>
      <c r="G327" s="728" t="s">
        <v>594</v>
      </c>
      <c r="H327" s="728">
        <v>162320</v>
      </c>
      <c r="I327" s="728">
        <v>62320</v>
      </c>
      <c r="J327" s="728" t="s">
        <v>650</v>
      </c>
      <c r="K327" s="728" t="s">
        <v>651</v>
      </c>
      <c r="L327" s="731">
        <v>74.430000000000007</v>
      </c>
      <c r="M327" s="731">
        <v>3</v>
      </c>
      <c r="N327" s="732">
        <v>223.29000000000002</v>
      </c>
    </row>
    <row r="328" spans="1:14" ht="14.4" customHeight="1" x14ac:dyDescent="0.3">
      <c r="A328" s="726" t="s">
        <v>569</v>
      </c>
      <c r="B328" s="727" t="s">
        <v>570</v>
      </c>
      <c r="C328" s="728" t="s">
        <v>587</v>
      </c>
      <c r="D328" s="729" t="s">
        <v>588</v>
      </c>
      <c r="E328" s="730">
        <v>50113001</v>
      </c>
      <c r="F328" s="729" t="s">
        <v>593</v>
      </c>
      <c r="G328" s="728" t="s">
        <v>594</v>
      </c>
      <c r="H328" s="728">
        <v>16326</v>
      </c>
      <c r="I328" s="728">
        <v>16326</v>
      </c>
      <c r="J328" s="728" t="s">
        <v>1159</v>
      </c>
      <c r="K328" s="728" t="s">
        <v>1160</v>
      </c>
      <c r="L328" s="731">
        <v>482.46</v>
      </c>
      <c r="M328" s="731">
        <v>1</v>
      </c>
      <c r="N328" s="732">
        <v>482.46</v>
      </c>
    </row>
    <row r="329" spans="1:14" ht="14.4" customHeight="1" x14ac:dyDescent="0.3">
      <c r="A329" s="726" t="s">
        <v>569</v>
      </c>
      <c r="B329" s="727" t="s">
        <v>570</v>
      </c>
      <c r="C329" s="728" t="s">
        <v>587</v>
      </c>
      <c r="D329" s="729" t="s">
        <v>588</v>
      </c>
      <c r="E329" s="730">
        <v>50113001</v>
      </c>
      <c r="F329" s="729" t="s">
        <v>593</v>
      </c>
      <c r="G329" s="728" t="s">
        <v>594</v>
      </c>
      <c r="H329" s="728">
        <v>192143</v>
      </c>
      <c r="I329" s="728">
        <v>192143</v>
      </c>
      <c r="J329" s="728" t="s">
        <v>1161</v>
      </c>
      <c r="K329" s="728" t="s">
        <v>1162</v>
      </c>
      <c r="L329" s="731">
        <v>215.51846153846151</v>
      </c>
      <c r="M329" s="731">
        <v>26</v>
      </c>
      <c r="N329" s="732">
        <v>5603.48</v>
      </c>
    </row>
    <row r="330" spans="1:14" ht="14.4" customHeight="1" x14ac:dyDescent="0.3">
      <c r="A330" s="726" t="s">
        <v>569</v>
      </c>
      <c r="B330" s="727" t="s">
        <v>570</v>
      </c>
      <c r="C330" s="728" t="s">
        <v>587</v>
      </c>
      <c r="D330" s="729" t="s">
        <v>588</v>
      </c>
      <c r="E330" s="730">
        <v>50113001</v>
      </c>
      <c r="F330" s="729" t="s">
        <v>593</v>
      </c>
      <c r="G330" s="728" t="s">
        <v>594</v>
      </c>
      <c r="H330" s="728">
        <v>920200</v>
      </c>
      <c r="I330" s="728">
        <v>15877</v>
      </c>
      <c r="J330" s="728" t="s">
        <v>1163</v>
      </c>
      <c r="K330" s="728" t="s">
        <v>571</v>
      </c>
      <c r="L330" s="731">
        <v>252.97802722629569</v>
      </c>
      <c r="M330" s="731">
        <v>2</v>
      </c>
      <c r="N330" s="732">
        <v>505.95605445259139</v>
      </c>
    </row>
    <row r="331" spans="1:14" ht="14.4" customHeight="1" x14ac:dyDescent="0.3">
      <c r="A331" s="726" t="s">
        <v>569</v>
      </c>
      <c r="B331" s="727" t="s">
        <v>570</v>
      </c>
      <c r="C331" s="728" t="s">
        <v>587</v>
      </c>
      <c r="D331" s="729" t="s">
        <v>588</v>
      </c>
      <c r="E331" s="730">
        <v>50113001</v>
      </c>
      <c r="F331" s="729" t="s">
        <v>593</v>
      </c>
      <c r="G331" s="728" t="s">
        <v>594</v>
      </c>
      <c r="H331" s="728">
        <v>102818</v>
      </c>
      <c r="I331" s="728">
        <v>2818</v>
      </c>
      <c r="J331" s="728" t="s">
        <v>719</v>
      </c>
      <c r="K331" s="728" t="s">
        <v>720</v>
      </c>
      <c r="L331" s="731">
        <v>112.59000000000003</v>
      </c>
      <c r="M331" s="731">
        <v>1</v>
      </c>
      <c r="N331" s="732">
        <v>112.59000000000003</v>
      </c>
    </row>
    <row r="332" spans="1:14" ht="14.4" customHeight="1" x14ac:dyDescent="0.3">
      <c r="A332" s="726" t="s">
        <v>569</v>
      </c>
      <c r="B332" s="727" t="s">
        <v>570</v>
      </c>
      <c r="C332" s="728" t="s">
        <v>587</v>
      </c>
      <c r="D332" s="729" t="s">
        <v>588</v>
      </c>
      <c r="E332" s="730">
        <v>50113001</v>
      </c>
      <c r="F332" s="729" t="s">
        <v>593</v>
      </c>
      <c r="G332" s="728" t="s">
        <v>594</v>
      </c>
      <c r="H332" s="728">
        <v>900881</v>
      </c>
      <c r="I332" s="728">
        <v>0</v>
      </c>
      <c r="J332" s="728" t="s">
        <v>824</v>
      </c>
      <c r="K332" s="728" t="s">
        <v>571</v>
      </c>
      <c r="L332" s="731">
        <v>133.11627343382361</v>
      </c>
      <c r="M332" s="731">
        <v>18</v>
      </c>
      <c r="N332" s="732">
        <v>2396.0929218088249</v>
      </c>
    </row>
    <row r="333" spans="1:14" ht="14.4" customHeight="1" x14ac:dyDescent="0.3">
      <c r="A333" s="726" t="s">
        <v>569</v>
      </c>
      <c r="B333" s="727" t="s">
        <v>570</v>
      </c>
      <c r="C333" s="728" t="s">
        <v>587</v>
      </c>
      <c r="D333" s="729" t="s">
        <v>588</v>
      </c>
      <c r="E333" s="730">
        <v>50113001</v>
      </c>
      <c r="F333" s="729" t="s">
        <v>593</v>
      </c>
      <c r="G333" s="728" t="s">
        <v>594</v>
      </c>
      <c r="H333" s="728">
        <v>841544</v>
      </c>
      <c r="I333" s="728">
        <v>0</v>
      </c>
      <c r="J333" s="728" t="s">
        <v>826</v>
      </c>
      <c r="K333" s="728" t="s">
        <v>571</v>
      </c>
      <c r="L333" s="731">
        <v>90.270809022087377</v>
      </c>
      <c r="M333" s="731">
        <v>1</v>
      </c>
      <c r="N333" s="732">
        <v>90.270809022087377</v>
      </c>
    </row>
    <row r="334" spans="1:14" ht="14.4" customHeight="1" x14ac:dyDescent="0.3">
      <c r="A334" s="726" t="s">
        <v>569</v>
      </c>
      <c r="B334" s="727" t="s">
        <v>570</v>
      </c>
      <c r="C334" s="728" t="s">
        <v>587</v>
      </c>
      <c r="D334" s="729" t="s">
        <v>588</v>
      </c>
      <c r="E334" s="730">
        <v>50113001</v>
      </c>
      <c r="F334" s="729" t="s">
        <v>593</v>
      </c>
      <c r="G334" s="728" t="s">
        <v>594</v>
      </c>
      <c r="H334" s="728">
        <v>921284</v>
      </c>
      <c r="I334" s="728">
        <v>0</v>
      </c>
      <c r="J334" s="728" t="s">
        <v>1164</v>
      </c>
      <c r="K334" s="728" t="s">
        <v>571</v>
      </c>
      <c r="L334" s="731">
        <v>122.91820892017994</v>
      </c>
      <c r="M334" s="731">
        <v>1</v>
      </c>
      <c r="N334" s="732">
        <v>122.91820892017994</v>
      </c>
    </row>
    <row r="335" spans="1:14" ht="14.4" customHeight="1" x14ac:dyDescent="0.3">
      <c r="A335" s="726" t="s">
        <v>569</v>
      </c>
      <c r="B335" s="727" t="s">
        <v>570</v>
      </c>
      <c r="C335" s="728" t="s">
        <v>587</v>
      </c>
      <c r="D335" s="729" t="s">
        <v>588</v>
      </c>
      <c r="E335" s="730">
        <v>50113001</v>
      </c>
      <c r="F335" s="729" t="s">
        <v>593</v>
      </c>
      <c r="G335" s="728" t="s">
        <v>594</v>
      </c>
      <c r="H335" s="728">
        <v>500979</v>
      </c>
      <c r="I335" s="728">
        <v>0</v>
      </c>
      <c r="J335" s="728" t="s">
        <v>1165</v>
      </c>
      <c r="K335" s="728" t="s">
        <v>571</v>
      </c>
      <c r="L335" s="731">
        <v>50.515721370252642</v>
      </c>
      <c r="M335" s="731">
        <v>19</v>
      </c>
      <c r="N335" s="732">
        <v>959.79870603480015</v>
      </c>
    </row>
    <row r="336" spans="1:14" ht="14.4" customHeight="1" x14ac:dyDescent="0.3">
      <c r="A336" s="726" t="s">
        <v>569</v>
      </c>
      <c r="B336" s="727" t="s">
        <v>570</v>
      </c>
      <c r="C336" s="728" t="s">
        <v>587</v>
      </c>
      <c r="D336" s="729" t="s">
        <v>588</v>
      </c>
      <c r="E336" s="730">
        <v>50113001</v>
      </c>
      <c r="F336" s="729" t="s">
        <v>593</v>
      </c>
      <c r="G336" s="728" t="s">
        <v>594</v>
      </c>
      <c r="H336" s="728">
        <v>900406</v>
      </c>
      <c r="I336" s="728">
        <v>0</v>
      </c>
      <c r="J336" s="728" t="s">
        <v>832</v>
      </c>
      <c r="K336" s="728" t="s">
        <v>571</v>
      </c>
      <c r="L336" s="731">
        <v>65.745353161411359</v>
      </c>
      <c r="M336" s="731">
        <v>4</v>
      </c>
      <c r="N336" s="732">
        <v>262.98141264564543</v>
      </c>
    </row>
    <row r="337" spans="1:14" ht="14.4" customHeight="1" x14ac:dyDescent="0.3">
      <c r="A337" s="726" t="s">
        <v>569</v>
      </c>
      <c r="B337" s="727" t="s">
        <v>570</v>
      </c>
      <c r="C337" s="728" t="s">
        <v>587</v>
      </c>
      <c r="D337" s="729" t="s">
        <v>588</v>
      </c>
      <c r="E337" s="730">
        <v>50113001</v>
      </c>
      <c r="F337" s="729" t="s">
        <v>593</v>
      </c>
      <c r="G337" s="728" t="s">
        <v>594</v>
      </c>
      <c r="H337" s="728">
        <v>921459</v>
      </c>
      <c r="I337" s="728">
        <v>0</v>
      </c>
      <c r="J337" s="728" t="s">
        <v>1166</v>
      </c>
      <c r="K337" s="728" t="s">
        <v>571</v>
      </c>
      <c r="L337" s="731">
        <v>321.86222029417195</v>
      </c>
      <c r="M337" s="731">
        <v>2</v>
      </c>
      <c r="N337" s="732">
        <v>643.7244405883439</v>
      </c>
    </row>
    <row r="338" spans="1:14" ht="14.4" customHeight="1" x14ac:dyDescent="0.3">
      <c r="A338" s="726" t="s">
        <v>569</v>
      </c>
      <c r="B338" s="727" t="s">
        <v>570</v>
      </c>
      <c r="C338" s="728" t="s">
        <v>587</v>
      </c>
      <c r="D338" s="729" t="s">
        <v>588</v>
      </c>
      <c r="E338" s="730">
        <v>50113001</v>
      </c>
      <c r="F338" s="729" t="s">
        <v>593</v>
      </c>
      <c r="G338" s="728" t="s">
        <v>594</v>
      </c>
      <c r="H338" s="728">
        <v>100502</v>
      </c>
      <c r="I338" s="728">
        <v>502</v>
      </c>
      <c r="J338" s="728" t="s">
        <v>865</v>
      </c>
      <c r="K338" s="728" t="s">
        <v>866</v>
      </c>
      <c r="L338" s="731">
        <v>230.78227272727278</v>
      </c>
      <c r="M338" s="731">
        <v>44</v>
      </c>
      <c r="N338" s="732">
        <v>10154.420000000002</v>
      </c>
    </row>
    <row r="339" spans="1:14" ht="14.4" customHeight="1" x14ac:dyDescent="0.3">
      <c r="A339" s="726" t="s">
        <v>569</v>
      </c>
      <c r="B339" s="727" t="s">
        <v>570</v>
      </c>
      <c r="C339" s="728" t="s">
        <v>590</v>
      </c>
      <c r="D339" s="729" t="s">
        <v>591</v>
      </c>
      <c r="E339" s="730">
        <v>50113001</v>
      </c>
      <c r="F339" s="729" t="s">
        <v>593</v>
      </c>
      <c r="G339" s="728" t="s">
        <v>594</v>
      </c>
      <c r="H339" s="728">
        <v>147251</v>
      </c>
      <c r="I339" s="728">
        <v>147251</v>
      </c>
      <c r="J339" s="728" t="s">
        <v>1167</v>
      </c>
      <c r="K339" s="728" t="s">
        <v>1168</v>
      </c>
      <c r="L339" s="731">
        <v>19.25</v>
      </c>
      <c r="M339" s="731">
        <v>10</v>
      </c>
      <c r="N339" s="732">
        <v>192.5</v>
      </c>
    </row>
    <row r="340" spans="1:14" ht="14.4" customHeight="1" x14ac:dyDescent="0.3">
      <c r="A340" s="726" t="s">
        <v>569</v>
      </c>
      <c r="B340" s="727" t="s">
        <v>570</v>
      </c>
      <c r="C340" s="728" t="s">
        <v>590</v>
      </c>
      <c r="D340" s="729" t="s">
        <v>591</v>
      </c>
      <c r="E340" s="730">
        <v>50113001</v>
      </c>
      <c r="F340" s="729" t="s">
        <v>593</v>
      </c>
      <c r="G340" s="728" t="s">
        <v>594</v>
      </c>
      <c r="H340" s="728">
        <v>846758</v>
      </c>
      <c r="I340" s="728">
        <v>103387</v>
      </c>
      <c r="J340" s="728" t="s">
        <v>595</v>
      </c>
      <c r="K340" s="728" t="s">
        <v>596</v>
      </c>
      <c r="L340" s="731">
        <v>73.063333333333333</v>
      </c>
      <c r="M340" s="731">
        <v>6</v>
      </c>
      <c r="N340" s="732">
        <v>438.38</v>
      </c>
    </row>
    <row r="341" spans="1:14" ht="14.4" customHeight="1" x14ac:dyDescent="0.3">
      <c r="A341" s="726" t="s">
        <v>569</v>
      </c>
      <c r="B341" s="727" t="s">
        <v>570</v>
      </c>
      <c r="C341" s="728" t="s">
        <v>590</v>
      </c>
      <c r="D341" s="729" t="s">
        <v>591</v>
      </c>
      <c r="E341" s="730">
        <v>50113001</v>
      </c>
      <c r="F341" s="729" t="s">
        <v>593</v>
      </c>
      <c r="G341" s="728" t="s">
        <v>594</v>
      </c>
      <c r="H341" s="728">
        <v>192729</v>
      </c>
      <c r="I341" s="728">
        <v>92729</v>
      </c>
      <c r="J341" s="728" t="s">
        <v>1169</v>
      </c>
      <c r="K341" s="728" t="s">
        <v>1170</v>
      </c>
      <c r="L341" s="731">
        <v>48.559999999999995</v>
      </c>
      <c r="M341" s="731">
        <v>3</v>
      </c>
      <c r="N341" s="732">
        <v>145.67999999999998</v>
      </c>
    </row>
    <row r="342" spans="1:14" ht="14.4" customHeight="1" x14ac:dyDescent="0.3">
      <c r="A342" s="726" t="s">
        <v>569</v>
      </c>
      <c r="B342" s="727" t="s">
        <v>570</v>
      </c>
      <c r="C342" s="728" t="s">
        <v>590</v>
      </c>
      <c r="D342" s="729" t="s">
        <v>591</v>
      </c>
      <c r="E342" s="730">
        <v>50113001</v>
      </c>
      <c r="F342" s="729" t="s">
        <v>593</v>
      </c>
      <c r="G342" s="728" t="s">
        <v>610</v>
      </c>
      <c r="H342" s="728">
        <v>126486</v>
      </c>
      <c r="I342" s="728">
        <v>26486</v>
      </c>
      <c r="J342" s="728" t="s">
        <v>1171</v>
      </c>
      <c r="K342" s="728" t="s">
        <v>839</v>
      </c>
      <c r="L342" s="731">
        <v>625.38</v>
      </c>
      <c r="M342" s="731">
        <v>1</v>
      </c>
      <c r="N342" s="732">
        <v>625.38</v>
      </c>
    </row>
    <row r="343" spans="1:14" ht="14.4" customHeight="1" x14ac:dyDescent="0.3">
      <c r="A343" s="726" t="s">
        <v>569</v>
      </c>
      <c r="B343" s="727" t="s">
        <v>570</v>
      </c>
      <c r="C343" s="728" t="s">
        <v>590</v>
      </c>
      <c r="D343" s="729" t="s">
        <v>591</v>
      </c>
      <c r="E343" s="730">
        <v>50113001</v>
      </c>
      <c r="F343" s="729" t="s">
        <v>593</v>
      </c>
      <c r="G343" s="728" t="s">
        <v>594</v>
      </c>
      <c r="H343" s="728">
        <v>197323</v>
      </c>
      <c r="I343" s="728">
        <v>197323</v>
      </c>
      <c r="J343" s="728" t="s">
        <v>1172</v>
      </c>
      <c r="K343" s="728" t="s">
        <v>1173</v>
      </c>
      <c r="L343" s="731">
        <v>1344.5</v>
      </c>
      <c r="M343" s="731">
        <v>1</v>
      </c>
      <c r="N343" s="732">
        <v>1344.5</v>
      </c>
    </row>
    <row r="344" spans="1:14" ht="14.4" customHeight="1" x14ac:dyDescent="0.3">
      <c r="A344" s="726" t="s">
        <v>569</v>
      </c>
      <c r="B344" s="727" t="s">
        <v>570</v>
      </c>
      <c r="C344" s="728" t="s">
        <v>590</v>
      </c>
      <c r="D344" s="729" t="s">
        <v>591</v>
      </c>
      <c r="E344" s="730">
        <v>50113001</v>
      </c>
      <c r="F344" s="729" t="s">
        <v>593</v>
      </c>
      <c r="G344" s="728" t="s">
        <v>594</v>
      </c>
      <c r="H344" s="728">
        <v>100362</v>
      </c>
      <c r="I344" s="728">
        <v>362</v>
      </c>
      <c r="J344" s="728" t="s">
        <v>601</v>
      </c>
      <c r="K344" s="728" t="s">
        <v>602</v>
      </c>
      <c r="L344" s="731">
        <v>86.44000000000004</v>
      </c>
      <c r="M344" s="731">
        <v>2</v>
      </c>
      <c r="N344" s="732">
        <v>172.88000000000008</v>
      </c>
    </row>
    <row r="345" spans="1:14" ht="14.4" customHeight="1" x14ac:dyDescent="0.3">
      <c r="A345" s="726" t="s">
        <v>569</v>
      </c>
      <c r="B345" s="727" t="s">
        <v>570</v>
      </c>
      <c r="C345" s="728" t="s">
        <v>590</v>
      </c>
      <c r="D345" s="729" t="s">
        <v>591</v>
      </c>
      <c r="E345" s="730">
        <v>50113001</v>
      </c>
      <c r="F345" s="729" t="s">
        <v>593</v>
      </c>
      <c r="G345" s="728" t="s">
        <v>594</v>
      </c>
      <c r="H345" s="728">
        <v>202701</v>
      </c>
      <c r="I345" s="728">
        <v>202701</v>
      </c>
      <c r="J345" s="728" t="s">
        <v>606</v>
      </c>
      <c r="K345" s="728" t="s">
        <v>1174</v>
      </c>
      <c r="L345" s="731">
        <v>131.10999999999999</v>
      </c>
      <c r="M345" s="731">
        <v>1</v>
      </c>
      <c r="N345" s="732">
        <v>131.10999999999999</v>
      </c>
    </row>
    <row r="346" spans="1:14" ht="14.4" customHeight="1" x14ac:dyDescent="0.3">
      <c r="A346" s="726" t="s">
        <v>569</v>
      </c>
      <c r="B346" s="727" t="s">
        <v>570</v>
      </c>
      <c r="C346" s="728" t="s">
        <v>590</v>
      </c>
      <c r="D346" s="729" t="s">
        <v>591</v>
      </c>
      <c r="E346" s="730">
        <v>50113001</v>
      </c>
      <c r="F346" s="729" t="s">
        <v>593</v>
      </c>
      <c r="G346" s="728" t="s">
        <v>594</v>
      </c>
      <c r="H346" s="728">
        <v>845008</v>
      </c>
      <c r="I346" s="728">
        <v>107806</v>
      </c>
      <c r="J346" s="728" t="s">
        <v>606</v>
      </c>
      <c r="K346" s="728" t="s">
        <v>607</v>
      </c>
      <c r="L346" s="731">
        <v>62.008181818181811</v>
      </c>
      <c r="M346" s="731">
        <v>11</v>
      </c>
      <c r="N346" s="732">
        <v>682.08999999999992</v>
      </c>
    </row>
    <row r="347" spans="1:14" ht="14.4" customHeight="1" x14ac:dyDescent="0.3">
      <c r="A347" s="726" t="s">
        <v>569</v>
      </c>
      <c r="B347" s="727" t="s">
        <v>570</v>
      </c>
      <c r="C347" s="728" t="s">
        <v>590</v>
      </c>
      <c r="D347" s="729" t="s">
        <v>591</v>
      </c>
      <c r="E347" s="730">
        <v>50113001</v>
      </c>
      <c r="F347" s="729" t="s">
        <v>593</v>
      </c>
      <c r="G347" s="728" t="s">
        <v>610</v>
      </c>
      <c r="H347" s="728">
        <v>102945</v>
      </c>
      <c r="I347" s="728">
        <v>2945</v>
      </c>
      <c r="J347" s="728" t="s">
        <v>611</v>
      </c>
      <c r="K347" s="728" t="s">
        <v>612</v>
      </c>
      <c r="L347" s="731">
        <v>18.769999999999996</v>
      </c>
      <c r="M347" s="731">
        <v>1</v>
      </c>
      <c r="N347" s="732">
        <v>18.769999999999996</v>
      </c>
    </row>
    <row r="348" spans="1:14" ht="14.4" customHeight="1" x14ac:dyDescent="0.3">
      <c r="A348" s="726" t="s">
        <v>569</v>
      </c>
      <c r="B348" s="727" t="s">
        <v>570</v>
      </c>
      <c r="C348" s="728" t="s">
        <v>590</v>
      </c>
      <c r="D348" s="729" t="s">
        <v>591</v>
      </c>
      <c r="E348" s="730">
        <v>50113001</v>
      </c>
      <c r="F348" s="729" t="s">
        <v>593</v>
      </c>
      <c r="G348" s="728" t="s">
        <v>594</v>
      </c>
      <c r="H348" s="728">
        <v>121697</v>
      </c>
      <c r="I348" s="728">
        <v>21697</v>
      </c>
      <c r="J348" s="728" t="s">
        <v>1175</v>
      </c>
      <c r="K348" s="728" t="s">
        <v>1176</v>
      </c>
      <c r="L348" s="731">
        <v>125.26999999999997</v>
      </c>
      <c r="M348" s="731">
        <v>1</v>
      </c>
      <c r="N348" s="732">
        <v>125.26999999999997</v>
      </c>
    </row>
    <row r="349" spans="1:14" ht="14.4" customHeight="1" x14ac:dyDescent="0.3">
      <c r="A349" s="726" t="s">
        <v>569</v>
      </c>
      <c r="B349" s="727" t="s">
        <v>570</v>
      </c>
      <c r="C349" s="728" t="s">
        <v>590</v>
      </c>
      <c r="D349" s="729" t="s">
        <v>591</v>
      </c>
      <c r="E349" s="730">
        <v>50113001</v>
      </c>
      <c r="F349" s="729" t="s">
        <v>593</v>
      </c>
      <c r="G349" s="728" t="s">
        <v>594</v>
      </c>
      <c r="H349" s="728">
        <v>167547</v>
      </c>
      <c r="I349" s="728">
        <v>67547</v>
      </c>
      <c r="J349" s="728" t="s">
        <v>615</v>
      </c>
      <c r="K349" s="728" t="s">
        <v>616</v>
      </c>
      <c r="L349" s="731">
        <v>47.008613607859353</v>
      </c>
      <c r="M349" s="731">
        <v>75</v>
      </c>
      <c r="N349" s="732">
        <v>3525.6460205894514</v>
      </c>
    </row>
    <row r="350" spans="1:14" ht="14.4" customHeight="1" x14ac:dyDescent="0.3">
      <c r="A350" s="726" t="s">
        <v>569</v>
      </c>
      <c r="B350" s="727" t="s">
        <v>570</v>
      </c>
      <c r="C350" s="728" t="s">
        <v>590</v>
      </c>
      <c r="D350" s="729" t="s">
        <v>591</v>
      </c>
      <c r="E350" s="730">
        <v>50113001</v>
      </c>
      <c r="F350" s="729" t="s">
        <v>593</v>
      </c>
      <c r="G350" s="728" t="s">
        <v>594</v>
      </c>
      <c r="H350" s="728">
        <v>194916</v>
      </c>
      <c r="I350" s="728">
        <v>94916</v>
      </c>
      <c r="J350" s="728" t="s">
        <v>617</v>
      </c>
      <c r="K350" s="728" t="s">
        <v>1177</v>
      </c>
      <c r="L350" s="731">
        <v>85.580178571428561</v>
      </c>
      <c r="M350" s="731">
        <v>56</v>
      </c>
      <c r="N350" s="732">
        <v>4792.49</v>
      </c>
    </row>
    <row r="351" spans="1:14" ht="14.4" customHeight="1" x14ac:dyDescent="0.3">
      <c r="A351" s="726" t="s">
        <v>569</v>
      </c>
      <c r="B351" s="727" t="s">
        <v>570</v>
      </c>
      <c r="C351" s="728" t="s">
        <v>590</v>
      </c>
      <c r="D351" s="729" t="s">
        <v>591</v>
      </c>
      <c r="E351" s="730">
        <v>50113001</v>
      </c>
      <c r="F351" s="729" t="s">
        <v>593</v>
      </c>
      <c r="G351" s="728" t="s">
        <v>594</v>
      </c>
      <c r="H351" s="728">
        <v>194919</v>
      </c>
      <c r="I351" s="728">
        <v>94919</v>
      </c>
      <c r="J351" s="728" t="s">
        <v>619</v>
      </c>
      <c r="K351" s="728" t="s">
        <v>620</v>
      </c>
      <c r="L351" s="731">
        <v>52.390000000000015</v>
      </c>
      <c r="M351" s="731">
        <v>4</v>
      </c>
      <c r="N351" s="732">
        <v>209.56000000000006</v>
      </c>
    </row>
    <row r="352" spans="1:14" ht="14.4" customHeight="1" x14ac:dyDescent="0.3">
      <c r="A352" s="726" t="s">
        <v>569</v>
      </c>
      <c r="B352" s="727" t="s">
        <v>570</v>
      </c>
      <c r="C352" s="728" t="s">
        <v>590</v>
      </c>
      <c r="D352" s="729" t="s">
        <v>591</v>
      </c>
      <c r="E352" s="730">
        <v>50113001</v>
      </c>
      <c r="F352" s="729" t="s">
        <v>593</v>
      </c>
      <c r="G352" s="728" t="s">
        <v>594</v>
      </c>
      <c r="H352" s="728">
        <v>988727</v>
      </c>
      <c r="I352" s="728">
        <v>192247</v>
      </c>
      <c r="J352" s="728" t="s">
        <v>622</v>
      </c>
      <c r="K352" s="728" t="s">
        <v>623</v>
      </c>
      <c r="L352" s="731">
        <v>74.45</v>
      </c>
      <c r="M352" s="731">
        <v>3</v>
      </c>
      <c r="N352" s="732">
        <v>223.35000000000002</v>
      </c>
    </row>
    <row r="353" spans="1:14" ht="14.4" customHeight="1" x14ac:dyDescent="0.3">
      <c r="A353" s="726" t="s">
        <v>569</v>
      </c>
      <c r="B353" s="727" t="s">
        <v>570</v>
      </c>
      <c r="C353" s="728" t="s">
        <v>590</v>
      </c>
      <c r="D353" s="729" t="s">
        <v>591</v>
      </c>
      <c r="E353" s="730">
        <v>50113001</v>
      </c>
      <c r="F353" s="729" t="s">
        <v>593</v>
      </c>
      <c r="G353" s="728" t="s">
        <v>594</v>
      </c>
      <c r="H353" s="728">
        <v>845369</v>
      </c>
      <c r="I353" s="728">
        <v>107987</v>
      </c>
      <c r="J353" s="728" t="s">
        <v>628</v>
      </c>
      <c r="K353" s="728" t="s">
        <v>629</v>
      </c>
      <c r="L353" s="731">
        <v>112.96000000000002</v>
      </c>
      <c r="M353" s="731">
        <v>7</v>
      </c>
      <c r="N353" s="732">
        <v>790.72000000000014</v>
      </c>
    </row>
    <row r="354" spans="1:14" ht="14.4" customHeight="1" x14ac:dyDescent="0.3">
      <c r="A354" s="726" t="s">
        <v>569</v>
      </c>
      <c r="B354" s="727" t="s">
        <v>570</v>
      </c>
      <c r="C354" s="728" t="s">
        <v>590</v>
      </c>
      <c r="D354" s="729" t="s">
        <v>591</v>
      </c>
      <c r="E354" s="730">
        <v>50113001</v>
      </c>
      <c r="F354" s="729" t="s">
        <v>593</v>
      </c>
      <c r="G354" s="728" t="s">
        <v>594</v>
      </c>
      <c r="H354" s="728">
        <v>158668</v>
      </c>
      <c r="I354" s="728">
        <v>158668</v>
      </c>
      <c r="J354" s="728" t="s">
        <v>1178</v>
      </c>
      <c r="K354" s="728" t="s">
        <v>1179</v>
      </c>
      <c r="L354" s="731">
        <v>78.540000000000006</v>
      </c>
      <c r="M354" s="731">
        <v>10</v>
      </c>
      <c r="N354" s="732">
        <v>785.40000000000009</v>
      </c>
    </row>
    <row r="355" spans="1:14" ht="14.4" customHeight="1" x14ac:dyDescent="0.3">
      <c r="A355" s="726" t="s">
        <v>569</v>
      </c>
      <c r="B355" s="727" t="s">
        <v>570</v>
      </c>
      <c r="C355" s="728" t="s">
        <v>590</v>
      </c>
      <c r="D355" s="729" t="s">
        <v>591</v>
      </c>
      <c r="E355" s="730">
        <v>50113001</v>
      </c>
      <c r="F355" s="729" t="s">
        <v>593</v>
      </c>
      <c r="G355" s="728" t="s">
        <v>594</v>
      </c>
      <c r="H355" s="728">
        <v>199295</v>
      </c>
      <c r="I355" s="728">
        <v>99295</v>
      </c>
      <c r="J355" s="728" t="s">
        <v>630</v>
      </c>
      <c r="K355" s="728" t="s">
        <v>631</v>
      </c>
      <c r="L355" s="731">
        <v>26.099999999999994</v>
      </c>
      <c r="M355" s="731">
        <v>1</v>
      </c>
      <c r="N355" s="732">
        <v>26.099999999999994</v>
      </c>
    </row>
    <row r="356" spans="1:14" ht="14.4" customHeight="1" x14ac:dyDescent="0.3">
      <c r="A356" s="726" t="s">
        <v>569</v>
      </c>
      <c r="B356" s="727" t="s">
        <v>570</v>
      </c>
      <c r="C356" s="728" t="s">
        <v>590</v>
      </c>
      <c r="D356" s="729" t="s">
        <v>591</v>
      </c>
      <c r="E356" s="730">
        <v>50113001</v>
      </c>
      <c r="F356" s="729" t="s">
        <v>593</v>
      </c>
      <c r="G356" s="728" t="s">
        <v>594</v>
      </c>
      <c r="H356" s="728">
        <v>196610</v>
      </c>
      <c r="I356" s="728">
        <v>96610</v>
      </c>
      <c r="J356" s="728" t="s">
        <v>633</v>
      </c>
      <c r="K356" s="728" t="s">
        <v>634</v>
      </c>
      <c r="L356" s="731">
        <v>46.419999999999995</v>
      </c>
      <c r="M356" s="731">
        <v>6</v>
      </c>
      <c r="N356" s="732">
        <v>278.52</v>
      </c>
    </row>
    <row r="357" spans="1:14" ht="14.4" customHeight="1" x14ac:dyDescent="0.3">
      <c r="A357" s="726" t="s">
        <v>569</v>
      </c>
      <c r="B357" s="727" t="s">
        <v>570</v>
      </c>
      <c r="C357" s="728" t="s">
        <v>590</v>
      </c>
      <c r="D357" s="729" t="s">
        <v>591</v>
      </c>
      <c r="E357" s="730">
        <v>50113001</v>
      </c>
      <c r="F357" s="729" t="s">
        <v>593</v>
      </c>
      <c r="G357" s="728" t="s">
        <v>571</v>
      </c>
      <c r="H357" s="728">
        <v>849561</v>
      </c>
      <c r="I357" s="728">
        <v>125060</v>
      </c>
      <c r="J357" s="728" t="s">
        <v>1180</v>
      </c>
      <c r="K357" s="728" t="s">
        <v>612</v>
      </c>
      <c r="L357" s="731">
        <v>34.670000000000009</v>
      </c>
      <c r="M357" s="731">
        <v>1</v>
      </c>
      <c r="N357" s="732">
        <v>34.670000000000009</v>
      </c>
    </row>
    <row r="358" spans="1:14" ht="14.4" customHeight="1" x14ac:dyDescent="0.3">
      <c r="A358" s="726" t="s">
        <v>569</v>
      </c>
      <c r="B358" s="727" t="s">
        <v>570</v>
      </c>
      <c r="C358" s="728" t="s">
        <v>590</v>
      </c>
      <c r="D358" s="729" t="s">
        <v>591</v>
      </c>
      <c r="E358" s="730">
        <v>50113001</v>
      </c>
      <c r="F358" s="729" t="s">
        <v>593</v>
      </c>
      <c r="G358" s="728" t="s">
        <v>594</v>
      </c>
      <c r="H358" s="728">
        <v>847974</v>
      </c>
      <c r="I358" s="728">
        <v>125525</v>
      </c>
      <c r="J358" s="728" t="s">
        <v>635</v>
      </c>
      <c r="K358" s="728" t="s">
        <v>636</v>
      </c>
      <c r="L358" s="731">
        <v>42.717823643549529</v>
      </c>
      <c r="M358" s="731">
        <v>5</v>
      </c>
      <c r="N358" s="732">
        <v>213.58911821774765</v>
      </c>
    </row>
    <row r="359" spans="1:14" ht="14.4" customHeight="1" x14ac:dyDescent="0.3">
      <c r="A359" s="726" t="s">
        <v>569</v>
      </c>
      <c r="B359" s="727" t="s">
        <v>570</v>
      </c>
      <c r="C359" s="728" t="s">
        <v>590</v>
      </c>
      <c r="D359" s="729" t="s">
        <v>591</v>
      </c>
      <c r="E359" s="730">
        <v>50113001</v>
      </c>
      <c r="F359" s="729" t="s">
        <v>593</v>
      </c>
      <c r="G359" s="728" t="s">
        <v>594</v>
      </c>
      <c r="H359" s="728">
        <v>189244</v>
      </c>
      <c r="I359" s="728">
        <v>89244</v>
      </c>
      <c r="J359" s="728" t="s">
        <v>1181</v>
      </c>
      <c r="K359" s="728" t="s">
        <v>1182</v>
      </c>
      <c r="L359" s="731">
        <v>20.76</v>
      </c>
      <c r="M359" s="731">
        <v>20</v>
      </c>
      <c r="N359" s="732">
        <v>415.20000000000005</v>
      </c>
    </row>
    <row r="360" spans="1:14" ht="14.4" customHeight="1" x14ac:dyDescent="0.3">
      <c r="A360" s="726" t="s">
        <v>569</v>
      </c>
      <c r="B360" s="727" t="s">
        <v>570</v>
      </c>
      <c r="C360" s="728" t="s">
        <v>590</v>
      </c>
      <c r="D360" s="729" t="s">
        <v>591</v>
      </c>
      <c r="E360" s="730">
        <v>50113001</v>
      </c>
      <c r="F360" s="729" t="s">
        <v>593</v>
      </c>
      <c r="G360" s="728" t="s">
        <v>594</v>
      </c>
      <c r="H360" s="728">
        <v>110555</v>
      </c>
      <c r="I360" s="728">
        <v>10555</v>
      </c>
      <c r="J360" s="728" t="s">
        <v>1153</v>
      </c>
      <c r="K360" s="728" t="s">
        <v>1183</v>
      </c>
      <c r="L360" s="731">
        <v>254.97999607876608</v>
      </c>
      <c r="M360" s="731">
        <v>11</v>
      </c>
      <c r="N360" s="732">
        <v>2804.7799568664268</v>
      </c>
    </row>
    <row r="361" spans="1:14" ht="14.4" customHeight="1" x14ac:dyDescent="0.3">
      <c r="A361" s="726" t="s">
        <v>569</v>
      </c>
      <c r="B361" s="727" t="s">
        <v>570</v>
      </c>
      <c r="C361" s="728" t="s">
        <v>590</v>
      </c>
      <c r="D361" s="729" t="s">
        <v>591</v>
      </c>
      <c r="E361" s="730">
        <v>50113001</v>
      </c>
      <c r="F361" s="729" t="s">
        <v>593</v>
      </c>
      <c r="G361" s="728" t="s">
        <v>594</v>
      </c>
      <c r="H361" s="728">
        <v>396473</v>
      </c>
      <c r="I361" s="728">
        <v>99130</v>
      </c>
      <c r="J361" s="728" t="s">
        <v>1184</v>
      </c>
      <c r="K361" s="728" t="s">
        <v>1185</v>
      </c>
      <c r="L361" s="731">
        <v>33.679999999999993</v>
      </c>
      <c r="M361" s="731">
        <v>6</v>
      </c>
      <c r="N361" s="732">
        <v>202.07999999999996</v>
      </c>
    </row>
    <row r="362" spans="1:14" ht="14.4" customHeight="1" x14ac:dyDescent="0.3">
      <c r="A362" s="726" t="s">
        <v>569</v>
      </c>
      <c r="B362" s="727" t="s">
        <v>570</v>
      </c>
      <c r="C362" s="728" t="s">
        <v>590</v>
      </c>
      <c r="D362" s="729" t="s">
        <v>591</v>
      </c>
      <c r="E362" s="730">
        <v>50113001</v>
      </c>
      <c r="F362" s="729" t="s">
        <v>593</v>
      </c>
      <c r="G362" s="728" t="s">
        <v>594</v>
      </c>
      <c r="H362" s="728">
        <v>192351</v>
      </c>
      <c r="I362" s="728">
        <v>92351</v>
      </c>
      <c r="J362" s="728" t="s">
        <v>641</v>
      </c>
      <c r="K362" s="728" t="s">
        <v>642</v>
      </c>
      <c r="L362" s="731">
        <v>86.22</v>
      </c>
      <c r="M362" s="731">
        <v>9</v>
      </c>
      <c r="N362" s="732">
        <v>775.98</v>
      </c>
    </row>
    <row r="363" spans="1:14" ht="14.4" customHeight="1" x14ac:dyDescent="0.3">
      <c r="A363" s="726" t="s">
        <v>569</v>
      </c>
      <c r="B363" s="727" t="s">
        <v>570</v>
      </c>
      <c r="C363" s="728" t="s">
        <v>590</v>
      </c>
      <c r="D363" s="729" t="s">
        <v>591</v>
      </c>
      <c r="E363" s="730">
        <v>50113001</v>
      </c>
      <c r="F363" s="729" t="s">
        <v>593</v>
      </c>
      <c r="G363" s="728" t="s">
        <v>571</v>
      </c>
      <c r="H363" s="728">
        <v>132853</v>
      </c>
      <c r="I363" s="728">
        <v>132853</v>
      </c>
      <c r="J363" s="728" t="s">
        <v>643</v>
      </c>
      <c r="K363" s="728" t="s">
        <v>644</v>
      </c>
      <c r="L363" s="731">
        <v>103.31999999999996</v>
      </c>
      <c r="M363" s="731">
        <v>7</v>
      </c>
      <c r="N363" s="732">
        <v>723.23999999999978</v>
      </c>
    </row>
    <row r="364" spans="1:14" ht="14.4" customHeight="1" x14ac:dyDescent="0.3">
      <c r="A364" s="726" t="s">
        <v>569</v>
      </c>
      <c r="B364" s="727" t="s">
        <v>570</v>
      </c>
      <c r="C364" s="728" t="s">
        <v>590</v>
      </c>
      <c r="D364" s="729" t="s">
        <v>591</v>
      </c>
      <c r="E364" s="730">
        <v>50113001</v>
      </c>
      <c r="F364" s="729" t="s">
        <v>593</v>
      </c>
      <c r="G364" s="728" t="s">
        <v>610</v>
      </c>
      <c r="H364" s="728">
        <v>112892</v>
      </c>
      <c r="I364" s="728">
        <v>12892</v>
      </c>
      <c r="J364" s="728" t="s">
        <v>643</v>
      </c>
      <c r="K364" s="728" t="s">
        <v>644</v>
      </c>
      <c r="L364" s="731">
        <v>105.06000000000002</v>
      </c>
      <c r="M364" s="731">
        <v>5</v>
      </c>
      <c r="N364" s="732">
        <v>525.30000000000007</v>
      </c>
    </row>
    <row r="365" spans="1:14" ht="14.4" customHeight="1" x14ac:dyDescent="0.3">
      <c r="A365" s="726" t="s">
        <v>569</v>
      </c>
      <c r="B365" s="727" t="s">
        <v>570</v>
      </c>
      <c r="C365" s="728" t="s">
        <v>590</v>
      </c>
      <c r="D365" s="729" t="s">
        <v>591</v>
      </c>
      <c r="E365" s="730">
        <v>50113001</v>
      </c>
      <c r="F365" s="729" t="s">
        <v>593</v>
      </c>
      <c r="G365" s="728" t="s">
        <v>594</v>
      </c>
      <c r="H365" s="728">
        <v>176496</v>
      </c>
      <c r="I365" s="728">
        <v>76496</v>
      </c>
      <c r="J365" s="728" t="s">
        <v>1186</v>
      </c>
      <c r="K365" s="728" t="s">
        <v>1187</v>
      </c>
      <c r="L365" s="731">
        <v>125.43</v>
      </c>
      <c r="M365" s="731">
        <v>1</v>
      </c>
      <c r="N365" s="732">
        <v>125.43</v>
      </c>
    </row>
    <row r="366" spans="1:14" ht="14.4" customHeight="1" x14ac:dyDescent="0.3">
      <c r="A366" s="726" t="s">
        <v>569</v>
      </c>
      <c r="B366" s="727" t="s">
        <v>570</v>
      </c>
      <c r="C366" s="728" t="s">
        <v>590</v>
      </c>
      <c r="D366" s="729" t="s">
        <v>591</v>
      </c>
      <c r="E366" s="730">
        <v>50113001</v>
      </c>
      <c r="F366" s="729" t="s">
        <v>593</v>
      </c>
      <c r="G366" s="728" t="s">
        <v>594</v>
      </c>
      <c r="H366" s="728">
        <v>102679</v>
      </c>
      <c r="I366" s="728">
        <v>2679</v>
      </c>
      <c r="J366" s="728" t="s">
        <v>648</v>
      </c>
      <c r="K366" s="728" t="s">
        <v>649</v>
      </c>
      <c r="L366" s="731">
        <v>164.48</v>
      </c>
      <c r="M366" s="731">
        <v>3</v>
      </c>
      <c r="N366" s="732">
        <v>493.43999999999994</v>
      </c>
    </row>
    <row r="367" spans="1:14" ht="14.4" customHeight="1" x14ac:dyDescent="0.3">
      <c r="A367" s="726" t="s">
        <v>569</v>
      </c>
      <c r="B367" s="727" t="s">
        <v>570</v>
      </c>
      <c r="C367" s="728" t="s">
        <v>590</v>
      </c>
      <c r="D367" s="729" t="s">
        <v>591</v>
      </c>
      <c r="E367" s="730">
        <v>50113001</v>
      </c>
      <c r="F367" s="729" t="s">
        <v>593</v>
      </c>
      <c r="G367" s="728" t="s">
        <v>594</v>
      </c>
      <c r="H367" s="728">
        <v>162320</v>
      </c>
      <c r="I367" s="728">
        <v>62320</v>
      </c>
      <c r="J367" s="728" t="s">
        <v>650</v>
      </c>
      <c r="K367" s="728" t="s">
        <v>651</v>
      </c>
      <c r="L367" s="731">
        <v>74.429999999999993</v>
      </c>
      <c r="M367" s="731">
        <v>3</v>
      </c>
      <c r="N367" s="732">
        <v>223.28999999999996</v>
      </c>
    </row>
    <row r="368" spans="1:14" ht="14.4" customHeight="1" x14ac:dyDescent="0.3">
      <c r="A368" s="726" t="s">
        <v>569</v>
      </c>
      <c r="B368" s="727" t="s">
        <v>570</v>
      </c>
      <c r="C368" s="728" t="s">
        <v>590</v>
      </c>
      <c r="D368" s="729" t="s">
        <v>591</v>
      </c>
      <c r="E368" s="730">
        <v>50113001</v>
      </c>
      <c r="F368" s="729" t="s">
        <v>593</v>
      </c>
      <c r="G368" s="728" t="s">
        <v>610</v>
      </c>
      <c r="H368" s="728">
        <v>146981</v>
      </c>
      <c r="I368" s="728">
        <v>46981</v>
      </c>
      <c r="J368" s="728" t="s">
        <v>1188</v>
      </c>
      <c r="K368" s="728" t="s">
        <v>1189</v>
      </c>
      <c r="L368" s="731">
        <v>99.46</v>
      </c>
      <c r="M368" s="731">
        <v>1</v>
      </c>
      <c r="N368" s="732">
        <v>99.46</v>
      </c>
    </row>
    <row r="369" spans="1:14" ht="14.4" customHeight="1" x14ac:dyDescent="0.3">
      <c r="A369" s="726" t="s">
        <v>569</v>
      </c>
      <c r="B369" s="727" t="s">
        <v>570</v>
      </c>
      <c r="C369" s="728" t="s">
        <v>590</v>
      </c>
      <c r="D369" s="729" t="s">
        <v>591</v>
      </c>
      <c r="E369" s="730">
        <v>50113001</v>
      </c>
      <c r="F369" s="729" t="s">
        <v>593</v>
      </c>
      <c r="G369" s="728" t="s">
        <v>610</v>
      </c>
      <c r="H369" s="728">
        <v>132225</v>
      </c>
      <c r="I369" s="728">
        <v>32225</v>
      </c>
      <c r="J369" s="728" t="s">
        <v>1190</v>
      </c>
      <c r="K369" s="728" t="s">
        <v>1191</v>
      </c>
      <c r="L369" s="731">
        <v>76.959999999999994</v>
      </c>
      <c r="M369" s="731">
        <v>2</v>
      </c>
      <c r="N369" s="732">
        <v>153.91999999999999</v>
      </c>
    </row>
    <row r="370" spans="1:14" ht="14.4" customHeight="1" x14ac:dyDescent="0.3">
      <c r="A370" s="726" t="s">
        <v>569</v>
      </c>
      <c r="B370" s="727" t="s">
        <v>570</v>
      </c>
      <c r="C370" s="728" t="s">
        <v>590</v>
      </c>
      <c r="D370" s="729" t="s">
        <v>591</v>
      </c>
      <c r="E370" s="730">
        <v>50113001</v>
      </c>
      <c r="F370" s="729" t="s">
        <v>593</v>
      </c>
      <c r="G370" s="728" t="s">
        <v>610</v>
      </c>
      <c r="H370" s="728">
        <v>58038</v>
      </c>
      <c r="I370" s="728">
        <v>58038</v>
      </c>
      <c r="J370" s="728" t="s">
        <v>1192</v>
      </c>
      <c r="K370" s="728" t="s">
        <v>1193</v>
      </c>
      <c r="L370" s="731">
        <v>253.12000000000006</v>
      </c>
      <c r="M370" s="731">
        <v>1</v>
      </c>
      <c r="N370" s="732">
        <v>253.12000000000006</v>
      </c>
    </row>
    <row r="371" spans="1:14" ht="14.4" customHeight="1" x14ac:dyDescent="0.3">
      <c r="A371" s="726" t="s">
        <v>569</v>
      </c>
      <c r="B371" s="727" t="s">
        <v>570</v>
      </c>
      <c r="C371" s="728" t="s">
        <v>590</v>
      </c>
      <c r="D371" s="729" t="s">
        <v>591</v>
      </c>
      <c r="E371" s="730">
        <v>50113001</v>
      </c>
      <c r="F371" s="729" t="s">
        <v>593</v>
      </c>
      <c r="G371" s="728" t="s">
        <v>610</v>
      </c>
      <c r="H371" s="728">
        <v>158037</v>
      </c>
      <c r="I371" s="728">
        <v>58037</v>
      </c>
      <c r="J371" s="728" t="s">
        <v>659</v>
      </c>
      <c r="K371" s="728" t="s">
        <v>660</v>
      </c>
      <c r="L371" s="731">
        <v>95.336666666666702</v>
      </c>
      <c r="M371" s="731">
        <v>3</v>
      </c>
      <c r="N371" s="732">
        <v>286.0100000000001</v>
      </c>
    </row>
    <row r="372" spans="1:14" ht="14.4" customHeight="1" x14ac:dyDescent="0.3">
      <c r="A372" s="726" t="s">
        <v>569</v>
      </c>
      <c r="B372" s="727" t="s">
        <v>570</v>
      </c>
      <c r="C372" s="728" t="s">
        <v>590</v>
      </c>
      <c r="D372" s="729" t="s">
        <v>591</v>
      </c>
      <c r="E372" s="730">
        <v>50113001</v>
      </c>
      <c r="F372" s="729" t="s">
        <v>593</v>
      </c>
      <c r="G372" s="728" t="s">
        <v>594</v>
      </c>
      <c r="H372" s="728">
        <v>845329</v>
      </c>
      <c r="I372" s="728">
        <v>0</v>
      </c>
      <c r="J372" s="728" t="s">
        <v>661</v>
      </c>
      <c r="K372" s="728" t="s">
        <v>571</v>
      </c>
      <c r="L372" s="731">
        <v>169.92000000000002</v>
      </c>
      <c r="M372" s="731">
        <v>5</v>
      </c>
      <c r="N372" s="732">
        <v>849.6</v>
      </c>
    </row>
    <row r="373" spans="1:14" ht="14.4" customHeight="1" x14ac:dyDescent="0.3">
      <c r="A373" s="726" t="s">
        <v>569</v>
      </c>
      <c r="B373" s="727" t="s">
        <v>570</v>
      </c>
      <c r="C373" s="728" t="s">
        <v>590</v>
      </c>
      <c r="D373" s="729" t="s">
        <v>591</v>
      </c>
      <c r="E373" s="730">
        <v>50113001</v>
      </c>
      <c r="F373" s="729" t="s">
        <v>593</v>
      </c>
      <c r="G373" s="728" t="s">
        <v>594</v>
      </c>
      <c r="H373" s="728">
        <v>500458</v>
      </c>
      <c r="I373" s="728">
        <v>0</v>
      </c>
      <c r="J373" s="728" t="s">
        <v>1194</v>
      </c>
      <c r="K373" s="728" t="s">
        <v>571</v>
      </c>
      <c r="L373" s="731">
        <v>123.71999999999997</v>
      </c>
      <c r="M373" s="731">
        <v>2</v>
      </c>
      <c r="N373" s="732">
        <v>247.43999999999994</v>
      </c>
    </row>
    <row r="374" spans="1:14" ht="14.4" customHeight="1" x14ac:dyDescent="0.3">
      <c r="A374" s="726" t="s">
        <v>569</v>
      </c>
      <c r="B374" s="727" t="s">
        <v>570</v>
      </c>
      <c r="C374" s="728" t="s">
        <v>590</v>
      </c>
      <c r="D374" s="729" t="s">
        <v>591</v>
      </c>
      <c r="E374" s="730">
        <v>50113001</v>
      </c>
      <c r="F374" s="729" t="s">
        <v>593</v>
      </c>
      <c r="G374" s="728" t="s">
        <v>594</v>
      </c>
      <c r="H374" s="728">
        <v>199466</v>
      </c>
      <c r="I374" s="728">
        <v>199466</v>
      </c>
      <c r="J374" s="728" t="s">
        <v>1195</v>
      </c>
      <c r="K374" s="728" t="s">
        <v>1196</v>
      </c>
      <c r="L374" s="731">
        <v>91.379999999999981</v>
      </c>
      <c r="M374" s="731">
        <v>2</v>
      </c>
      <c r="N374" s="732">
        <v>182.75999999999996</v>
      </c>
    </row>
    <row r="375" spans="1:14" ht="14.4" customHeight="1" x14ac:dyDescent="0.3">
      <c r="A375" s="726" t="s">
        <v>569</v>
      </c>
      <c r="B375" s="727" t="s">
        <v>570</v>
      </c>
      <c r="C375" s="728" t="s">
        <v>590</v>
      </c>
      <c r="D375" s="729" t="s">
        <v>591</v>
      </c>
      <c r="E375" s="730">
        <v>50113001</v>
      </c>
      <c r="F375" s="729" t="s">
        <v>593</v>
      </c>
      <c r="G375" s="728" t="s">
        <v>594</v>
      </c>
      <c r="H375" s="728">
        <v>850642</v>
      </c>
      <c r="I375" s="728">
        <v>169673</v>
      </c>
      <c r="J375" s="728" t="s">
        <v>1197</v>
      </c>
      <c r="K375" s="728" t="s">
        <v>664</v>
      </c>
      <c r="L375" s="731">
        <v>131.62</v>
      </c>
      <c r="M375" s="731">
        <v>1</v>
      </c>
      <c r="N375" s="732">
        <v>131.62</v>
      </c>
    </row>
    <row r="376" spans="1:14" ht="14.4" customHeight="1" x14ac:dyDescent="0.3">
      <c r="A376" s="726" t="s">
        <v>569</v>
      </c>
      <c r="B376" s="727" t="s">
        <v>570</v>
      </c>
      <c r="C376" s="728" t="s">
        <v>590</v>
      </c>
      <c r="D376" s="729" t="s">
        <v>591</v>
      </c>
      <c r="E376" s="730">
        <v>50113001</v>
      </c>
      <c r="F376" s="729" t="s">
        <v>593</v>
      </c>
      <c r="G376" s="728" t="s">
        <v>594</v>
      </c>
      <c r="H376" s="728">
        <v>841498</v>
      </c>
      <c r="I376" s="728">
        <v>0</v>
      </c>
      <c r="J376" s="728" t="s">
        <v>1198</v>
      </c>
      <c r="K376" s="728" t="s">
        <v>571</v>
      </c>
      <c r="L376" s="731">
        <v>44.210000000000015</v>
      </c>
      <c r="M376" s="731">
        <v>1</v>
      </c>
      <c r="N376" s="732">
        <v>44.210000000000015</v>
      </c>
    </row>
    <row r="377" spans="1:14" ht="14.4" customHeight="1" x14ac:dyDescent="0.3">
      <c r="A377" s="726" t="s">
        <v>569</v>
      </c>
      <c r="B377" s="727" t="s">
        <v>570</v>
      </c>
      <c r="C377" s="728" t="s">
        <v>590</v>
      </c>
      <c r="D377" s="729" t="s">
        <v>591</v>
      </c>
      <c r="E377" s="730">
        <v>50113001</v>
      </c>
      <c r="F377" s="729" t="s">
        <v>593</v>
      </c>
      <c r="G377" s="728" t="s">
        <v>594</v>
      </c>
      <c r="H377" s="728">
        <v>191484</v>
      </c>
      <c r="I377" s="728">
        <v>91484</v>
      </c>
      <c r="J377" s="728" t="s">
        <v>1199</v>
      </c>
      <c r="K377" s="728" t="s">
        <v>1200</v>
      </c>
      <c r="L377" s="731">
        <v>86.99</v>
      </c>
      <c r="M377" s="731">
        <v>1</v>
      </c>
      <c r="N377" s="732">
        <v>86.99</v>
      </c>
    </row>
    <row r="378" spans="1:14" ht="14.4" customHeight="1" x14ac:dyDescent="0.3">
      <c r="A378" s="726" t="s">
        <v>569</v>
      </c>
      <c r="B378" s="727" t="s">
        <v>570</v>
      </c>
      <c r="C378" s="728" t="s">
        <v>590</v>
      </c>
      <c r="D378" s="729" t="s">
        <v>591</v>
      </c>
      <c r="E378" s="730">
        <v>50113001</v>
      </c>
      <c r="F378" s="729" t="s">
        <v>593</v>
      </c>
      <c r="G378" s="728" t="s">
        <v>594</v>
      </c>
      <c r="H378" s="728">
        <v>171571</v>
      </c>
      <c r="I378" s="728">
        <v>171571</v>
      </c>
      <c r="J378" s="728" t="s">
        <v>1201</v>
      </c>
      <c r="K378" s="728" t="s">
        <v>1202</v>
      </c>
      <c r="L378" s="731">
        <v>60.17</v>
      </c>
      <c r="M378" s="731">
        <v>1</v>
      </c>
      <c r="N378" s="732">
        <v>60.17</v>
      </c>
    </row>
    <row r="379" spans="1:14" ht="14.4" customHeight="1" x14ac:dyDescent="0.3">
      <c r="A379" s="726" t="s">
        <v>569</v>
      </c>
      <c r="B379" s="727" t="s">
        <v>570</v>
      </c>
      <c r="C379" s="728" t="s">
        <v>590</v>
      </c>
      <c r="D379" s="729" t="s">
        <v>591</v>
      </c>
      <c r="E379" s="730">
        <v>50113001</v>
      </c>
      <c r="F379" s="729" t="s">
        <v>593</v>
      </c>
      <c r="G379" s="728" t="s">
        <v>594</v>
      </c>
      <c r="H379" s="728">
        <v>176188</v>
      </c>
      <c r="I379" s="728">
        <v>76188</v>
      </c>
      <c r="J379" s="728" t="s">
        <v>669</v>
      </c>
      <c r="K379" s="728" t="s">
        <v>670</v>
      </c>
      <c r="L379" s="731">
        <v>37.479999999999997</v>
      </c>
      <c r="M379" s="731">
        <v>2</v>
      </c>
      <c r="N379" s="732">
        <v>74.959999999999994</v>
      </c>
    </row>
    <row r="380" spans="1:14" ht="14.4" customHeight="1" x14ac:dyDescent="0.3">
      <c r="A380" s="726" t="s">
        <v>569</v>
      </c>
      <c r="B380" s="727" t="s">
        <v>570</v>
      </c>
      <c r="C380" s="728" t="s">
        <v>590</v>
      </c>
      <c r="D380" s="729" t="s">
        <v>591</v>
      </c>
      <c r="E380" s="730">
        <v>50113001</v>
      </c>
      <c r="F380" s="729" t="s">
        <v>593</v>
      </c>
      <c r="G380" s="728" t="s">
        <v>594</v>
      </c>
      <c r="H380" s="728">
        <v>145981</v>
      </c>
      <c r="I380" s="728">
        <v>45981</v>
      </c>
      <c r="J380" s="728" t="s">
        <v>1203</v>
      </c>
      <c r="K380" s="728" t="s">
        <v>1204</v>
      </c>
      <c r="L380" s="731">
        <v>1704.56</v>
      </c>
      <c r="M380" s="731">
        <v>1</v>
      </c>
      <c r="N380" s="732">
        <v>1704.56</v>
      </c>
    </row>
    <row r="381" spans="1:14" ht="14.4" customHeight="1" x14ac:dyDescent="0.3">
      <c r="A381" s="726" t="s">
        <v>569</v>
      </c>
      <c r="B381" s="727" t="s">
        <v>570</v>
      </c>
      <c r="C381" s="728" t="s">
        <v>590</v>
      </c>
      <c r="D381" s="729" t="s">
        <v>591</v>
      </c>
      <c r="E381" s="730">
        <v>50113001</v>
      </c>
      <c r="F381" s="729" t="s">
        <v>593</v>
      </c>
      <c r="G381" s="728" t="s">
        <v>610</v>
      </c>
      <c r="H381" s="728">
        <v>846446</v>
      </c>
      <c r="I381" s="728">
        <v>124343</v>
      </c>
      <c r="J381" s="728" t="s">
        <v>1205</v>
      </c>
      <c r="K381" s="728" t="s">
        <v>924</v>
      </c>
      <c r="L381" s="731">
        <v>51.839999999999968</v>
      </c>
      <c r="M381" s="731">
        <v>1</v>
      </c>
      <c r="N381" s="732">
        <v>51.839999999999968</v>
      </c>
    </row>
    <row r="382" spans="1:14" ht="14.4" customHeight="1" x14ac:dyDescent="0.3">
      <c r="A382" s="726" t="s">
        <v>569</v>
      </c>
      <c r="B382" s="727" t="s">
        <v>570</v>
      </c>
      <c r="C382" s="728" t="s">
        <v>590</v>
      </c>
      <c r="D382" s="729" t="s">
        <v>591</v>
      </c>
      <c r="E382" s="730">
        <v>50113001</v>
      </c>
      <c r="F382" s="729" t="s">
        <v>593</v>
      </c>
      <c r="G382" s="728" t="s">
        <v>594</v>
      </c>
      <c r="H382" s="728">
        <v>104336</v>
      </c>
      <c r="I382" s="728">
        <v>4336</v>
      </c>
      <c r="J382" s="728" t="s">
        <v>1206</v>
      </c>
      <c r="K382" s="728" t="s">
        <v>1207</v>
      </c>
      <c r="L382" s="731">
        <v>79.44</v>
      </c>
      <c r="M382" s="731">
        <v>1</v>
      </c>
      <c r="N382" s="732">
        <v>79.44</v>
      </c>
    </row>
    <row r="383" spans="1:14" ht="14.4" customHeight="1" x14ac:dyDescent="0.3">
      <c r="A383" s="726" t="s">
        <v>569</v>
      </c>
      <c r="B383" s="727" t="s">
        <v>570</v>
      </c>
      <c r="C383" s="728" t="s">
        <v>590</v>
      </c>
      <c r="D383" s="729" t="s">
        <v>591</v>
      </c>
      <c r="E383" s="730">
        <v>50113001</v>
      </c>
      <c r="F383" s="729" t="s">
        <v>593</v>
      </c>
      <c r="G383" s="728" t="s">
        <v>610</v>
      </c>
      <c r="H383" s="728">
        <v>117425</v>
      </c>
      <c r="I383" s="728">
        <v>17425</v>
      </c>
      <c r="J383" s="728" t="s">
        <v>671</v>
      </c>
      <c r="K383" s="728" t="s">
        <v>672</v>
      </c>
      <c r="L383" s="731">
        <v>20.059999999999985</v>
      </c>
      <c r="M383" s="731">
        <v>1</v>
      </c>
      <c r="N383" s="732">
        <v>20.059999999999985</v>
      </c>
    </row>
    <row r="384" spans="1:14" ht="14.4" customHeight="1" x14ac:dyDescent="0.3">
      <c r="A384" s="726" t="s">
        <v>569</v>
      </c>
      <c r="B384" s="727" t="s">
        <v>570</v>
      </c>
      <c r="C384" s="728" t="s">
        <v>590</v>
      </c>
      <c r="D384" s="729" t="s">
        <v>591</v>
      </c>
      <c r="E384" s="730">
        <v>50113001</v>
      </c>
      <c r="F384" s="729" t="s">
        <v>593</v>
      </c>
      <c r="G384" s="728" t="s">
        <v>594</v>
      </c>
      <c r="H384" s="728">
        <v>156993</v>
      </c>
      <c r="I384" s="728">
        <v>56993</v>
      </c>
      <c r="J384" s="728" t="s">
        <v>676</v>
      </c>
      <c r="K384" s="728" t="s">
        <v>677</v>
      </c>
      <c r="L384" s="731">
        <v>73.66</v>
      </c>
      <c r="M384" s="731">
        <v>1</v>
      </c>
      <c r="N384" s="732">
        <v>73.66</v>
      </c>
    </row>
    <row r="385" spans="1:14" ht="14.4" customHeight="1" x14ac:dyDescent="0.3">
      <c r="A385" s="726" t="s">
        <v>569</v>
      </c>
      <c r="B385" s="727" t="s">
        <v>570</v>
      </c>
      <c r="C385" s="728" t="s">
        <v>590</v>
      </c>
      <c r="D385" s="729" t="s">
        <v>591</v>
      </c>
      <c r="E385" s="730">
        <v>50113001</v>
      </c>
      <c r="F385" s="729" t="s">
        <v>593</v>
      </c>
      <c r="G385" s="728" t="s">
        <v>610</v>
      </c>
      <c r="H385" s="728">
        <v>214433</v>
      </c>
      <c r="I385" s="728">
        <v>214433</v>
      </c>
      <c r="J385" s="728" t="s">
        <v>678</v>
      </c>
      <c r="K385" s="728" t="s">
        <v>679</v>
      </c>
      <c r="L385" s="731">
        <v>35.18</v>
      </c>
      <c r="M385" s="731">
        <v>1</v>
      </c>
      <c r="N385" s="732">
        <v>35.18</v>
      </c>
    </row>
    <row r="386" spans="1:14" ht="14.4" customHeight="1" x14ac:dyDescent="0.3">
      <c r="A386" s="726" t="s">
        <v>569</v>
      </c>
      <c r="B386" s="727" t="s">
        <v>570</v>
      </c>
      <c r="C386" s="728" t="s">
        <v>590</v>
      </c>
      <c r="D386" s="729" t="s">
        <v>591</v>
      </c>
      <c r="E386" s="730">
        <v>50113001</v>
      </c>
      <c r="F386" s="729" t="s">
        <v>593</v>
      </c>
      <c r="G386" s="728" t="s">
        <v>610</v>
      </c>
      <c r="H386" s="728">
        <v>214427</v>
      </c>
      <c r="I386" s="728">
        <v>214427</v>
      </c>
      <c r="J386" s="728" t="s">
        <v>680</v>
      </c>
      <c r="K386" s="728" t="s">
        <v>681</v>
      </c>
      <c r="L386" s="731">
        <v>68.84547860607691</v>
      </c>
      <c r="M386" s="731">
        <v>374</v>
      </c>
      <c r="N386" s="732">
        <v>25748.208998672762</v>
      </c>
    </row>
    <row r="387" spans="1:14" ht="14.4" customHeight="1" x14ac:dyDescent="0.3">
      <c r="A387" s="726" t="s">
        <v>569</v>
      </c>
      <c r="B387" s="727" t="s">
        <v>570</v>
      </c>
      <c r="C387" s="728" t="s">
        <v>590</v>
      </c>
      <c r="D387" s="729" t="s">
        <v>591</v>
      </c>
      <c r="E387" s="730">
        <v>50113001</v>
      </c>
      <c r="F387" s="729" t="s">
        <v>593</v>
      </c>
      <c r="G387" s="728" t="s">
        <v>610</v>
      </c>
      <c r="H387" s="728">
        <v>113767</v>
      </c>
      <c r="I387" s="728">
        <v>13767</v>
      </c>
      <c r="J387" s="728" t="s">
        <v>682</v>
      </c>
      <c r="K387" s="728" t="s">
        <v>683</v>
      </c>
      <c r="L387" s="731">
        <v>45.19</v>
      </c>
      <c r="M387" s="731">
        <v>2</v>
      </c>
      <c r="N387" s="732">
        <v>90.38</v>
      </c>
    </row>
    <row r="388" spans="1:14" ht="14.4" customHeight="1" x14ac:dyDescent="0.3">
      <c r="A388" s="726" t="s">
        <v>569</v>
      </c>
      <c r="B388" s="727" t="s">
        <v>570</v>
      </c>
      <c r="C388" s="728" t="s">
        <v>590</v>
      </c>
      <c r="D388" s="729" t="s">
        <v>591</v>
      </c>
      <c r="E388" s="730">
        <v>50113001</v>
      </c>
      <c r="F388" s="729" t="s">
        <v>593</v>
      </c>
      <c r="G388" s="728" t="s">
        <v>610</v>
      </c>
      <c r="H388" s="728">
        <v>848765</v>
      </c>
      <c r="I388" s="728">
        <v>107938</v>
      </c>
      <c r="J388" s="728" t="s">
        <v>682</v>
      </c>
      <c r="K388" s="728" t="s">
        <v>1208</v>
      </c>
      <c r="L388" s="731">
        <v>129.32999999999998</v>
      </c>
      <c r="M388" s="731">
        <v>1</v>
      </c>
      <c r="N388" s="732">
        <v>129.32999999999998</v>
      </c>
    </row>
    <row r="389" spans="1:14" ht="14.4" customHeight="1" x14ac:dyDescent="0.3">
      <c r="A389" s="726" t="s">
        <v>569</v>
      </c>
      <c r="B389" s="727" t="s">
        <v>570</v>
      </c>
      <c r="C389" s="728" t="s">
        <v>590</v>
      </c>
      <c r="D389" s="729" t="s">
        <v>591</v>
      </c>
      <c r="E389" s="730">
        <v>50113001</v>
      </c>
      <c r="F389" s="729" t="s">
        <v>593</v>
      </c>
      <c r="G389" s="728" t="s">
        <v>594</v>
      </c>
      <c r="H389" s="728">
        <v>121856</v>
      </c>
      <c r="I389" s="728">
        <v>21856</v>
      </c>
      <c r="J389" s="728" t="s">
        <v>1209</v>
      </c>
      <c r="K389" s="728" t="s">
        <v>1210</v>
      </c>
      <c r="L389" s="731">
        <v>26.769999999999985</v>
      </c>
      <c r="M389" s="731">
        <v>1</v>
      </c>
      <c r="N389" s="732">
        <v>26.769999999999985</v>
      </c>
    </row>
    <row r="390" spans="1:14" ht="14.4" customHeight="1" x14ac:dyDescent="0.3">
      <c r="A390" s="726" t="s">
        <v>569</v>
      </c>
      <c r="B390" s="727" t="s">
        <v>570</v>
      </c>
      <c r="C390" s="728" t="s">
        <v>590</v>
      </c>
      <c r="D390" s="729" t="s">
        <v>591</v>
      </c>
      <c r="E390" s="730">
        <v>50113001</v>
      </c>
      <c r="F390" s="729" t="s">
        <v>593</v>
      </c>
      <c r="G390" s="728" t="s">
        <v>594</v>
      </c>
      <c r="H390" s="728">
        <v>216471</v>
      </c>
      <c r="I390" s="728">
        <v>216471</v>
      </c>
      <c r="J390" s="728" t="s">
        <v>684</v>
      </c>
      <c r="K390" s="728" t="s">
        <v>685</v>
      </c>
      <c r="L390" s="731">
        <v>123.54000000000002</v>
      </c>
      <c r="M390" s="731">
        <v>3</v>
      </c>
      <c r="N390" s="732">
        <v>370.62000000000006</v>
      </c>
    </row>
    <row r="391" spans="1:14" ht="14.4" customHeight="1" x14ac:dyDescent="0.3">
      <c r="A391" s="726" t="s">
        <v>569</v>
      </c>
      <c r="B391" s="727" t="s">
        <v>570</v>
      </c>
      <c r="C391" s="728" t="s">
        <v>590</v>
      </c>
      <c r="D391" s="729" t="s">
        <v>591</v>
      </c>
      <c r="E391" s="730">
        <v>50113001</v>
      </c>
      <c r="F391" s="729" t="s">
        <v>593</v>
      </c>
      <c r="G391" s="728" t="s">
        <v>594</v>
      </c>
      <c r="H391" s="728">
        <v>193105</v>
      </c>
      <c r="I391" s="728">
        <v>93105</v>
      </c>
      <c r="J391" s="728" t="s">
        <v>1211</v>
      </c>
      <c r="K391" s="728" t="s">
        <v>1212</v>
      </c>
      <c r="L391" s="731">
        <v>209.54345437786219</v>
      </c>
      <c r="M391" s="731">
        <v>3</v>
      </c>
      <c r="N391" s="732">
        <v>628.63036313358657</v>
      </c>
    </row>
    <row r="392" spans="1:14" ht="14.4" customHeight="1" x14ac:dyDescent="0.3">
      <c r="A392" s="726" t="s">
        <v>569</v>
      </c>
      <c r="B392" s="727" t="s">
        <v>570</v>
      </c>
      <c r="C392" s="728" t="s">
        <v>590</v>
      </c>
      <c r="D392" s="729" t="s">
        <v>591</v>
      </c>
      <c r="E392" s="730">
        <v>50113001</v>
      </c>
      <c r="F392" s="729" t="s">
        <v>593</v>
      </c>
      <c r="G392" s="728" t="s">
        <v>594</v>
      </c>
      <c r="H392" s="728">
        <v>102477</v>
      </c>
      <c r="I392" s="728">
        <v>2477</v>
      </c>
      <c r="J392" s="728" t="s">
        <v>691</v>
      </c>
      <c r="K392" s="728" t="s">
        <v>692</v>
      </c>
      <c r="L392" s="731">
        <v>40.080000000000013</v>
      </c>
      <c r="M392" s="731">
        <v>12</v>
      </c>
      <c r="N392" s="732">
        <v>480.96000000000015</v>
      </c>
    </row>
    <row r="393" spans="1:14" ht="14.4" customHeight="1" x14ac:dyDescent="0.3">
      <c r="A393" s="726" t="s">
        <v>569</v>
      </c>
      <c r="B393" s="727" t="s">
        <v>570</v>
      </c>
      <c r="C393" s="728" t="s">
        <v>590</v>
      </c>
      <c r="D393" s="729" t="s">
        <v>591</v>
      </c>
      <c r="E393" s="730">
        <v>50113001</v>
      </c>
      <c r="F393" s="729" t="s">
        <v>593</v>
      </c>
      <c r="G393" s="728" t="s">
        <v>594</v>
      </c>
      <c r="H393" s="728">
        <v>102478</v>
      </c>
      <c r="I393" s="728">
        <v>2478</v>
      </c>
      <c r="J393" s="728" t="s">
        <v>691</v>
      </c>
      <c r="K393" s="728" t="s">
        <v>693</v>
      </c>
      <c r="L393" s="731">
        <v>77.609999999999971</v>
      </c>
      <c r="M393" s="731">
        <v>6</v>
      </c>
      <c r="N393" s="732">
        <v>465.65999999999985</v>
      </c>
    </row>
    <row r="394" spans="1:14" ht="14.4" customHeight="1" x14ac:dyDescent="0.3">
      <c r="A394" s="726" t="s">
        <v>569</v>
      </c>
      <c r="B394" s="727" t="s">
        <v>570</v>
      </c>
      <c r="C394" s="728" t="s">
        <v>590</v>
      </c>
      <c r="D394" s="729" t="s">
        <v>591</v>
      </c>
      <c r="E394" s="730">
        <v>50113001</v>
      </c>
      <c r="F394" s="729" t="s">
        <v>593</v>
      </c>
      <c r="G394" s="728" t="s">
        <v>594</v>
      </c>
      <c r="H394" s="728">
        <v>208694</v>
      </c>
      <c r="I394" s="728">
        <v>208694</v>
      </c>
      <c r="J394" s="728" t="s">
        <v>691</v>
      </c>
      <c r="K394" s="728" t="s">
        <v>692</v>
      </c>
      <c r="L394" s="731">
        <v>39.510000000000005</v>
      </c>
      <c r="M394" s="731">
        <v>2</v>
      </c>
      <c r="N394" s="732">
        <v>79.02000000000001</v>
      </c>
    </row>
    <row r="395" spans="1:14" ht="14.4" customHeight="1" x14ac:dyDescent="0.3">
      <c r="A395" s="726" t="s">
        <v>569</v>
      </c>
      <c r="B395" s="727" t="s">
        <v>570</v>
      </c>
      <c r="C395" s="728" t="s">
        <v>590</v>
      </c>
      <c r="D395" s="729" t="s">
        <v>591</v>
      </c>
      <c r="E395" s="730">
        <v>50113001</v>
      </c>
      <c r="F395" s="729" t="s">
        <v>593</v>
      </c>
      <c r="G395" s="728" t="s">
        <v>594</v>
      </c>
      <c r="H395" s="728">
        <v>208695</v>
      </c>
      <c r="I395" s="728">
        <v>208695</v>
      </c>
      <c r="J395" s="728" t="s">
        <v>691</v>
      </c>
      <c r="K395" s="728" t="s">
        <v>693</v>
      </c>
      <c r="L395" s="731">
        <v>77.760000000000005</v>
      </c>
      <c r="M395" s="731">
        <v>2</v>
      </c>
      <c r="N395" s="732">
        <v>155.52000000000001</v>
      </c>
    </row>
    <row r="396" spans="1:14" ht="14.4" customHeight="1" x14ac:dyDescent="0.3">
      <c r="A396" s="726" t="s">
        <v>569</v>
      </c>
      <c r="B396" s="727" t="s">
        <v>570</v>
      </c>
      <c r="C396" s="728" t="s">
        <v>590</v>
      </c>
      <c r="D396" s="729" t="s">
        <v>591</v>
      </c>
      <c r="E396" s="730">
        <v>50113001</v>
      </c>
      <c r="F396" s="729" t="s">
        <v>593</v>
      </c>
      <c r="G396" s="728" t="s">
        <v>594</v>
      </c>
      <c r="H396" s="728">
        <v>117011</v>
      </c>
      <c r="I396" s="728">
        <v>17011</v>
      </c>
      <c r="J396" s="728" t="s">
        <v>694</v>
      </c>
      <c r="K396" s="728" t="s">
        <v>695</v>
      </c>
      <c r="L396" s="731">
        <v>149.64005630870761</v>
      </c>
      <c r="M396" s="731">
        <v>5</v>
      </c>
      <c r="N396" s="732">
        <v>748.20028154353804</v>
      </c>
    </row>
    <row r="397" spans="1:14" ht="14.4" customHeight="1" x14ac:dyDescent="0.3">
      <c r="A397" s="726" t="s">
        <v>569</v>
      </c>
      <c r="B397" s="727" t="s">
        <v>570</v>
      </c>
      <c r="C397" s="728" t="s">
        <v>590</v>
      </c>
      <c r="D397" s="729" t="s">
        <v>591</v>
      </c>
      <c r="E397" s="730">
        <v>50113001</v>
      </c>
      <c r="F397" s="729" t="s">
        <v>593</v>
      </c>
      <c r="G397" s="728" t="s">
        <v>594</v>
      </c>
      <c r="H397" s="728">
        <v>183318</v>
      </c>
      <c r="I397" s="728">
        <v>83318</v>
      </c>
      <c r="J397" s="728" t="s">
        <v>1213</v>
      </c>
      <c r="K397" s="728" t="s">
        <v>1214</v>
      </c>
      <c r="L397" s="731">
        <v>31.81</v>
      </c>
      <c r="M397" s="731">
        <v>2</v>
      </c>
      <c r="N397" s="732">
        <v>63.62</v>
      </c>
    </row>
    <row r="398" spans="1:14" ht="14.4" customHeight="1" x14ac:dyDescent="0.3">
      <c r="A398" s="726" t="s">
        <v>569</v>
      </c>
      <c r="B398" s="727" t="s">
        <v>570</v>
      </c>
      <c r="C398" s="728" t="s">
        <v>590</v>
      </c>
      <c r="D398" s="729" t="s">
        <v>591</v>
      </c>
      <c r="E398" s="730">
        <v>50113001</v>
      </c>
      <c r="F398" s="729" t="s">
        <v>593</v>
      </c>
      <c r="G398" s="728" t="s">
        <v>594</v>
      </c>
      <c r="H398" s="728">
        <v>108499</v>
      </c>
      <c r="I398" s="728">
        <v>8499</v>
      </c>
      <c r="J398" s="728" t="s">
        <v>698</v>
      </c>
      <c r="K398" s="728" t="s">
        <v>699</v>
      </c>
      <c r="L398" s="731">
        <v>111.51972972972972</v>
      </c>
      <c r="M398" s="731">
        <v>74</v>
      </c>
      <c r="N398" s="732">
        <v>8252.4599999999991</v>
      </c>
    </row>
    <row r="399" spans="1:14" ht="14.4" customHeight="1" x14ac:dyDescent="0.3">
      <c r="A399" s="726" t="s">
        <v>569</v>
      </c>
      <c r="B399" s="727" t="s">
        <v>570</v>
      </c>
      <c r="C399" s="728" t="s">
        <v>590</v>
      </c>
      <c r="D399" s="729" t="s">
        <v>591</v>
      </c>
      <c r="E399" s="730">
        <v>50113001</v>
      </c>
      <c r="F399" s="729" t="s">
        <v>593</v>
      </c>
      <c r="G399" s="728" t="s">
        <v>594</v>
      </c>
      <c r="H399" s="728">
        <v>102479</v>
      </c>
      <c r="I399" s="728">
        <v>2479</v>
      </c>
      <c r="J399" s="728" t="s">
        <v>700</v>
      </c>
      <c r="K399" s="728" t="s">
        <v>701</v>
      </c>
      <c r="L399" s="731">
        <v>65.58</v>
      </c>
      <c r="M399" s="731">
        <v>4</v>
      </c>
      <c r="N399" s="732">
        <v>262.32</v>
      </c>
    </row>
    <row r="400" spans="1:14" ht="14.4" customHeight="1" x14ac:dyDescent="0.3">
      <c r="A400" s="726" t="s">
        <v>569</v>
      </c>
      <c r="B400" s="727" t="s">
        <v>570</v>
      </c>
      <c r="C400" s="728" t="s">
        <v>590</v>
      </c>
      <c r="D400" s="729" t="s">
        <v>591</v>
      </c>
      <c r="E400" s="730">
        <v>50113001</v>
      </c>
      <c r="F400" s="729" t="s">
        <v>593</v>
      </c>
      <c r="G400" s="728" t="s">
        <v>594</v>
      </c>
      <c r="H400" s="728">
        <v>104071</v>
      </c>
      <c r="I400" s="728">
        <v>4071</v>
      </c>
      <c r="J400" s="728" t="s">
        <v>700</v>
      </c>
      <c r="K400" s="728" t="s">
        <v>1215</v>
      </c>
      <c r="L400" s="731">
        <v>154.03</v>
      </c>
      <c r="M400" s="731">
        <v>1</v>
      </c>
      <c r="N400" s="732">
        <v>154.03</v>
      </c>
    </row>
    <row r="401" spans="1:14" ht="14.4" customHeight="1" x14ac:dyDescent="0.3">
      <c r="A401" s="726" t="s">
        <v>569</v>
      </c>
      <c r="B401" s="727" t="s">
        <v>570</v>
      </c>
      <c r="C401" s="728" t="s">
        <v>590</v>
      </c>
      <c r="D401" s="729" t="s">
        <v>591</v>
      </c>
      <c r="E401" s="730">
        <v>50113001</v>
      </c>
      <c r="F401" s="729" t="s">
        <v>593</v>
      </c>
      <c r="G401" s="728" t="s">
        <v>594</v>
      </c>
      <c r="H401" s="728">
        <v>905097</v>
      </c>
      <c r="I401" s="728">
        <v>158767</v>
      </c>
      <c r="J401" s="728" t="s">
        <v>710</v>
      </c>
      <c r="K401" s="728" t="s">
        <v>711</v>
      </c>
      <c r="L401" s="731">
        <v>175.03906703652007</v>
      </c>
      <c r="M401" s="731">
        <v>5</v>
      </c>
      <c r="N401" s="732">
        <v>875.19533518260027</v>
      </c>
    </row>
    <row r="402" spans="1:14" ht="14.4" customHeight="1" x14ac:dyDescent="0.3">
      <c r="A402" s="726" t="s">
        <v>569</v>
      </c>
      <c r="B402" s="727" t="s">
        <v>570</v>
      </c>
      <c r="C402" s="728" t="s">
        <v>590</v>
      </c>
      <c r="D402" s="729" t="s">
        <v>591</v>
      </c>
      <c r="E402" s="730">
        <v>50113001</v>
      </c>
      <c r="F402" s="729" t="s">
        <v>593</v>
      </c>
      <c r="G402" s="728" t="s">
        <v>594</v>
      </c>
      <c r="H402" s="728">
        <v>23987</v>
      </c>
      <c r="I402" s="728">
        <v>23987</v>
      </c>
      <c r="J402" s="728" t="s">
        <v>712</v>
      </c>
      <c r="K402" s="728" t="s">
        <v>713</v>
      </c>
      <c r="L402" s="731">
        <v>175.03307986096732</v>
      </c>
      <c r="M402" s="731">
        <v>6</v>
      </c>
      <c r="N402" s="732">
        <v>1050.198479165804</v>
      </c>
    </row>
    <row r="403" spans="1:14" ht="14.4" customHeight="1" x14ac:dyDescent="0.3">
      <c r="A403" s="726" t="s">
        <v>569</v>
      </c>
      <c r="B403" s="727" t="s">
        <v>570</v>
      </c>
      <c r="C403" s="728" t="s">
        <v>590</v>
      </c>
      <c r="D403" s="729" t="s">
        <v>591</v>
      </c>
      <c r="E403" s="730">
        <v>50113001</v>
      </c>
      <c r="F403" s="729" t="s">
        <v>593</v>
      </c>
      <c r="G403" s="728" t="s">
        <v>610</v>
      </c>
      <c r="H403" s="728">
        <v>847627</v>
      </c>
      <c r="I403" s="728">
        <v>134502</v>
      </c>
      <c r="J403" s="728" t="s">
        <v>1216</v>
      </c>
      <c r="K403" s="728" t="s">
        <v>1217</v>
      </c>
      <c r="L403" s="731">
        <v>50.300000000000011</v>
      </c>
      <c r="M403" s="731">
        <v>1</v>
      </c>
      <c r="N403" s="732">
        <v>50.300000000000011</v>
      </c>
    </row>
    <row r="404" spans="1:14" ht="14.4" customHeight="1" x14ac:dyDescent="0.3">
      <c r="A404" s="726" t="s">
        <v>569</v>
      </c>
      <c r="B404" s="727" t="s">
        <v>570</v>
      </c>
      <c r="C404" s="728" t="s">
        <v>590</v>
      </c>
      <c r="D404" s="729" t="s">
        <v>591</v>
      </c>
      <c r="E404" s="730">
        <v>50113001</v>
      </c>
      <c r="F404" s="729" t="s">
        <v>593</v>
      </c>
      <c r="G404" s="728" t="s">
        <v>594</v>
      </c>
      <c r="H404" s="728">
        <v>192205</v>
      </c>
      <c r="I404" s="728">
        <v>192205</v>
      </c>
      <c r="J404" s="728" t="s">
        <v>717</v>
      </c>
      <c r="K404" s="728" t="s">
        <v>718</v>
      </c>
      <c r="L404" s="731">
        <v>87.889999999999986</v>
      </c>
      <c r="M404" s="731">
        <v>1</v>
      </c>
      <c r="N404" s="732">
        <v>87.889999999999986</v>
      </c>
    </row>
    <row r="405" spans="1:14" ht="14.4" customHeight="1" x14ac:dyDescent="0.3">
      <c r="A405" s="726" t="s">
        <v>569</v>
      </c>
      <c r="B405" s="727" t="s">
        <v>570</v>
      </c>
      <c r="C405" s="728" t="s">
        <v>590</v>
      </c>
      <c r="D405" s="729" t="s">
        <v>591</v>
      </c>
      <c r="E405" s="730">
        <v>50113001</v>
      </c>
      <c r="F405" s="729" t="s">
        <v>593</v>
      </c>
      <c r="G405" s="728" t="s">
        <v>594</v>
      </c>
      <c r="H405" s="728">
        <v>145275</v>
      </c>
      <c r="I405" s="728">
        <v>45275</v>
      </c>
      <c r="J405" s="728" t="s">
        <v>1218</v>
      </c>
      <c r="K405" s="728" t="s">
        <v>1219</v>
      </c>
      <c r="L405" s="731">
        <v>58.48</v>
      </c>
      <c r="M405" s="731">
        <v>1</v>
      </c>
      <c r="N405" s="732">
        <v>58.48</v>
      </c>
    </row>
    <row r="406" spans="1:14" ht="14.4" customHeight="1" x14ac:dyDescent="0.3">
      <c r="A406" s="726" t="s">
        <v>569</v>
      </c>
      <c r="B406" s="727" t="s">
        <v>570</v>
      </c>
      <c r="C406" s="728" t="s">
        <v>590</v>
      </c>
      <c r="D406" s="729" t="s">
        <v>591</v>
      </c>
      <c r="E406" s="730">
        <v>50113001</v>
      </c>
      <c r="F406" s="729" t="s">
        <v>593</v>
      </c>
      <c r="G406" s="728" t="s">
        <v>594</v>
      </c>
      <c r="H406" s="728">
        <v>197026</v>
      </c>
      <c r="I406" s="728">
        <v>97026</v>
      </c>
      <c r="J406" s="728" t="s">
        <v>1220</v>
      </c>
      <c r="K406" s="728" t="s">
        <v>1221</v>
      </c>
      <c r="L406" s="731">
        <v>122.61</v>
      </c>
      <c r="M406" s="731">
        <v>1</v>
      </c>
      <c r="N406" s="732">
        <v>122.61</v>
      </c>
    </row>
    <row r="407" spans="1:14" ht="14.4" customHeight="1" x14ac:dyDescent="0.3">
      <c r="A407" s="726" t="s">
        <v>569</v>
      </c>
      <c r="B407" s="727" t="s">
        <v>570</v>
      </c>
      <c r="C407" s="728" t="s">
        <v>590</v>
      </c>
      <c r="D407" s="729" t="s">
        <v>591</v>
      </c>
      <c r="E407" s="730">
        <v>50113001</v>
      </c>
      <c r="F407" s="729" t="s">
        <v>593</v>
      </c>
      <c r="G407" s="728" t="s">
        <v>594</v>
      </c>
      <c r="H407" s="728">
        <v>187076</v>
      </c>
      <c r="I407" s="728">
        <v>87076</v>
      </c>
      <c r="J407" s="728" t="s">
        <v>726</v>
      </c>
      <c r="K407" s="728" t="s">
        <v>727</v>
      </c>
      <c r="L407" s="731">
        <v>126.35999999999997</v>
      </c>
      <c r="M407" s="731">
        <v>1</v>
      </c>
      <c r="N407" s="732">
        <v>126.35999999999997</v>
      </c>
    </row>
    <row r="408" spans="1:14" ht="14.4" customHeight="1" x14ac:dyDescent="0.3">
      <c r="A408" s="726" t="s">
        <v>569</v>
      </c>
      <c r="B408" s="727" t="s">
        <v>570</v>
      </c>
      <c r="C408" s="728" t="s">
        <v>590</v>
      </c>
      <c r="D408" s="729" t="s">
        <v>591</v>
      </c>
      <c r="E408" s="730">
        <v>50113001</v>
      </c>
      <c r="F408" s="729" t="s">
        <v>593</v>
      </c>
      <c r="G408" s="728" t="s">
        <v>594</v>
      </c>
      <c r="H408" s="728">
        <v>157586</v>
      </c>
      <c r="I408" s="728">
        <v>57586</v>
      </c>
      <c r="J408" s="728" t="s">
        <v>728</v>
      </c>
      <c r="K408" s="728" t="s">
        <v>729</v>
      </c>
      <c r="L408" s="731">
        <v>73.851428571428571</v>
      </c>
      <c r="M408" s="731">
        <v>14</v>
      </c>
      <c r="N408" s="732">
        <v>1033.92</v>
      </c>
    </row>
    <row r="409" spans="1:14" ht="14.4" customHeight="1" x14ac:dyDescent="0.3">
      <c r="A409" s="726" t="s">
        <v>569</v>
      </c>
      <c r="B409" s="727" t="s">
        <v>570</v>
      </c>
      <c r="C409" s="728" t="s">
        <v>590</v>
      </c>
      <c r="D409" s="729" t="s">
        <v>591</v>
      </c>
      <c r="E409" s="730">
        <v>50113001</v>
      </c>
      <c r="F409" s="729" t="s">
        <v>593</v>
      </c>
      <c r="G409" s="728" t="s">
        <v>594</v>
      </c>
      <c r="H409" s="728">
        <v>846413</v>
      </c>
      <c r="I409" s="728">
        <v>57585</v>
      </c>
      <c r="J409" s="728" t="s">
        <v>730</v>
      </c>
      <c r="K409" s="728" t="s">
        <v>731</v>
      </c>
      <c r="L409" s="731">
        <v>133.41999999999996</v>
      </c>
      <c r="M409" s="731">
        <v>1</v>
      </c>
      <c r="N409" s="732">
        <v>133.41999999999996</v>
      </c>
    </row>
    <row r="410" spans="1:14" ht="14.4" customHeight="1" x14ac:dyDescent="0.3">
      <c r="A410" s="726" t="s">
        <v>569</v>
      </c>
      <c r="B410" s="727" t="s">
        <v>570</v>
      </c>
      <c r="C410" s="728" t="s">
        <v>590</v>
      </c>
      <c r="D410" s="729" t="s">
        <v>591</v>
      </c>
      <c r="E410" s="730">
        <v>50113001</v>
      </c>
      <c r="F410" s="729" t="s">
        <v>593</v>
      </c>
      <c r="G410" s="728" t="s">
        <v>594</v>
      </c>
      <c r="H410" s="728">
        <v>848560</v>
      </c>
      <c r="I410" s="728">
        <v>125752</v>
      </c>
      <c r="J410" s="728" t="s">
        <v>732</v>
      </c>
      <c r="K410" s="728" t="s">
        <v>733</v>
      </c>
      <c r="L410" s="731">
        <v>186.57</v>
      </c>
      <c r="M410" s="731">
        <v>2</v>
      </c>
      <c r="N410" s="732">
        <v>373.14</v>
      </c>
    </row>
    <row r="411" spans="1:14" ht="14.4" customHeight="1" x14ac:dyDescent="0.3">
      <c r="A411" s="726" t="s">
        <v>569</v>
      </c>
      <c r="B411" s="727" t="s">
        <v>570</v>
      </c>
      <c r="C411" s="728" t="s">
        <v>590</v>
      </c>
      <c r="D411" s="729" t="s">
        <v>591</v>
      </c>
      <c r="E411" s="730">
        <v>50113001</v>
      </c>
      <c r="F411" s="729" t="s">
        <v>593</v>
      </c>
      <c r="G411" s="728" t="s">
        <v>594</v>
      </c>
      <c r="H411" s="728">
        <v>214902</v>
      </c>
      <c r="I411" s="728">
        <v>214902</v>
      </c>
      <c r="J411" s="728" t="s">
        <v>734</v>
      </c>
      <c r="K411" s="728" t="s">
        <v>735</v>
      </c>
      <c r="L411" s="731">
        <v>56.85</v>
      </c>
      <c r="M411" s="731">
        <v>1</v>
      </c>
      <c r="N411" s="732">
        <v>56.85</v>
      </c>
    </row>
    <row r="412" spans="1:14" ht="14.4" customHeight="1" x14ac:dyDescent="0.3">
      <c r="A412" s="726" t="s">
        <v>569</v>
      </c>
      <c r="B412" s="727" t="s">
        <v>570</v>
      </c>
      <c r="C412" s="728" t="s">
        <v>590</v>
      </c>
      <c r="D412" s="729" t="s">
        <v>591</v>
      </c>
      <c r="E412" s="730">
        <v>50113001</v>
      </c>
      <c r="F412" s="729" t="s">
        <v>593</v>
      </c>
      <c r="G412" s="728" t="s">
        <v>610</v>
      </c>
      <c r="H412" s="728">
        <v>169191</v>
      </c>
      <c r="I412" s="728">
        <v>69191</v>
      </c>
      <c r="J412" s="728" t="s">
        <v>1222</v>
      </c>
      <c r="K412" s="728" t="s">
        <v>1223</v>
      </c>
      <c r="L412" s="731">
        <v>94.929999999999993</v>
      </c>
      <c r="M412" s="731">
        <v>1</v>
      </c>
      <c r="N412" s="732">
        <v>94.929999999999993</v>
      </c>
    </row>
    <row r="413" spans="1:14" ht="14.4" customHeight="1" x14ac:dyDescent="0.3">
      <c r="A413" s="726" t="s">
        <v>569</v>
      </c>
      <c r="B413" s="727" t="s">
        <v>570</v>
      </c>
      <c r="C413" s="728" t="s">
        <v>590</v>
      </c>
      <c r="D413" s="729" t="s">
        <v>591</v>
      </c>
      <c r="E413" s="730">
        <v>50113001</v>
      </c>
      <c r="F413" s="729" t="s">
        <v>593</v>
      </c>
      <c r="G413" s="728" t="s">
        <v>610</v>
      </c>
      <c r="H413" s="728">
        <v>146692</v>
      </c>
      <c r="I413" s="728">
        <v>46692</v>
      </c>
      <c r="J413" s="728" t="s">
        <v>738</v>
      </c>
      <c r="K413" s="728" t="s">
        <v>739</v>
      </c>
      <c r="L413" s="731">
        <v>78.025000000000006</v>
      </c>
      <c r="M413" s="731">
        <v>2</v>
      </c>
      <c r="N413" s="732">
        <v>156.05000000000001</v>
      </c>
    </row>
    <row r="414" spans="1:14" ht="14.4" customHeight="1" x14ac:dyDescent="0.3">
      <c r="A414" s="726" t="s">
        <v>569</v>
      </c>
      <c r="B414" s="727" t="s">
        <v>570</v>
      </c>
      <c r="C414" s="728" t="s">
        <v>590</v>
      </c>
      <c r="D414" s="729" t="s">
        <v>591</v>
      </c>
      <c r="E414" s="730">
        <v>50113001</v>
      </c>
      <c r="F414" s="729" t="s">
        <v>593</v>
      </c>
      <c r="G414" s="728" t="s">
        <v>594</v>
      </c>
      <c r="H414" s="728">
        <v>126533</v>
      </c>
      <c r="I414" s="728">
        <v>26533</v>
      </c>
      <c r="J414" s="728" t="s">
        <v>1224</v>
      </c>
      <c r="K414" s="728" t="s">
        <v>1225</v>
      </c>
      <c r="L414" s="731">
        <v>317.55</v>
      </c>
      <c r="M414" s="731">
        <v>1</v>
      </c>
      <c r="N414" s="732">
        <v>317.55</v>
      </c>
    </row>
    <row r="415" spans="1:14" ht="14.4" customHeight="1" x14ac:dyDescent="0.3">
      <c r="A415" s="726" t="s">
        <v>569</v>
      </c>
      <c r="B415" s="727" t="s">
        <v>570</v>
      </c>
      <c r="C415" s="728" t="s">
        <v>590</v>
      </c>
      <c r="D415" s="729" t="s">
        <v>591</v>
      </c>
      <c r="E415" s="730">
        <v>50113001</v>
      </c>
      <c r="F415" s="729" t="s">
        <v>593</v>
      </c>
      <c r="G415" s="728" t="s">
        <v>594</v>
      </c>
      <c r="H415" s="728">
        <v>173498</v>
      </c>
      <c r="I415" s="728">
        <v>173498</v>
      </c>
      <c r="J415" s="728" t="s">
        <v>1226</v>
      </c>
      <c r="K415" s="728" t="s">
        <v>1227</v>
      </c>
      <c r="L415" s="731">
        <v>190.52999999999997</v>
      </c>
      <c r="M415" s="731">
        <v>1</v>
      </c>
      <c r="N415" s="732">
        <v>190.52999999999997</v>
      </c>
    </row>
    <row r="416" spans="1:14" ht="14.4" customHeight="1" x14ac:dyDescent="0.3">
      <c r="A416" s="726" t="s">
        <v>569</v>
      </c>
      <c r="B416" s="727" t="s">
        <v>570</v>
      </c>
      <c r="C416" s="728" t="s">
        <v>590</v>
      </c>
      <c r="D416" s="729" t="s">
        <v>591</v>
      </c>
      <c r="E416" s="730">
        <v>50113001</v>
      </c>
      <c r="F416" s="729" t="s">
        <v>593</v>
      </c>
      <c r="G416" s="728" t="s">
        <v>594</v>
      </c>
      <c r="H416" s="728">
        <v>159570</v>
      </c>
      <c r="I416" s="728">
        <v>59570</v>
      </c>
      <c r="J416" s="728" t="s">
        <v>1228</v>
      </c>
      <c r="K416" s="728" t="s">
        <v>1229</v>
      </c>
      <c r="L416" s="731">
        <v>120.51999999999998</v>
      </c>
      <c r="M416" s="731">
        <v>1</v>
      </c>
      <c r="N416" s="732">
        <v>120.51999999999998</v>
      </c>
    </row>
    <row r="417" spans="1:14" ht="14.4" customHeight="1" x14ac:dyDescent="0.3">
      <c r="A417" s="726" t="s">
        <v>569</v>
      </c>
      <c r="B417" s="727" t="s">
        <v>570</v>
      </c>
      <c r="C417" s="728" t="s">
        <v>590</v>
      </c>
      <c r="D417" s="729" t="s">
        <v>591</v>
      </c>
      <c r="E417" s="730">
        <v>50113001</v>
      </c>
      <c r="F417" s="729" t="s">
        <v>593</v>
      </c>
      <c r="G417" s="728" t="s">
        <v>594</v>
      </c>
      <c r="H417" s="728">
        <v>214598</v>
      </c>
      <c r="I417" s="728">
        <v>214598</v>
      </c>
      <c r="J417" s="728" t="s">
        <v>747</v>
      </c>
      <c r="K417" s="728" t="s">
        <v>748</v>
      </c>
      <c r="L417" s="731">
        <v>169.79</v>
      </c>
      <c r="M417" s="731">
        <v>1</v>
      </c>
      <c r="N417" s="732">
        <v>169.79</v>
      </c>
    </row>
    <row r="418" spans="1:14" ht="14.4" customHeight="1" x14ac:dyDescent="0.3">
      <c r="A418" s="726" t="s">
        <v>569</v>
      </c>
      <c r="B418" s="727" t="s">
        <v>570</v>
      </c>
      <c r="C418" s="728" t="s">
        <v>590</v>
      </c>
      <c r="D418" s="729" t="s">
        <v>591</v>
      </c>
      <c r="E418" s="730">
        <v>50113001</v>
      </c>
      <c r="F418" s="729" t="s">
        <v>593</v>
      </c>
      <c r="G418" s="728" t="s">
        <v>610</v>
      </c>
      <c r="H418" s="728">
        <v>213477</v>
      </c>
      <c r="I418" s="728">
        <v>213477</v>
      </c>
      <c r="J418" s="728" t="s">
        <v>751</v>
      </c>
      <c r="K418" s="728" t="s">
        <v>752</v>
      </c>
      <c r="L418" s="731">
        <v>3300</v>
      </c>
      <c r="M418" s="731">
        <v>11</v>
      </c>
      <c r="N418" s="732">
        <v>36300</v>
      </c>
    </row>
    <row r="419" spans="1:14" ht="14.4" customHeight="1" x14ac:dyDescent="0.3">
      <c r="A419" s="726" t="s">
        <v>569</v>
      </c>
      <c r="B419" s="727" t="s">
        <v>570</v>
      </c>
      <c r="C419" s="728" t="s">
        <v>590</v>
      </c>
      <c r="D419" s="729" t="s">
        <v>591</v>
      </c>
      <c r="E419" s="730">
        <v>50113001</v>
      </c>
      <c r="F419" s="729" t="s">
        <v>593</v>
      </c>
      <c r="G419" s="728" t="s">
        <v>571</v>
      </c>
      <c r="H419" s="728">
        <v>198219</v>
      </c>
      <c r="I419" s="728">
        <v>98219</v>
      </c>
      <c r="J419" s="728" t="s">
        <v>756</v>
      </c>
      <c r="K419" s="728" t="s">
        <v>757</v>
      </c>
      <c r="L419" s="731">
        <v>59.999999999999986</v>
      </c>
      <c r="M419" s="731">
        <v>4</v>
      </c>
      <c r="N419" s="732">
        <v>239.99999999999994</v>
      </c>
    </row>
    <row r="420" spans="1:14" ht="14.4" customHeight="1" x14ac:dyDescent="0.3">
      <c r="A420" s="726" t="s">
        <v>569</v>
      </c>
      <c r="B420" s="727" t="s">
        <v>570</v>
      </c>
      <c r="C420" s="728" t="s">
        <v>590</v>
      </c>
      <c r="D420" s="729" t="s">
        <v>591</v>
      </c>
      <c r="E420" s="730">
        <v>50113001</v>
      </c>
      <c r="F420" s="729" t="s">
        <v>593</v>
      </c>
      <c r="G420" s="728" t="s">
        <v>594</v>
      </c>
      <c r="H420" s="728">
        <v>102133</v>
      </c>
      <c r="I420" s="728">
        <v>2133</v>
      </c>
      <c r="J420" s="728" t="s">
        <v>761</v>
      </c>
      <c r="K420" s="728" t="s">
        <v>762</v>
      </c>
      <c r="L420" s="731">
        <v>28.110519480519482</v>
      </c>
      <c r="M420" s="731">
        <v>77</v>
      </c>
      <c r="N420" s="732">
        <v>2164.5100000000002</v>
      </c>
    </row>
    <row r="421" spans="1:14" ht="14.4" customHeight="1" x14ac:dyDescent="0.3">
      <c r="A421" s="726" t="s">
        <v>569</v>
      </c>
      <c r="B421" s="727" t="s">
        <v>570</v>
      </c>
      <c r="C421" s="728" t="s">
        <v>590</v>
      </c>
      <c r="D421" s="729" t="s">
        <v>591</v>
      </c>
      <c r="E421" s="730">
        <v>50113001</v>
      </c>
      <c r="F421" s="729" t="s">
        <v>593</v>
      </c>
      <c r="G421" s="728" t="s">
        <v>594</v>
      </c>
      <c r="H421" s="728">
        <v>199333</v>
      </c>
      <c r="I421" s="728">
        <v>99333</v>
      </c>
      <c r="J421" s="728" t="s">
        <v>1230</v>
      </c>
      <c r="K421" s="728" t="s">
        <v>1231</v>
      </c>
      <c r="L421" s="731">
        <v>218.63</v>
      </c>
      <c r="M421" s="731">
        <v>2</v>
      </c>
      <c r="N421" s="732">
        <v>437.26</v>
      </c>
    </row>
    <row r="422" spans="1:14" ht="14.4" customHeight="1" x14ac:dyDescent="0.3">
      <c r="A422" s="726" t="s">
        <v>569</v>
      </c>
      <c r="B422" s="727" t="s">
        <v>570</v>
      </c>
      <c r="C422" s="728" t="s">
        <v>590</v>
      </c>
      <c r="D422" s="729" t="s">
        <v>591</v>
      </c>
      <c r="E422" s="730">
        <v>50113001</v>
      </c>
      <c r="F422" s="729" t="s">
        <v>593</v>
      </c>
      <c r="G422" s="728" t="s">
        <v>571</v>
      </c>
      <c r="H422" s="728">
        <v>102785</v>
      </c>
      <c r="I422" s="728">
        <v>2785</v>
      </c>
      <c r="J422" s="728" t="s">
        <v>1232</v>
      </c>
      <c r="K422" s="728" t="s">
        <v>1233</v>
      </c>
      <c r="L422" s="731">
        <v>50.55</v>
      </c>
      <c r="M422" s="731">
        <v>2</v>
      </c>
      <c r="N422" s="732">
        <v>101.1</v>
      </c>
    </row>
    <row r="423" spans="1:14" ht="14.4" customHeight="1" x14ac:dyDescent="0.3">
      <c r="A423" s="726" t="s">
        <v>569</v>
      </c>
      <c r="B423" s="727" t="s">
        <v>570</v>
      </c>
      <c r="C423" s="728" t="s">
        <v>590</v>
      </c>
      <c r="D423" s="729" t="s">
        <v>591</v>
      </c>
      <c r="E423" s="730">
        <v>50113001</v>
      </c>
      <c r="F423" s="729" t="s">
        <v>593</v>
      </c>
      <c r="G423" s="728" t="s">
        <v>594</v>
      </c>
      <c r="H423" s="728">
        <v>111242</v>
      </c>
      <c r="I423" s="728">
        <v>11242</v>
      </c>
      <c r="J423" s="728" t="s">
        <v>1234</v>
      </c>
      <c r="K423" s="728" t="s">
        <v>1235</v>
      </c>
      <c r="L423" s="731">
        <v>113.64000000000001</v>
      </c>
      <c r="M423" s="731">
        <v>2</v>
      </c>
      <c r="N423" s="732">
        <v>227.28000000000003</v>
      </c>
    </row>
    <row r="424" spans="1:14" ht="14.4" customHeight="1" x14ac:dyDescent="0.3">
      <c r="A424" s="726" t="s">
        <v>569</v>
      </c>
      <c r="B424" s="727" t="s">
        <v>570</v>
      </c>
      <c r="C424" s="728" t="s">
        <v>590</v>
      </c>
      <c r="D424" s="729" t="s">
        <v>591</v>
      </c>
      <c r="E424" s="730">
        <v>50113001</v>
      </c>
      <c r="F424" s="729" t="s">
        <v>593</v>
      </c>
      <c r="G424" s="728" t="s">
        <v>594</v>
      </c>
      <c r="H424" s="728">
        <v>111337</v>
      </c>
      <c r="I424" s="728">
        <v>52421</v>
      </c>
      <c r="J424" s="728" t="s">
        <v>763</v>
      </c>
      <c r="K424" s="728" t="s">
        <v>764</v>
      </c>
      <c r="L424" s="731">
        <v>74.88000000000001</v>
      </c>
      <c r="M424" s="731">
        <v>2</v>
      </c>
      <c r="N424" s="732">
        <v>149.76000000000002</v>
      </c>
    </row>
    <row r="425" spans="1:14" ht="14.4" customHeight="1" x14ac:dyDescent="0.3">
      <c r="A425" s="726" t="s">
        <v>569</v>
      </c>
      <c r="B425" s="727" t="s">
        <v>570</v>
      </c>
      <c r="C425" s="728" t="s">
        <v>590</v>
      </c>
      <c r="D425" s="729" t="s">
        <v>591</v>
      </c>
      <c r="E425" s="730">
        <v>50113001</v>
      </c>
      <c r="F425" s="729" t="s">
        <v>593</v>
      </c>
      <c r="G425" s="728" t="s">
        <v>594</v>
      </c>
      <c r="H425" s="728">
        <v>12026</v>
      </c>
      <c r="I425" s="728">
        <v>12026</v>
      </c>
      <c r="J425" s="728" t="s">
        <v>1236</v>
      </c>
      <c r="K425" s="728" t="s">
        <v>1237</v>
      </c>
      <c r="L425" s="731">
        <v>24.719999999999992</v>
      </c>
      <c r="M425" s="731">
        <v>2</v>
      </c>
      <c r="N425" s="732">
        <v>49.439999999999984</v>
      </c>
    </row>
    <row r="426" spans="1:14" ht="14.4" customHeight="1" x14ac:dyDescent="0.3">
      <c r="A426" s="726" t="s">
        <v>569</v>
      </c>
      <c r="B426" s="727" t="s">
        <v>570</v>
      </c>
      <c r="C426" s="728" t="s">
        <v>590</v>
      </c>
      <c r="D426" s="729" t="s">
        <v>591</v>
      </c>
      <c r="E426" s="730">
        <v>50113001</v>
      </c>
      <c r="F426" s="729" t="s">
        <v>593</v>
      </c>
      <c r="G426" s="728" t="s">
        <v>594</v>
      </c>
      <c r="H426" s="728">
        <v>123797</v>
      </c>
      <c r="I426" s="728">
        <v>23797</v>
      </c>
      <c r="J426" s="728" t="s">
        <v>1238</v>
      </c>
      <c r="K426" s="728" t="s">
        <v>1239</v>
      </c>
      <c r="L426" s="731">
        <v>134.96</v>
      </c>
      <c r="M426" s="731">
        <v>1</v>
      </c>
      <c r="N426" s="732">
        <v>134.96</v>
      </c>
    </row>
    <row r="427" spans="1:14" ht="14.4" customHeight="1" x14ac:dyDescent="0.3">
      <c r="A427" s="726" t="s">
        <v>569</v>
      </c>
      <c r="B427" s="727" t="s">
        <v>570</v>
      </c>
      <c r="C427" s="728" t="s">
        <v>590</v>
      </c>
      <c r="D427" s="729" t="s">
        <v>591</v>
      </c>
      <c r="E427" s="730">
        <v>50113001</v>
      </c>
      <c r="F427" s="729" t="s">
        <v>593</v>
      </c>
      <c r="G427" s="728" t="s">
        <v>594</v>
      </c>
      <c r="H427" s="728">
        <v>123795</v>
      </c>
      <c r="I427" s="728">
        <v>23795</v>
      </c>
      <c r="J427" s="728" t="s">
        <v>1240</v>
      </c>
      <c r="K427" s="728" t="s">
        <v>1241</v>
      </c>
      <c r="L427" s="731">
        <v>216.83999999999995</v>
      </c>
      <c r="M427" s="731">
        <v>1</v>
      </c>
      <c r="N427" s="732">
        <v>216.83999999999995</v>
      </c>
    </row>
    <row r="428" spans="1:14" ht="14.4" customHeight="1" x14ac:dyDescent="0.3">
      <c r="A428" s="726" t="s">
        <v>569</v>
      </c>
      <c r="B428" s="727" t="s">
        <v>570</v>
      </c>
      <c r="C428" s="728" t="s">
        <v>590</v>
      </c>
      <c r="D428" s="729" t="s">
        <v>591</v>
      </c>
      <c r="E428" s="730">
        <v>50113001</v>
      </c>
      <c r="F428" s="729" t="s">
        <v>593</v>
      </c>
      <c r="G428" s="728" t="s">
        <v>594</v>
      </c>
      <c r="H428" s="728">
        <v>31915</v>
      </c>
      <c r="I428" s="728">
        <v>31915</v>
      </c>
      <c r="J428" s="728" t="s">
        <v>765</v>
      </c>
      <c r="K428" s="728" t="s">
        <v>766</v>
      </c>
      <c r="L428" s="731">
        <v>173.68999989157552</v>
      </c>
      <c r="M428" s="731">
        <v>4</v>
      </c>
      <c r="N428" s="732">
        <v>694.7599995663021</v>
      </c>
    </row>
    <row r="429" spans="1:14" ht="14.4" customHeight="1" x14ac:dyDescent="0.3">
      <c r="A429" s="726" t="s">
        <v>569</v>
      </c>
      <c r="B429" s="727" t="s">
        <v>570</v>
      </c>
      <c r="C429" s="728" t="s">
        <v>590</v>
      </c>
      <c r="D429" s="729" t="s">
        <v>591</v>
      </c>
      <c r="E429" s="730">
        <v>50113001</v>
      </c>
      <c r="F429" s="729" t="s">
        <v>593</v>
      </c>
      <c r="G429" s="728" t="s">
        <v>594</v>
      </c>
      <c r="H429" s="728">
        <v>102587</v>
      </c>
      <c r="I429" s="728">
        <v>2587</v>
      </c>
      <c r="J429" s="728" t="s">
        <v>1242</v>
      </c>
      <c r="K429" s="728" t="s">
        <v>1243</v>
      </c>
      <c r="L429" s="731">
        <v>152.26249999999996</v>
      </c>
      <c r="M429" s="731">
        <v>1</v>
      </c>
      <c r="N429" s="732">
        <v>152.26249999999996</v>
      </c>
    </row>
    <row r="430" spans="1:14" ht="14.4" customHeight="1" x14ac:dyDescent="0.3">
      <c r="A430" s="726" t="s">
        <v>569</v>
      </c>
      <c r="B430" s="727" t="s">
        <v>570</v>
      </c>
      <c r="C430" s="728" t="s">
        <v>590</v>
      </c>
      <c r="D430" s="729" t="s">
        <v>591</v>
      </c>
      <c r="E430" s="730">
        <v>50113001</v>
      </c>
      <c r="F430" s="729" t="s">
        <v>593</v>
      </c>
      <c r="G430" s="728" t="s">
        <v>594</v>
      </c>
      <c r="H430" s="728">
        <v>47244</v>
      </c>
      <c r="I430" s="728">
        <v>47244</v>
      </c>
      <c r="J430" s="728" t="s">
        <v>767</v>
      </c>
      <c r="K430" s="728" t="s">
        <v>766</v>
      </c>
      <c r="L430" s="731">
        <v>143</v>
      </c>
      <c r="M430" s="731">
        <v>1</v>
      </c>
      <c r="N430" s="732">
        <v>143</v>
      </c>
    </row>
    <row r="431" spans="1:14" ht="14.4" customHeight="1" x14ac:dyDescent="0.3">
      <c r="A431" s="726" t="s">
        <v>569</v>
      </c>
      <c r="B431" s="727" t="s">
        <v>570</v>
      </c>
      <c r="C431" s="728" t="s">
        <v>590</v>
      </c>
      <c r="D431" s="729" t="s">
        <v>591</v>
      </c>
      <c r="E431" s="730">
        <v>50113001</v>
      </c>
      <c r="F431" s="729" t="s">
        <v>593</v>
      </c>
      <c r="G431" s="728" t="s">
        <v>594</v>
      </c>
      <c r="H431" s="728">
        <v>47249</v>
      </c>
      <c r="I431" s="728">
        <v>47249</v>
      </c>
      <c r="J431" s="728" t="s">
        <v>767</v>
      </c>
      <c r="K431" s="728" t="s">
        <v>1244</v>
      </c>
      <c r="L431" s="731">
        <v>126.5</v>
      </c>
      <c r="M431" s="731">
        <v>1</v>
      </c>
      <c r="N431" s="732">
        <v>126.5</v>
      </c>
    </row>
    <row r="432" spans="1:14" ht="14.4" customHeight="1" x14ac:dyDescent="0.3">
      <c r="A432" s="726" t="s">
        <v>569</v>
      </c>
      <c r="B432" s="727" t="s">
        <v>570</v>
      </c>
      <c r="C432" s="728" t="s">
        <v>590</v>
      </c>
      <c r="D432" s="729" t="s">
        <v>591</v>
      </c>
      <c r="E432" s="730">
        <v>50113001</v>
      </c>
      <c r="F432" s="729" t="s">
        <v>593</v>
      </c>
      <c r="G432" s="728" t="s">
        <v>594</v>
      </c>
      <c r="H432" s="728">
        <v>47256</v>
      </c>
      <c r="I432" s="728">
        <v>47256</v>
      </c>
      <c r="J432" s="728" t="s">
        <v>767</v>
      </c>
      <c r="K432" s="728" t="s">
        <v>1245</v>
      </c>
      <c r="L432" s="731">
        <v>222.19998763308107</v>
      </c>
      <c r="M432" s="731">
        <v>2</v>
      </c>
      <c r="N432" s="732">
        <v>444.39997526616213</v>
      </c>
    </row>
    <row r="433" spans="1:14" ht="14.4" customHeight="1" x14ac:dyDescent="0.3">
      <c r="A433" s="726" t="s">
        <v>569</v>
      </c>
      <c r="B433" s="727" t="s">
        <v>570</v>
      </c>
      <c r="C433" s="728" t="s">
        <v>590</v>
      </c>
      <c r="D433" s="729" t="s">
        <v>591</v>
      </c>
      <c r="E433" s="730">
        <v>50113001</v>
      </c>
      <c r="F433" s="729" t="s">
        <v>593</v>
      </c>
      <c r="G433" s="728" t="s">
        <v>594</v>
      </c>
      <c r="H433" s="728">
        <v>106091</v>
      </c>
      <c r="I433" s="728">
        <v>6091</v>
      </c>
      <c r="J433" s="728" t="s">
        <v>1246</v>
      </c>
      <c r="K433" s="728" t="s">
        <v>1247</v>
      </c>
      <c r="L433" s="731">
        <v>89.84999999999998</v>
      </c>
      <c r="M433" s="731">
        <v>3</v>
      </c>
      <c r="N433" s="732">
        <v>269.54999999999995</v>
      </c>
    </row>
    <row r="434" spans="1:14" ht="14.4" customHeight="1" x14ac:dyDescent="0.3">
      <c r="A434" s="726" t="s">
        <v>569</v>
      </c>
      <c r="B434" s="727" t="s">
        <v>570</v>
      </c>
      <c r="C434" s="728" t="s">
        <v>590</v>
      </c>
      <c r="D434" s="729" t="s">
        <v>591</v>
      </c>
      <c r="E434" s="730">
        <v>50113001</v>
      </c>
      <c r="F434" s="729" t="s">
        <v>593</v>
      </c>
      <c r="G434" s="728" t="s">
        <v>594</v>
      </c>
      <c r="H434" s="728">
        <v>102537</v>
      </c>
      <c r="I434" s="728">
        <v>2537</v>
      </c>
      <c r="J434" s="728" t="s">
        <v>1248</v>
      </c>
      <c r="K434" s="728" t="s">
        <v>1249</v>
      </c>
      <c r="L434" s="731">
        <v>38.609999999999964</v>
      </c>
      <c r="M434" s="731">
        <v>1</v>
      </c>
      <c r="N434" s="732">
        <v>38.609999999999964</v>
      </c>
    </row>
    <row r="435" spans="1:14" ht="14.4" customHeight="1" x14ac:dyDescent="0.3">
      <c r="A435" s="726" t="s">
        <v>569</v>
      </c>
      <c r="B435" s="727" t="s">
        <v>570</v>
      </c>
      <c r="C435" s="728" t="s">
        <v>590</v>
      </c>
      <c r="D435" s="729" t="s">
        <v>591</v>
      </c>
      <c r="E435" s="730">
        <v>50113001</v>
      </c>
      <c r="F435" s="729" t="s">
        <v>593</v>
      </c>
      <c r="G435" s="728" t="s">
        <v>594</v>
      </c>
      <c r="H435" s="728">
        <v>102538</v>
      </c>
      <c r="I435" s="728">
        <v>2538</v>
      </c>
      <c r="J435" s="728" t="s">
        <v>1248</v>
      </c>
      <c r="K435" s="728" t="s">
        <v>1250</v>
      </c>
      <c r="L435" s="731">
        <v>55.70000000000001</v>
      </c>
      <c r="M435" s="731">
        <v>2</v>
      </c>
      <c r="N435" s="732">
        <v>111.40000000000002</v>
      </c>
    </row>
    <row r="436" spans="1:14" ht="14.4" customHeight="1" x14ac:dyDescent="0.3">
      <c r="A436" s="726" t="s">
        <v>569</v>
      </c>
      <c r="B436" s="727" t="s">
        <v>570</v>
      </c>
      <c r="C436" s="728" t="s">
        <v>590</v>
      </c>
      <c r="D436" s="729" t="s">
        <v>591</v>
      </c>
      <c r="E436" s="730">
        <v>50113001</v>
      </c>
      <c r="F436" s="729" t="s">
        <v>593</v>
      </c>
      <c r="G436" s="728" t="s">
        <v>594</v>
      </c>
      <c r="H436" s="728">
        <v>215605</v>
      </c>
      <c r="I436" s="728">
        <v>215605</v>
      </c>
      <c r="J436" s="728" t="s">
        <v>771</v>
      </c>
      <c r="K436" s="728" t="s">
        <v>772</v>
      </c>
      <c r="L436" s="731">
        <v>28.411851851851857</v>
      </c>
      <c r="M436" s="731">
        <v>27</v>
      </c>
      <c r="N436" s="732">
        <v>767.12000000000012</v>
      </c>
    </row>
    <row r="437" spans="1:14" ht="14.4" customHeight="1" x14ac:dyDescent="0.3">
      <c r="A437" s="726" t="s">
        <v>569</v>
      </c>
      <c r="B437" s="727" t="s">
        <v>570</v>
      </c>
      <c r="C437" s="728" t="s">
        <v>590</v>
      </c>
      <c r="D437" s="729" t="s">
        <v>591</v>
      </c>
      <c r="E437" s="730">
        <v>50113001</v>
      </c>
      <c r="F437" s="729" t="s">
        <v>593</v>
      </c>
      <c r="G437" s="728" t="s">
        <v>594</v>
      </c>
      <c r="H437" s="728">
        <v>215606</v>
      </c>
      <c r="I437" s="728">
        <v>215606</v>
      </c>
      <c r="J437" s="728" t="s">
        <v>771</v>
      </c>
      <c r="K437" s="728" t="s">
        <v>1251</v>
      </c>
      <c r="L437" s="731">
        <v>72.879973993719702</v>
      </c>
      <c r="M437" s="731">
        <v>6</v>
      </c>
      <c r="N437" s="732">
        <v>437.27984396231818</v>
      </c>
    </row>
    <row r="438" spans="1:14" ht="14.4" customHeight="1" x14ac:dyDescent="0.3">
      <c r="A438" s="726" t="s">
        <v>569</v>
      </c>
      <c r="B438" s="727" t="s">
        <v>570</v>
      </c>
      <c r="C438" s="728" t="s">
        <v>590</v>
      </c>
      <c r="D438" s="729" t="s">
        <v>591</v>
      </c>
      <c r="E438" s="730">
        <v>50113001</v>
      </c>
      <c r="F438" s="729" t="s">
        <v>593</v>
      </c>
      <c r="G438" s="728" t="s">
        <v>594</v>
      </c>
      <c r="H438" s="728">
        <v>193746</v>
      </c>
      <c r="I438" s="728">
        <v>93746</v>
      </c>
      <c r="J438" s="728" t="s">
        <v>773</v>
      </c>
      <c r="K438" s="728" t="s">
        <v>774</v>
      </c>
      <c r="L438" s="731">
        <v>375.80000000000018</v>
      </c>
      <c r="M438" s="731">
        <v>1</v>
      </c>
      <c r="N438" s="732">
        <v>375.80000000000018</v>
      </c>
    </row>
    <row r="439" spans="1:14" ht="14.4" customHeight="1" x14ac:dyDescent="0.3">
      <c r="A439" s="726" t="s">
        <v>569</v>
      </c>
      <c r="B439" s="727" t="s">
        <v>570</v>
      </c>
      <c r="C439" s="728" t="s">
        <v>590</v>
      </c>
      <c r="D439" s="729" t="s">
        <v>591</v>
      </c>
      <c r="E439" s="730">
        <v>50113001</v>
      </c>
      <c r="F439" s="729" t="s">
        <v>593</v>
      </c>
      <c r="G439" s="728" t="s">
        <v>571</v>
      </c>
      <c r="H439" s="728">
        <v>103575</v>
      </c>
      <c r="I439" s="728">
        <v>3575</v>
      </c>
      <c r="J439" s="728" t="s">
        <v>775</v>
      </c>
      <c r="K439" s="728" t="s">
        <v>776</v>
      </c>
      <c r="L439" s="731">
        <v>66.719999999999985</v>
      </c>
      <c r="M439" s="731">
        <v>5</v>
      </c>
      <c r="N439" s="732">
        <v>333.59999999999991</v>
      </c>
    </row>
    <row r="440" spans="1:14" ht="14.4" customHeight="1" x14ac:dyDescent="0.3">
      <c r="A440" s="726" t="s">
        <v>569</v>
      </c>
      <c r="B440" s="727" t="s">
        <v>570</v>
      </c>
      <c r="C440" s="728" t="s">
        <v>590</v>
      </c>
      <c r="D440" s="729" t="s">
        <v>591</v>
      </c>
      <c r="E440" s="730">
        <v>50113001</v>
      </c>
      <c r="F440" s="729" t="s">
        <v>593</v>
      </c>
      <c r="G440" s="728" t="s">
        <v>594</v>
      </c>
      <c r="H440" s="728">
        <v>147193</v>
      </c>
      <c r="I440" s="728">
        <v>47193</v>
      </c>
      <c r="J440" s="728" t="s">
        <v>781</v>
      </c>
      <c r="K440" s="728" t="s">
        <v>780</v>
      </c>
      <c r="L440" s="731">
        <v>216.43333333333339</v>
      </c>
      <c r="M440" s="731">
        <v>6</v>
      </c>
      <c r="N440" s="732">
        <v>1298.6000000000004</v>
      </c>
    </row>
    <row r="441" spans="1:14" ht="14.4" customHeight="1" x14ac:dyDescent="0.3">
      <c r="A441" s="726" t="s">
        <v>569</v>
      </c>
      <c r="B441" s="727" t="s">
        <v>570</v>
      </c>
      <c r="C441" s="728" t="s">
        <v>590</v>
      </c>
      <c r="D441" s="729" t="s">
        <v>591</v>
      </c>
      <c r="E441" s="730">
        <v>50113001</v>
      </c>
      <c r="F441" s="729" t="s">
        <v>593</v>
      </c>
      <c r="G441" s="728" t="s">
        <v>594</v>
      </c>
      <c r="H441" s="728">
        <v>176205</v>
      </c>
      <c r="I441" s="728">
        <v>180825</v>
      </c>
      <c r="J441" s="728" t="s">
        <v>782</v>
      </c>
      <c r="K441" s="728" t="s">
        <v>693</v>
      </c>
      <c r="L441" s="731">
        <v>105.49000000000001</v>
      </c>
      <c r="M441" s="731">
        <v>2</v>
      </c>
      <c r="N441" s="732">
        <v>210.98000000000002</v>
      </c>
    </row>
    <row r="442" spans="1:14" ht="14.4" customHeight="1" x14ac:dyDescent="0.3">
      <c r="A442" s="726" t="s">
        <v>569</v>
      </c>
      <c r="B442" s="727" t="s">
        <v>570</v>
      </c>
      <c r="C442" s="728" t="s">
        <v>590</v>
      </c>
      <c r="D442" s="729" t="s">
        <v>591</v>
      </c>
      <c r="E442" s="730">
        <v>50113001</v>
      </c>
      <c r="F442" s="729" t="s">
        <v>593</v>
      </c>
      <c r="G442" s="728" t="s">
        <v>594</v>
      </c>
      <c r="H442" s="728">
        <v>124067</v>
      </c>
      <c r="I442" s="728">
        <v>124067</v>
      </c>
      <c r="J442" s="728" t="s">
        <v>785</v>
      </c>
      <c r="K442" s="728" t="s">
        <v>786</v>
      </c>
      <c r="L442" s="731">
        <v>36.947777777777773</v>
      </c>
      <c r="M442" s="731">
        <v>18</v>
      </c>
      <c r="N442" s="732">
        <v>665.06</v>
      </c>
    </row>
    <row r="443" spans="1:14" ht="14.4" customHeight="1" x14ac:dyDescent="0.3">
      <c r="A443" s="726" t="s">
        <v>569</v>
      </c>
      <c r="B443" s="727" t="s">
        <v>570</v>
      </c>
      <c r="C443" s="728" t="s">
        <v>590</v>
      </c>
      <c r="D443" s="729" t="s">
        <v>591</v>
      </c>
      <c r="E443" s="730">
        <v>50113001</v>
      </c>
      <c r="F443" s="729" t="s">
        <v>593</v>
      </c>
      <c r="G443" s="728" t="s">
        <v>594</v>
      </c>
      <c r="H443" s="728">
        <v>216572</v>
      </c>
      <c r="I443" s="728">
        <v>216572</v>
      </c>
      <c r="J443" s="728" t="s">
        <v>785</v>
      </c>
      <c r="K443" s="728" t="s">
        <v>786</v>
      </c>
      <c r="L443" s="731">
        <v>36.289999999999992</v>
      </c>
      <c r="M443" s="731">
        <v>15</v>
      </c>
      <c r="N443" s="732">
        <v>544.34999999999991</v>
      </c>
    </row>
    <row r="444" spans="1:14" ht="14.4" customHeight="1" x14ac:dyDescent="0.3">
      <c r="A444" s="726" t="s">
        <v>569</v>
      </c>
      <c r="B444" s="727" t="s">
        <v>570</v>
      </c>
      <c r="C444" s="728" t="s">
        <v>590</v>
      </c>
      <c r="D444" s="729" t="s">
        <v>591</v>
      </c>
      <c r="E444" s="730">
        <v>50113001</v>
      </c>
      <c r="F444" s="729" t="s">
        <v>593</v>
      </c>
      <c r="G444" s="728" t="s">
        <v>594</v>
      </c>
      <c r="H444" s="728">
        <v>109159</v>
      </c>
      <c r="I444" s="728">
        <v>9159</v>
      </c>
      <c r="J444" s="728" t="s">
        <v>787</v>
      </c>
      <c r="K444" s="728" t="s">
        <v>788</v>
      </c>
      <c r="L444" s="731">
        <v>114.905</v>
      </c>
      <c r="M444" s="731">
        <v>4</v>
      </c>
      <c r="N444" s="732">
        <v>459.62</v>
      </c>
    </row>
    <row r="445" spans="1:14" ht="14.4" customHeight="1" x14ac:dyDescent="0.3">
      <c r="A445" s="726" t="s">
        <v>569</v>
      </c>
      <c r="B445" s="727" t="s">
        <v>570</v>
      </c>
      <c r="C445" s="728" t="s">
        <v>590</v>
      </c>
      <c r="D445" s="729" t="s">
        <v>591</v>
      </c>
      <c r="E445" s="730">
        <v>50113001</v>
      </c>
      <c r="F445" s="729" t="s">
        <v>593</v>
      </c>
      <c r="G445" s="728" t="s">
        <v>594</v>
      </c>
      <c r="H445" s="728">
        <v>104344</v>
      </c>
      <c r="I445" s="728">
        <v>4344</v>
      </c>
      <c r="J445" s="728" t="s">
        <v>1252</v>
      </c>
      <c r="K445" s="728" t="s">
        <v>1253</v>
      </c>
      <c r="L445" s="731">
        <v>93.86999999999999</v>
      </c>
      <c r="M445" s="731">
        <v>1</v>
      </c>
      <c r="N445" s="732">
        <v>93.86999999999999</v>
      </c>
    </row>
    <row r="446" spans="1:14" ht="14.4" customHeight="1" x14ac:dyDescent="0.3">
      <c r="A446" s="726" t="s">
        <v>569</v>
      </c>
      <c r="B446" s="727" t="s">
        <v>570</v>
      </c>
      <c r="C446" s="728" t="s">
        <v>590</v>
      </c>
      <c r="D446" s="729" t="s">
        <v>591</v>
      </c>
      <c r="E446" s="730">
        <v>50113001</v>
      </c>
      <c r="F446" s="729" t="s">
        <v>593</v>
      </c>
      <c r="G446" s="728" t="s">
        <v>594</v>
      </c>
      <c r="H446" s="728">
        <v>51366</v>
      </c>
      <c r="I446" s="728">
        <v>51366</v>
      </c>
      <c r="J446" s="728" t="s">
        <v>789</v>
      </c>
      <c r="K446" s="728" t="s">
        <v>790</v>
      </c>
      <c r="L446" s="731">
        <v>171.59999992628821</v>
      </c>
      <c r="M446" s="731">
        <v>174</v>
      </c>
      <c r="N446" s="732">
        <v>29858.399987174147</v>
      </c>
    </row>
    <row r="447" spans="1:14" ht="14.4" customHeight="1" x14ac:dyDescent="0.3">
      <c r="A447" s="726" t="s">
        <v>569</v>
      </c>
      <c r="B447" s="727" t="s">
        <v>570</v>
      </c>
      <c r="C447" s="728" t="s">
        <v>590</v>
      </c>
      <c r="D447" s="729" t="s">
        <v>591</v>
      </c>
      <c r="E447" s="730">
        <v>50113001</v>
      </c>
      <c r="F447" s="729" t="s">
        <v>593</v>
      </c>
      <c r="G447" s="728" t="s">
        <v>594</v>
      </c>
      <c r="H447" s="728">
        <v>51367</v>
      </c>
      <c r="I447" s="728">
        <v>51367</v>
      </c>
      <c r="J447" s="728" t="s">
        <v>789</v>
      </c>
      <c r="K447" s="728" t="s">
        <v>791</v>
      </c>
      <c r="L447" s="731">
        <v>92.949999888531636</v>
      </c>
      <c r="M447" s="731">
        <v>30</v>
      </c>
      <c r="N447" s="732">
        <v>2788.499996655949</v>
      </c>
    </row>
    <row r="448" spans="1:14" ht="14.4" customHeight="1" x14ac:dyDescent="0.3">
      <c r="A448" s="726" t="s">
        <v>569</v>
      </c>
      <c r="B448" s="727" t="s">
        <v>570</v>
      </c>
      <c r="C448" s="728" t="s">
        <v>590</v>
      </c>
      <c r="D448" s="729" t="s">
        <v>591</v>
      </c>
      <c r="E448" s="730">
        <v>50113001</v>
      </c>
      <c r="F448" s="729" t="s">
        <v>593</v>
      </c>
      <c r="G448" s="728" t="s">
        <v>594</v>
      </c>
      <c r="H448" s="728">
        <v>51383</v>
      </c>
      <c r="I448" s="728">
        <v>51383</v>
      </c>
      <c r="J448" s="728" t="s">
        <v>789</v>
      </c>
      <c r="K448" s="728" t="s">
        <v>792</v>
      </c>
      <c r="L448" s="731">
        <v>93.5</v>
      </c>
      <c r="M448" s="731">
        <v>7</v>
      </c>
      <c r="N448" s="732">
        <v>654.5</v>
      </c>
    </row>
    <row r="449" spans="1:14" ht="14.4" customHeight="1" x14ac:dyDescent="0.3">
      <c r="A449" s="726" t="s">
        <v>569</v>
      </c>
      <c r="B449" s="727" t="s">
        <v>570</v>
      </c>
      <c r="C449" s="728" t="s">
        <v>590</v>
      </c>
      <c r="D449" s="729" t="s">
        <v>591</v>
      </c>
      <c r="E449" s="730">
        <v>50113001</v>
      </c>
      <c r="F449" s="729" t="s">
        <v>593</v>
      </c>
      <c r="G449" s="728" t="s">
        <v>594</v>
      </c>
      <c r="H449" s="728">
        <v>51384</v>
      </c>
      <c r="I449" s="728">
        <v>51384</v>
      </c>
      <c r="J449" s="728" t="s">
        <v>789</v>
      </c>
      <c r="K449" s="728" t="s">
        <v>793</v>
      </c>
      <c r="L449" s="731">
        <v>192.5</v>
      </c>
      <c r="M449" s="731">
        <v>3</v>
      </c>
      <c r="N449" s="732">
        <v>577.5</v>
      </c>
    </row>
    <row r="450" spans="1:14" ht="14.4" customHeight="1" x14ac:dyDescent="0.3">
      <c r="A450" s="726" t="s">
        <v>569</v>
      </c>
      <c r="B450" s="727" t="s">
        <v>570</v>
      </c>
      <c r="C450" s="728" t="s">
        <v>590</v>
      </c>
      <c r="D450" s="729" t="s">
        <v>591</v>
      </c>
      <c r="E450" s="730">
        <v>50113001</v>
      </c>
      <c r="F450" s="729" t="s">
        <v>593</v>
      </c>
      <c r="G450" s="728" t="s">
        <v>594</v>
      </c>
      <c r="H450" s="728">
        <v>116467</v>
      </c>
      <c r="I450" s="728">
        <v>16467</v>
      </c>
      <c r="J450" s="728" t="s">
        <v>797</v>
      </c>
      <c r="K450" s="728" t="s">
        <v>798</v>
      </c>
      <c r="L450" s="731">
        <v>58.36999999999999</v>
      </c>
      <c r="M450" s="731">
        <v>1</v>
      </c>
      <c r="N450" s="732">
        <v>58.36999999999999</v>
      </c>
    </row>
    <row r="451" spans="1:14" ht="14.4" customHeight="1" x14ac:dyDescent="0.3">
      <c r="A451" s="726" t="s">
        <v>569</v>
      </c>
      <c r="B451" s="727" t="s">
        <v>570</v>
      </c>
      <c r="C451" s="728" t="s">
        <v>590</v>
      </c>
      <c r="D451" s="729" t="s">
        <v>591</v>
      </c>
      <c r="E451" s="730">
        <v>50113001</v>
      </c>
      <c r="F451" s="729" t="s">
        <v>593</v>
      </c>
      <c r="G451" s="728" t="s">
        <v>594</v>
      </c>
      <c r="H451" s="728">
        <v>196696</v>
      </c>
      <c r="I451" s="728">
        <v>96696</v>
      </c>
      <c r="J451" s="728" t="s">
        <v>1254</v>
      </c>
      <c r="K451" s="728" t="s">
        <v>1255</v>
      </c>
      <c r="L451" s="731">
        <v>46.979999999999968</v>
      </c>
      <c r="M451" s="731">
        <v>1</v>
      </c>
      <c r="N451" s="732">
        <v>46.979999999999968</v>
      </c>
    </row>
    <row r="452" spans="1:14" ht="14.4" customHeight="1" x14ac:dyDescent="0.3">
      <c r="A452" s="726" t="s">
        <v>569</v>
      </c>
      <c r="B452" s="727" t="s">
        <v>570</v>
      </c>
      <c r="C452" s="728" t="s">
        <v>590</v>
      </c>
      <c r="D452" s="729" t="s">
        <v>591</v>
      </c>
      <c r="E452" s="730">
        <v>50113001</v>
      </c>
      <c r="F452" s="729" t="s">
        <v>593</v>
      </c>
      <c r="G452" s="728" t="s">
        <v>594</v>
      </c>
      <c r="H452" s="728">
        <v>208465</v>
      </c>
      <c r="I452" s="728">
        <v>208465</v>
      </c>
      <c r="J452" s="728" t="s">
        <v>805</v>
      </c>
      <c r="K452" s="728" t="s">
        <v>806</v>
      </c>
      <c r="L452" s="731">
        <v>1646.37</v>
      </c>
      <c r="M452" s="731">
        <v>4</v>
      </c>
      <c r="N452" s="732">
        <v>6585.48</v>
      </c>
    </row>
    <row r="453" spans="1:14" ht="14.4" customHeight="1" x14ac:dyDescent="0.3">
      <c r="A453" s="726" t="s">
        <v>569</v>
      </c>
      <c r="B453" s="727" t="s">
        <v>570</v>
      </c>
      <c r="C453" s="728" t="s">
        <v>590</v>
      </c>
      <c r="D453" s="729" t="s">
        <v>591</v>
      </c>
      <c r="E453" s="730">
        <v>50113001</v>
      </c>
      <c r="F453" s="729" t="s">
        <v>593</v>
      </c>
      <c r="G453" s="728" t="s">
        <v>594</v>
      </c>
      <c r="H453" s="728">
        <v>169671</v>
      </c>
      <c r="I453" s="728">
        <v>69671</v>
      </c>
      <c r="J453" s="728" t="s">
        <v>807</v>
      </c>
      <c r="K453" s="728" t="s">
        <v>808</v>
      </c>
      <c r="L453" s="731">
        <v>105.81</v>
      </c>
      <c r="M453" s="731">
        <v>9</v>
      </c>
      <c r="N453" s="732">
        <v>952.29</v>
      </c>
    </row>
    <row r="454" spans="1:14" ht="14.4" customHeight="1" x14ac:dyDescent="0.3">
      <c r="A454" s="726" t="s">
        <v>569</v>
      </c>
      <c r="B454" s="727" t="s">
        <v>570</v>
      </c>
      <c r="C454" s="728" t="s">
        <v>590</v>
      </c>
      <c r="D454" s="729" t="s">
        <v>591</v>
      </c>
      <c r="E454" s="730">
        <v>50113001</v>
      </c>
      <c r="F454" s="729" t="s">
        <v>593</v>
      </c>
      <c r="G454" s="728" t="s">
        <v>594</v>
      </c>
      <c r="H454" s="728">
        <v>100802</v>
      </c>
      <c r="I454" s="728">
        <v>1000</v>
      </c>
      <c r="J454" s="728" t="s">
        <v>809</v>
      </c>
      <c r="K454" s="728" t="s">
        <v>810</v>
      </c>
      <c r="L454" s="731">
        <v>76.298124776122663</v>
      </c>
      <c r="M454" s="731">
        <v>14</v>
      </c>
      <c r="N454" s="732">
        <v>1068.1737468657172</v>
      </c>
    </row>
    <row r="455" spans="1:14" ht="14.4" customHeight="1" x14ac:dyDescent="0.3">
      <c r="A455" s="726" t="s">
        <v>569</v>
      </c>
      <c r="B455" s="727" t="s">
        <v>570</v>
      </c>
      <c r="C455" s="728" t="s">
        <v>590</v>
      </c>
      <c r="D455" s="729" t="s">
        <v>591</v>
      </c>
      <c r="E455" s="730">
        <v>50113001</v>
      </c>
      <c r="F455" s="729" t="s">
        <v>593</v>
      </c>
      <c r="G455" s="728" t="s">
        <v>594</v>
      </c>
      <c r="H455" s="728">
        <v>134824</v>
      </c>
      <c r="I455" s="728">
        <v>134824</v>
      </c>
      <c r="J455" s="728" t="s">
        <v>1256</v>
      </c>
      <c r="K455" s="728" t="s">
        <v>1257</v>
      </c>
      <c r="L455" s="731">
        <v>199.98</v>
      </c>
      <c r="M455" s="731">
        <v>4</v>
      </c>
      <c r="N455" s="732">
        <v>799.92</v>
      </c>
    </row>
    <row r="456" spans="1:14" ht="14.4" customHeight="1" x14ac:dyDescent="0.3">
      <c r="A456" s="726" t="s">
        <v>569</v>
      </c>
      <c r="B456" s="727" t="s">
        <v>570</v>
      </c>
      <c r="C456" s="728" t="s">
        <v>590</v>
      </c>
      <c r="D456" s="729" t="s">
        <v>591</v>
      </c>
      <c r="E456" s="730">
        <v>50113001</v>
      </c>
      <c r="F456" s="729" t="s">
        <v>593</v>
      </c>
      <c r="G456" s="728" t="s">
        <v>594</v>
      </c>
      <c r="H456" s="728">
        <v>101674</v>
      </c>
      <c r="I456" s="728">
        <v>1674</v>
      </c>
      <c r="J456" s="728" t="s">
        <v>1258</v>
      </c>
      <c r="K456" s="728" t="s">
        <v>571</v>
      </c>
      <c r="L456" s="731">
        <v>89.2</v>
      </c>
      <c r="M456" s="731">
        <v>2</v>
      </c>
      <c r="N456" s="732">
        <v>178.4</v>
      </c>
    </row>
    <row r="457" spans="1:14" ht="14.4" customHeight="1" x14ac:dyDescent="0.3">
      <c r="A457" s="726" t="s">
        <v>569</v>
      </c>
      <c r="B457" s="727" t="s">
        <v>570</v>
      </c>
      <c r="C457" s="728" t="s">
        <v>590</v>
      </c>
      <c r="D457" s="729" t="s">
        <v>591</v>
      </c>
      <c r="E457" s="730">
        <v>50113001</v>
      </c>
      <c r="F457" s="729" t="s">
        <v>593</v>
      </c>
      <c r="G457" s="728" t="s">
        <v>594</v>
      </c>
      <c r="H457" s="728">
        <v>117189</v>
      </c>
      <c r="I457" s="728">
        <v>17189</v>
      </c>
      <c r="J457" s="728" t="s">
        <v>813</v>
      </c>
      <c r="K457" s="728" t="s">
        <v>814</v>
      </c>
      <c r="L457" s="731">
        <v>48.406666666666673</v>
      </c>
      <c r="M457" s="731">
        <v>6</v>
      </c>
      <c r="N457" s="732">
        <v>290.44000000000005</v>
      </c>
    </row>
    <row r="458" spans="1:14" ht="14.4" customHeight="1" x14ac:dyDescent="0.3">
      <c r="A458" s="726" t="s">
        <v>569</v>
      </c>
      <c r="B458" s="727" t="s">
        <v>570</v>
      </c>
      <c r="C458" s="728" t="s">
        <v>590</v>
      </c>
      <c r="D458" s="729" t="s">
        <v>591</v>
      </c>
      <c r="E458" s="730">
        <v>50113001</v>
      </c>
      <c r="F458" s="729" t="s">
        <v>593</v>
      </c>
      <c r="G458" s="728" t="s">
        <v>594</v>
      </c>
      <c r="H458" s="728">
        <v>102486</v>
      </c>
      <c r="I458" s="728">
        <v>2486</v>
      </c>
      <c r="J458" s="728" t="s">
        <v>1259</v>
      </c>
      <c r="K458" s="728" t="s">
        <v>1260</v>
      </c>
      <c r="L458" s="731">
        <v>123.10999999999997</v>
      </c>
      <c r="M458" s="731">
        <v>18</v>
      </c>
      <c r="N458" s="732">
        <v>2215.9799999999996</v>
      </c>
    </row>
    <row r="459" spans="1:14" ht="14.4" customHeight="1" x14ac:dyDescent="0.3">
      <c r="A459" s="726" t="s">
        <v>569</v>
      </c>
      <c r="B459" s="727" t="s">
        <v>570</v>
      </c>
      <c r="C459" s="728" t="s">
        <v>590</v>
      </c>
      <c r="D459" s="729" t="s">
        <v>591</v>
      </c>
      <c r="E459" s="730">
        <v>50113001</v>
      </c>
      <c r="F459" s="729" t="s">
        <v>593</v>
      </c>
      <c r="G459" s="728" t="s">
        <v>594</v>
      </c>
      <c r="H459" s="728">
        <v>107678</v>
      </c>
      <c r="I459" s="728">
        <v>107678</v>
      </c>
      <c r="J459" s="728" t="s">
        <v>815</v>
      </c>
      <c r="K459" s="728" t="s">
        <v>816</v>
      </c>
      <c r="L459" s="731">
        <v>454.57497424973081</v>
      </c>
      <c r="M459" s="731">
        <v>8</v>
      </c>
      <c r="N459" s="732">
        <v>3636.5997939978465</v>
      </c>
    </row>
    <row r="460" spans="1:14" ht="14.4" customHeight="1" x14ac:dyDescent="0.3">
      <c r="A460" s="726" t="s">
        <v>569</v>
      </c>
      <c r="B460" s="727" t="s">
        <v>570</v>
      </c>
      <c r="C460" s="728" t="s">
        <v>590</v>
      </c>
      <c r="D460" s="729" t="s">
        <v>591</v>
      </c>
      <c r="E460" s="730">
        <v>50113001</v>
      </c>
      <c r="F460" s="729" t="s">
        <v>593</v>
      </c>
      <c r="G460" s="728" t="s">
        <v>594</v>
      </c>
      <c r="H460" s="728">
        <v>100720</v>
      </c>
      <c r="I460" s="728">
        <v>720</v>
      </c>
      <c r="J460" s="728" t="s">
        <v>817</v>
      </c>
      <c r="K460" s="728" t="s">
        <v>819</v>
      </c>
      <c r="L460" s="731">
        <v>78.820000000000007</v>
      </c>
      <c r="M460" s="731">
        <v>3</v>
      </c>
      <c r="N460" s="732">
        <v>236.46000000000004</v>
      </c>
    </row>
    <row r="461" spans="1:14" ht="14.4" customHeight="1" x14ac:dyDescent="0.3">
      <c r="A461" s="726" t="s">
        <v>569</v>
      </c>
      <c r="B461" s="727" t="s">
        <v>570</v>
      </c>
      <c r="C461" s="728" t="s">
        <v>590</v>
      </c>
      <c r="D461" s="729" t="s">
        <v>591</v>
      </c>
      <c r="E461" s="730">
        <v>50113001</v>
      </c>
      <c r="F461" s="729" t="s">
        <v>593</v>
      </c>
      <c r="G461" s="728" t="s">
        <v>610</v>
      </c>
      <c r="H461" s="728">
        <v>169623</v>
      </c>
      <c r="I461" s="728">
        <v>169623</v>
      </c>
      <c r="J461" s="728" t="s">
        <v>1261</v>
      </c>
      <c r="K461" s="728" t="s">
        <v>937</v>
      </c>
      <c r="L461" s="731">
        <v>90.020000000000039</v>
      </c>
      <c r="M461" s="731">
        <v>1</v>
      </c>
      <c r="N461" s="732">
        <v>90.020000000000039</v>
      </c>
    </row>
    <row r="462" spans="1:14" ht="14.4" customHeight="1" x14ac:dyDescent="0.3">
      <c r="A462" s="726" t="s">
        <v>569</v>
      </c>
      <c r="B462" s="727" t="s">
        <v>570</v>
      </c>
      <c r="C462" s="728" t="s">
        <v>590</v>
      </c>
      <c r="D462" s="729" t="s">
        <v>591</v>
      </c>
      <c r="E462" s="730">
        <v>50113001</v>
      </c>
      <c r="F462" s="729" t="s">
        <v>593</v>
      </c>
      <c r="G462" s="728" t="s">
        <v>610</v>
      </c>
      <c r="H462" s="728">
        <v>166759</v>
      </c>
      <c r="I462" s="728">
        <v>166759</v>
      </c>
      <c r="J462" s="728" t="s">
        <v>822</v>
      </c>
      <c r="K462" s="728" t="s">
        <v>823</v>
      </c>
      <c r="L462" s="731">
        <v>66.399999999999991</v>
      </c>
      <c r="M462" s="731">
        <v>1</v>
      </c>
      <c r="N462" s="732">
        <v>66.399999999999991</v>
      </c>
    </row>
    <row r="463" spans="1:14" ht="14.4" customHeight="1" x14ac:dyDescent="0.3">
      <c r="A463" s="726" t="s">
        <v>569</v>
      </c>
      <c r="B463" s="727" t="s">
        <v>570</v>
      </c>
      <c r="C463" s="728" t="s">
        <v>590</v>
      </c>
      <c r="D463" s="729" t="s">
        <v>591</v>
      </c>
      <c r="E463" s="730">
        <v>50113001</v>
      </c>
      <c r="F463" s="729" t="s">
        <v>593</v>
      </c>
      <c r="G463" s="728" t="s">
        <v>594</v>
      </c>
      <c r="H463" s="728">
        <v>921459</v>
      </c>
      <c r="I463" s="728">
        <v>0</v>
      </c>
      <c r="J463" s="728" t="s">
        <v>1166</v>
      </c>
      <c r="K463" s="728" t="s">
        <v>571</v>
      </c>
      <c r="L463" s="731">
        <v>311.5220274039695</v>
      </c>
      <c r="M463" s="731">
        <v>1</v>
      </c>
      <c r="N463" s="732">
        <v>311.5220274039695</v>
      </c>
    </row>
    <row r="464" spans="1:14" ht="14.4" customHeight="1" x14ac:dyDescent="0.3">
      <c r="A464" s="726" t="s">
        <v>569</v>
      </c>
      <c r="B464" s="727" t="s">
        <v>570</v>
      </c>
      <c r="C464" s="728" t="s">
        <v>590</v>
      </c>
      <c r="D464" s="729" t="s">
        <v>591</v>
      </c>
      <c r="E464" s="730">
        <v>50113001</v>
      </c>
      <c r="F464" s="729" t="s">
        <v>593</v>
      </c>
      <c r="G464" s="728" t="s">
        <v>594</v>
      </c>
      <c r="H464" s="728">
        <v>990927</v>
      </c>
      <c r="I464" s="728">
        <v>0</v>
      </c>
      <c r="J464" s="728" t="s">
        <v>837</v>
      </c>
      <c r="K464" s="728" t="s">
        <v>571</v>
      </c>
      <c r="L464" s="731">
        <v>142.62</v>
      </c>
      <c r="M464" s="731">
        <v>21</v>
      </c>
      <c r="N464" s="732">
        <v>2995.02</v>
      </c>
    </row>
    <row r="465" spans="1:14" ht="14.4" customHeight="1" x14ac:dyDescent="0.3">
      <c r="A465" s="726" t="s">
        <v>569</v>
      </c>
      <c r="B465" s="727" t="s">
        <v>570</v>
      </c>
      <c r="C465" s="728" t="s">
        <v>590</v>
      </c>
      <c r="D465" s="729" t="s">
        <v>591</v>
      </c>
      <c r="E465" s="730">
        <v>50113001</v>
      </c>
      <c r="F465" s="729" t="s">
        <v>593</v>
      </c>
      <c r="G465" s="728" t="s">
        <v>594</v>
      </c>
      <c r="H465" s="728">
        <v>840220</v>
      </c>
      <c r="I465" s="728">
        <v>0</v>
      </c>
      <c r="J465" s="728" t="s">
        <v>1262</v>
      </c>
      <c r="K465" s="728" t="s">
        <v>571</v>
      </c>
      <c r="L465" s="731">
        <v>218.20000000000005</v>
      </c>
      <c r="M465" s="731">
        <v>1</v>
      </c>
      <c r="N465" s="732">
        <v>218.20000000000005</v>
      </c>
    </row>
    <row r="466" spans="1:14" ht="14.4" customHeight="1" x14ac:dyDescent="0.3">
      <c r="A466" s="726" t="s">
        <v>569</v>
      </c>
      <c r="B466" s="727" t="s">
        <v>570</v>
      </c>
      <c r="C466" s="728" t="s">
        <v>590</v>
      </c>
      <c r="D466" s="729" t="s">
        <v>591</v>
      </c>
      <c r="E466" s="730">
        <v>50113001</v>
      </c>
      <c r="F466" s="729" t="s">
        <v>593</v>
      </c>
      <c r="G466" s="728" t="s">
        <v>610</v>
      </c>
      <c r="H466" s="728">
        <v>187427</v>
      </c>
      <c r="I466" s="728">
        <v>187427</v>
      </c>
      <c r="J466" s="728" t="s">
        <v>1263</v>
      </c>
      <c r="K466" s="728" t="s">
        <v>1264</v>
      </c>
      <c r="L466" s="731">
        <v>62.680000000000042</v>
      </c>
      <c r="M466" s="731">
        <v>1</v>
      </c>
      <c r="N466" s="732">
        <v>62.680000000000042</v>
      </c>
    </row>
    <row r="467" spans="1:14" ht="14.4" customHeight="1" x14ac:dyDescent="0.3">
      <c r="A467" s="726" t="s">
        <v>569</v>
      </c>
      <c r="B467" s="727" t="s">
        <v>570</v>
      </c>
      <c r="C467" s="728" t="s">
        <v>590</v>
      </c>
      <c r="D467" s="729" t="s">
        <v>591</v>
      </c>
      <c r="E467" s="730">
        <v>50113001</v>
      </c>
      <c r="F467" s="729" t="s">
        <v>593</v>
      </c>
      <c r="G467" s="728" t="s">
        <v>610</v>
      </c>
      <c r="H467" s="728">
        <v>187425</v>
      </c>
      <c r="I467" s="728">
        <v>187425</v>
      </c>
      <c r="J467" s="728" t="s">
        <v>1265</v>
      </c>
      <c r="K467" s="728" t="s">
        <v>1266</v>
      </c>
      <c r="L467" s="731">
        <v>49.720000000000013</v>
      </c>
      <c r="M467" s="731">
        <v>1</v>
      </c>
      <c r="N467" s="732">
        <v>49.720000000000013</v>
      </c>
    </row>
    <row r="468" spans="1:14" ht="14.4" customHeight="1" x14ac:dyDescent="0.3">
      <c r="A468" s="726" t="s">
        <v>569</v>
      </c>
      <c r="B468" s="727" t="s">
        <v>570</v>
      </c>
      <c r="C468" s="728" t="s">
        <v>590</v>
      </c>
      <c r="D468" s="729" t="s">
        <v>591</v>
      </c>
      <c r="E468" s="730">
        <v>50113001</v>
      </c>
      <c r="F468" s="729" t="s">
        <v>593</v>
      </c>
      <c r="G468" s="728" t="s">
        <v>594</v>
      </c>
      <c r="H468" s="728">
        <v>188217</v>
      </c>
      <c r="I468" s="728">
        <v>88217</v>
      </c>
      <c r="J468" s="728" t="s">
        <v>842</v>
      </c>
      <c r="K468" s="728" t="s">
        <v>843</v>
      </c>
      <c r="L468" s="731">
        <v>126.95</v>
      </c>
      <c r="M468" s="731">
        <v>3</v>
      </c>
      <c r="N468" s="732">
        <v>380.85</v>
      </c>
    </row>
    <row r="469" spans="1:14" ht="14.4" customHeight="1" x14ac:dyDescent="0.3">
      <c r="A469" s="726" t="s">
        <v>569</v>
      </c>
      <c r="B469" s="727" t="s">
        <v>570</v>
      </c>
      <c r="C469" s="728" t="s">
        <v>590</v>
      </c>
      <c r="D469" s="729" t="s">
        <v>591</v>
      </c>
      <c r="E469" s="730">
        <v>50113001</v>
      </c>
      <c r="F469" s="729" t="s">
        <v>593</v>
      </c>
      <c r="G469" s="728" t="s">
        <v>594</v>
      </c>
      <c r="H469" s="728">
        <v>188219</v>
      </c>
      <c r="I469" s="728">
        <v>88219</v>
      </c>
      <c r="J469" s="728" t="s">
        <v>844</v>
      </c>
      <c r="K469" s="728" t="s">
        <v>845</v>
      </c>
      <c r="L469" s="731">
        <v>142.22249999999997</v>
      </c>
      <c r="M469" s="731">
        <v>4</v>
      </c>
      <c r="N469" s="732">
        <v>568.88999999999987</v>
      </c>
    </row>
    <row r="470" spans="1:14" ht="14.4" customHeight="1" x14ac:dyDescent="0.3">
      <c r="A470" s="726" t="s">
        <v>569</v>
      </c>
      <c r="B470" s="727" t="s">
        <v>570</v>
      </c>
      <c r="C470" s="728" t="s">
        <v>590</v>
      </c>
      <c r="D470" s="729" t="s">
        <v>591</v>
      </c>
      <c r="E470" s="730">
        <v>50113001</v>
      </c>
      <c r="F470" s="729" t="s">
        <v>593</v>
      </c>
      <c r="G470" s="728" t="s">
        <v>571</v>
      </c>
      <c r="H470" s="728">
        <v>159503</v>
      </c>
      <c r="I470" s="728">
        <v>59503</v>
      </c>
      <c r="J470" s="728" t="s">
        <v>1267</v>
      </c>
      <c r="K470" s="728" t="s">
        <v>1268</v>
      </c>
      <c r="L470" s="731">
        <v>200.34</v>
      </c>
      <c r="M470" s="731">
        <v>1</v>
      </c>
      <c r="N470" s="732">
        <v>200.34</v>
      </c>
    </row>
    <row r="471" spans="1:14" ht="14.4" customHeight="1" x14ac:dyDescent="0.3">
      <c r="A471" s="726" t="s">
        <v>569</v>
      </c>
      <c r="B471" s="727" t="s">
        <v>570</v>
      </c>
      <c r="C471" s="728" t="s">
        <v>590</v>
      </c>
      <c r="D471" s="729" t="s">
        <v>591</v>
      </c>
      <c r="E471" s="730">
        <v>50113001</v>
      </c>
      <c r="F471" s="729" t="s">
        <v>593</v>
      </c>
      <c r="G471" s="728" t="s">
        <v>610</v>
      </c>
      <c r="H471" s="728">
        <v>149909</v>
      </c>
      <c r="I471" s="728">
        <v>49909</v>
      </c>
      <c r="J471" s="728" t="s">
        <v>848</v>
      </c>
      <c r="K471" s="728" t="s">
        <v>849</v>
      </c>
      <c r="L471" s="731">
        <v>42.579999999999991</v>
      </c>
      <c r="M471" s="731">
        <v>1</v>
      </c>
      <c r="N471" s="732">
        <v>42.579999999999991</v>
      </c>
    </row>
    <row r="472" spans="1:14" ht="14.4" customHeight="1" x14ac:dyDescent="0.3">
      <c r="A472" s="726" t="s">
        <v>569</v>
      </c>
      <c r="B472" s="727" t="s">
        <v>570</v>
      </c>
      <c r="C472" s="728" t="s">
        <v>590</v>
      </c>
      <c r="D472" s="729" t="s">
        <v>591</v>
      </c>
      <c r="E472" s="730">
        <v>50113001</v>
      </c>
      <c r="F472" s="729" t="s">
        <v>593</v>
      </c>
      <c r="G472" s="728" t="s">
        <v>610</v>
      </c>
      <c r="H472" s="728">
        <v>149910</v>
      </c>
      <c r="I472" s="728">
        <v>49910</v>
      </c>
      <c r="J472" s="728" t="s">
        <v>848</v>
      </c>
      <c r="K472" s="728" t="s">
        <v>1269</v>
      </c>
      <c r="L472" s="731">
        <v>149.03</v>
      </c>
      <c r="M472" s="731">
        <v>1</v>
      </c>
      <c r="N472" s="732">
        <v>149.03</v>
      </c>
    </row>
    <row r="473" spans="1:14" ht="14.4" customHeight="1" x14ac:dyDescent="0.3">
      <c r="A473" s="726" t="s">
        <v>569</v>
      </c>
      <c r="B473" s="727" t="s">
        <v>570</v>
      </c>
      <c r="C473" s="728" t="s">
        <v>590</v>
      </c>
      <c r="D473" s="729" t="s">
        <v>591</v>
      </c>
      <c r="E473" s="730">
        <v>50113001</v>
      </c>
      <c r="F473" s="729" t="s">
        <v>593</v>
      </c>
      <c r="G473" s="728" t="s">
        <v>594</v>
      </c>
      <c r="H473" s="728">
        <v>110151</v>
      </c>
      <c r="I473" s="728">
        <v>10151</v>
      </c>
      <c r="J473" s="728" t="s">
        <v>850</v>
      </c>
      <c r="K473" s="728" t="s">
        <v>1270</v>
      </c>
      <c r="L473" s="731">
        <v>66.72</v>
      </c>
      <c r="M473" s="731">
        <v>2</v>
      </c>
      <c r="N473" s="732">
        <v>133.44</v>
      </c>
    </row>
    <row r="474" spans="1:14" ht="14.4" customHeight="1" x14ac:dyDescent="0.3">
      <c r="A474" s="726" t="s">
        <v>569</v>
      </c>
      <c r="B474" s="727" t="s">
        <v>570</v>
      </c>
      <c r="C474" s="728" t="s">
        <v>590</v>
      </c>
      <c r="D474" s="729" t="s">
        <v>591</v>
      </c>
      <c r="E474" s="730">
        <v>50113001</v>
      </c>
      <c r="F474" s="729" t="s">
        <v>593</v>
      </c>
      <c r="G474" s="728" t="s">
        <v>594</v>
      </c>
      <c r="H474" s="728">
        <v>147478</v>
      </c>
      <c r="I474" s="728">
        <v>47478</v>
      </c>
      <c r="J474" s="728" t="s">
        <v>1271</v>
      </c>
      <c r="K474" s="728" t="s">
        <v>1272</v>
      </c>
      <c r="L474" s="731">
        <v>86.020081581951729</v>
      </c>
      <c r="M474" s="731">
        <v>1</v>
      </c>
      <c r="N474" s="732">
        <v>86.020081581951729</v>
      </c>
    </row>
    <row r="475" spans="1:14" ht="14.4" customHeight="1" x14ac:dyDescent="0.3">
      <c r="A475" s="726" t="s">
        <v>569</v>
      </c>
      <c r="B475" s="727" t="s">
        <v>570</v>
      </c>
      <c r="C475" s="728" t="s">
        <v>590</v>
      </c>
      <c r="D475" s="729" t="s">
        <v>591</v>
      </c>
      <c r="E475" s="730">
        <v>50113001</v>
      </c>
      <c r="F475" s="729" t="s">
        <v>593</v>
      </c>
      <c r="G475" s="728" t="s">
        <v>571</v>
      </c>
      <c r="H475" s="728">
        <v>128216</v>
      </c>
      <c r="I475" s="728">
        <v>28216</v>
      </c>
      <c r="J475" s="728" t="s">
        <v>1273</v>
      </c>
      <c r="K475" s="728" t="s">
        <v>1274</v>
      </c>
      <c r="L475" s="731">
        <v>107.45</v>
      </c>
      <c r="M475" s="731">
        <v>1</v>
      </c>
      <c r="N475" s="732">
        <v>107.45</v>
      </c>
    </row>
    <row r="476" spans="1:14" ht="14.4" customHeight="1" x14ac:dyDescent="0.3">
      <c r="A476" s="726" t="s">
        <v>569</v>
      </c>
      <c r="B476" s="727" t="s">
        <v>570</v>
      </c>
      <c r="C476" s="728" t="s">
        <v>590</v>
      </c>
      <c r="D476" s="729" t="s">
        <v>591</v>
      </c>
      <c r="E476" s="730">
        <v>50113001</v>
      </c>
      <c r="F476" s="729" t="s">
        <v>593</v>
      </c>
      <c r="G476" s="728" t="s">
        <v>571</v>
      </c>
      <c r="H476" s="728">
        <v>128217</v>
      </c>
      <c r="I476" s="728">
        <v>28217</v>
      </c>
      <c r="J476" s="728" t="s">
        <v>1273</v>
      </c>
      <c r="K476" s="728" t="s">
        <v>1275</v>
      </c>
      <c r="L476" s="731">
        <v>466.02</v>
      </c>
      <c r="M476" s="731">
        <v>1</v>
      </c>
      <c r="N476" s="732">
        <v>466.02</v>
      </c>
    </row>
    <row r="477" spans="1:14" ht="14.4" customHeight="1" x14ac:dyDescent="0.3">
      <c r="A477" s="726" t="s">
        <v>569</v>
      </c>
      <c r="B477" s="727" t="s">
        <v>570</v>
      </c>
      <c r="C477" s="728" t="s">
        <v>590</v>
      </c>
      <c r="D477" s="729" t="s">
        <v>591</v>
      </c>
      <c r="E477" s="730">
        <v>50113001</v>
      </c>
      <c r="F477" s="729" t="s">
        <v>593</v>
      </c>
      <c r="G477" s="728" t="s">
        <v>594</v>
      </c>
      <c r="H477" s="728">
        <v>67558</v>
      </c>
      <c r="I477" s="728">
        <v>67558</v>
      </c>
      <c r="J477" s="728" t="s">
        <v>855</v>
      </c>
      <c r="K477" s="728" t="s">
        <v>856</v>
      </c>
      <c r="L477" s="731">
        <v>27.190000000000005</v>
      </c>
      <c r="M477" s="731">
        <v>7</v>
      </c>
      <c r="N477" s="732">
        <v>190.33000000000004</v>
      </c>
    </row>
    <row r="478" spans="1:14" ht="14.4" customHeight="1" x14ac:dyDescent="0.3">
      <c r="A478" s="726" t="s">
        <v>569</v>
      </c>
      <c r="B478" s="727" t="s">
        <v>570</v>
      </c>
      <c r="C478" s="728" t="s">
        <v>590</v>
      </c>
      <c r="D478" s="729" t="s">
        <v>591</v>
      </c>
      <c r="E478" s="730">
        <v>50113001</v>
      </c>
      <c r="F478" s="729" t="s">
        <v>593</v>
      </c>
      <c r="G478" s="728" t="s">
        <v>594</v>
      </c>
      <c r="H478" s="728">
        <v>186393</v>
      </c>
      <c r="I478" s="728">
        <v>86393</v>
      </c>
      <c r="J478" s="728" t="s">
        <v>857</v>
      </c>
      <c r="K478" s="728" t="s">
        <v>1276</v>
      </c>
      <c r="L478" s="731">
        <v>50.839999999999989</v>
      </c>
      <c r="M478" s="731">
        <v>1</v>
      </c>
      <c r="N478" s="732">
        <v>50.839999999999989</v>
      </c>
    </row>
    <row r="479" spans="1:14" ht="14.4" customHeight="1" x14ac:dyDescent="0.3">
      <c r="A479" s="726" t="s">
        <v>569</v>
      </c>
      <c r="B479" s="727" t="s">
        <v>570</v>
      </c>
      <c r="C479" s="728" t="s">
        <v>590</v>
      </c>
      <c r="D479" s="729" t="s">
        <v>591</v>
      </c>
      <c r="E479" s="730">
        <v>50113001</v>
      </c>
      <c r="F479" s="729" t="s">
        <v>593</v>
      </c>
      <c r="G479" s="728" t="s">
        <v>594</v>
      </c>
      <c r="H479" s="728">
        <v>100498</v>
      </c>
      <c r="I479" s="728">
        <v>498</v>
      </c>
      <c r="J479" s="728" t="s">
        <v>859</v>
      </c>
      <c r="K479" s="728" t="s">
        <v>860</v>
      </c>
      <c r="L479" s="731">
        <v>96.240000000000023</v>
      </c>
      <c r="M479" s="731">
        <v>4</v>
      </c>
      <c r="N479" s="732">
        <v>384.96000000000009</v>
      </c>
    </row>
    <row r="480" spans="1:14" ht="14.4" customHeight="1" x14ac:dyDescent="0.3">
      <c r="A480" s="726" t="s">
        <v>569</v>
      </c>
      <c r="B480" s="727" t="s">
        <v>570</v>
      </c>
      <c r="C480" s="728" t="s">
        <v>590</v>
      </c>
      <c r="D480" s="729" t="s">
        <v>591</v>
      </c>
      <c r="E480" s="730">
        <v>50113001</v>
      </c>
      <c r="F480" s="729" t="s">
        <v>593</v>
      </c>
      <c r="G480" s="728" t="s">
        <v>594</v>
      </c>
      <c r="H480" s="728">
        <v>166555</v>
      </c>
      <c r="I480" s="728">
        <v>66555</v>
      </c>
      <c r="J480" s="728" t="s">
        <v>861</v>
      </c>
      <c r="K480" s="728" t="s">
        <v>862</v>
      </c>
      <c r="L480" s="731">
        <v>117.40999999999998</v>
      </c>
      <c r="M480" s="731">
        <v>4</v>
      </c>
      <c r="N480" s="732">
        <v>469.63999999999993</v>
      </c>
    </row>
    <row r="481" spans="1:14" ht="14.4" customHeight="1" x14ac:dyDescent="0.3">
      <c r="A481" s="726" t="s">
        <v>569</v>
      </c>
      <c r="B481" s="727" t="s">
        <v>570</v>
      </c>
      <c r="C481" s="728" t="s">
        <v>590</v>
      </c>
      <c r="D481" s="729" t="s">
        <v>591</v>
      </c>
      <c r="E481" s="730">
        <v>50113001</v>
      </c>
      <c r="F481" s="729" t="s">
        <v>593</v>
      </c>
      <c r="G481" s="728" t="s">
        <v>594</v>
      </c>
      <c r="H481" s="728">
        <v>102439</v>
      </c>
      <c r="I481" s="728">
        <v>2439</v>
      </c>
      <c r="J481" s="728" t="s">
        <v>1277</v>
      </c>
      <c r="K481" s="728" t="s">
        <v>1278</v>
      </c>
      <c r="L481" s="731">
        <v>275.31</v>
      </c>
      <c r="M481" s="731">
        <v>2</v>
      </c>
      <c r="N481" s="732">
        <v>550.62</v>
      </c>
    </row>
    <row r="482" spans="1:14" ht="14.4" customHeight="1" x14ac:dyDescent="0.3">
      <c r="A482" s="726" t="s">
        <v>569</v>
      </c>
      <c r="B482" s="727" t="s">
        <v>570</v>
      </c>
      <c r="C482" s="728" t="s">
        <v>590</v>
      </c>
      <c r="D482" s="729" t="s">
        <v>591</v>
      </c>
      <c r="E482" s="730">
        <v>50113001</v>
      </c>
      <c r="F482" s="729" t="s">
        <v>593</v>
      </c>
      <c r="G482" s="728" t="s">
        <v>610</v>
      </c>
      <c r="H482" s="728">
        <v>201290</v>
      </c>
      <c r="I482" s="728">
        <v>201290</v>
      </c>
      <c r="J482" s="728" t="s">
        <v>864</v>
      </c>
      <c r="K482" s="728" t="s">
        <v>627</v>
      </c>
      <c r="L482" s="731">
        <v>24.750000000000007</v>
      </c>
      <c r="M482" s="731">
        <v>2</v>
      </c>
      <c r="N482" s="732">
        <v>49.500000000000014</v>
      </c>
    </row>
    <row r="483" spans="1:14" ht="14.4" customHeight="1" x14ac:dyDescent="0.3">
      <c r="A483" s="726" t="s">
        <v>569</v>
      </c>
      <c r="B483" s="727" t="s">
        <v>570</v>
      </c>
      <c r="C483" s="728" t="s">
        <v>590</v>
      </c>
      <c r="D483" s="729" t="s">
        <v>591</v>
      </c>
      <c r="E483" s="730">
        <v>50113001</v>
      </c>
      <c r="F483" s="729" t="s">
        <v>593</v>
      </c>
      <c r="G483" s="728" t="s">
        <v>594</v>
      </c>
      <c r="H483" s="728">
        <v>100502</v>
      </c>
      <c r="I483" s="728">
        <v>502</v>
      </c>
      <c r="J483" s="728" t="s">
        <v>865</v>
      </c>
      <c r="K483" s="728" t="s">
        <v>866</v>
      </c>
      <c r="L483" s="731">
        <v>238.84</v>
      </c>
      <c r="M483" s="731">
        <v>3</v>
      </c>
      <c r="N483" s="732">
        <v>716.52</v>
      </c>
    </row>
    <row r="484" spans="1:14" ht="14.4" customHeight="1" x14ac:dyDescent="0.3">
      <c r="A484" s="726" t="s">
        <v>569</v>
      </c>
      <c r="B484" s="727" t="s">
        <v>570</v>
      </c>
      <c r="C484" s="728" t="s">
        <v>590</v>
      </c>
      <c r="D484" s="729" t="s">
        <v>591</v>
      </c>
      <c r="E484" s="730">
        <v>50113001</v>
      </c>
      <c r="F484" s="729" t="s">
        <v>593</v>
      </c>
      <c r="G484" s="728" t="s">
        <v>571</v>
      </c>
      <c r="H484" s="728">
        <v>126578</v>
      </c>
      <c r="I484" s="728">
        <v>26578</v>
      </c>
      <c r="J484" s="728" t="s">
        <v>1279</v>
      </c>
      <c r="K484" s="728" t="s">
        <v>1202</v>
      </c>
      <c r="L484" s="731">
        <v>231.70000000000002</v>
      </c>
      <c r="M484" s="731">
        <v>1</v>
      </c>
      <c r="N484" s="732">
        <v>231.70000000000002</v>
      </c>
    </row>
    <row r="485" spans="1:14" ht="14.4" customHeight="1" x14ac:dyDescent="0.3">
      <c r="A485" s="726" t="s">
        <v>569</v>
      </c>
      <c r="B485" s="727" t="s">
        <v>570</v>
      </c>
      <c r="C485" s="728" t="s">
        <v>590</v>
      </c>
      <c r="D485" s="729" t="s">
        <v>591</v>
      </c>
      <c r="E485" s="730">
        <v>50113001</v>
      </c>
      <c r="F485" s="729" t="s">
        <v>593</v>
      </c>
      <c r="G485" s="728" t="s">
        <v>594</v>
      </c>
      <c r="H485" s="728">
        <v>118566</v>
      </c>
      <c r="I485" s="728">
        <v>18566</v>
      </c>
      <c r="J485" s="728" t="s">
        <v>1280</v>
      </c>
      <c r="K485" s="728" t="s">
        <v>1281</v>
      </c>
      <c r="L485" s="731">
        <v>975.59999999999991</v>
      </c>
      <c r="M485" s="731">
        <v>1</v>
      </c>
      <c r="N485" s="732">
        <v>975.59999999999991</v>
      </c>
    </row>
    <row r="486" spans="1:14" ht="14.4" customHeight="1" x14ac:dyDescent="0.3">
      <c r="A486" s="726" t="s">
        <v>569</v>
      </c>
      <c r="B486" s="727" t="s">
        <v>570</v>
      </c>
      <c r="C486" s="728" t="s">
        <v>590</v>
      </c>
      <c r="D486" s="729" t="s">
        <v>591</v>
      </c>
      <c r="E486" s="730">
        <v>50113001</v>
      </c>
      <c r="F486" s="729" t="s">
        <v>593</v>
      </c>
      <c r="G486" s="728" t="s">
        <v>594</v>
      </c>
      <c r="H486" s="728">
        <v>850104</v>
      </c>
      <c r="I486" s="728">
        <v>164344</v>
      </c>
      <c r="J486" s="728" t="s">
        <v>1282</v>
      </c>
      <c r="K486" s="728" t="s">
        <v>1283</v>
      </c>
      <c r="L486" s="731">
        <v>227.51999999999995</v>
      </c>
      <c r="M486" s="731">
        <v>1</v>
      </c>
      <c r="N486" s="732">
        <v>227.51999999999995</v>
      </c>
    </row>
    <row r="487" spans="1:14" ht="14.4" customHeight="1" x14ac:dyDescent="0.3">
      <c r="A487" s="726" t="s">
        <v>569</v>
      </c>
      <c r="B487" s="727" t="s">
        <v>570</v>
      </c>
      <c r="C487" s="728" t="s">
        <v>590</v>
      </c>
      <c r="D487" s="729" t="s">
        <v>591</v>
      </c>
      <c r="E487" s="730">
        <v>50113001</v>
      </c>
      <c r="F487" s="729" t="s">
        <v>593</v>
      </c>
      <c r="G487" s="728" t="s">
        <v>594</v>
      </c>
      <c r="H487" s="728">
        <v>843905</v>
      </c>
      <c r="I487" s="728">
        <v>103391</v>
      </c>
      <c r="J487" s="728" t="s">
        <v>1284</v>
      </c>
      <c r="K487" s="728" t="s">
        <v>1285</v>
      </c>
      <c r="L487" s="731">
        <v>73.192499999999995</v>
      </c>
      <c r="M487" s="731">
        <v>4</v>
      </c>
      <c r="N487" s="732">
        <v>292.77</v>
      </c>
    </row>
    <row r="488" spans="1:14" ht="14.4" customHeight="1" x14ac:dyDescent="0.3">
      <c r="A488" s="726" t="s">
        <v>569</v>
      </c>
      <c r="B488" s="727" t="s">
        <v>570</v>
      </c>
      <c r="C488" s="728" t="s">
        <v>590</v>
      </c>
      <c r="D488" s="729" t="s">
        <v>591</v>
      </c>
      <c r="E488" s="730">
        <v>50113001</v>
      </c>
      <c r="F488" s="729" t="s">
        <v>593</v>
      </c>
      <c r="G488" s="728" t="s">
        <v>594</v>
      </c>
      <c r="H488" s="728">
        <v>100513</v>
      </c>
      <c r="I488" s="728">
        <v>513</v>
      </c>
      <c r="J488" s="728" t="s">
        <v>1286</v>
      </c>
      <c r="K488" s="728" t="s">
        <v>860</v>
      </c>
      <c r="L488" s="731">
        <v>56.789999999999985</v>
      </c>
      <c r="M488" s="731">
        <v>5</v>
      </c>
      <c r="N488" s="732">
        <v>283.94999999999993</v>
      </c>
    </row>
    <row r="489" spans="1:14" ht="14.4" customHeight="1" x14ac:dyDescent="0.3">
      <c r="A489" s="726" t="s">
        <v>569</v>
      </c>
      <c r="B489" s="727" t="s">
        <v>570</v>
      </c>
      <c r="C489" s="728" t="s">
        <v>590</v>
      </c>
      <c r="D489" s="729" t="s">
        <v>591</v>
      </c>
      <c r="E489" s="730">
        <v>50113001</v>
      </c>
      <c r="F489" s="729" t="s">
        <v>593</v>
      </c>
      <c r="G489" s="728" t="s">
        <v>594</v>
      </c>
      <c r="H489" s="728">
        <v>110086</v>
      </c>
      <c r="I489" s="728">
        <v>10086</v>
      </c>
      <c r="J489" s="728" t="s">
        <v>887</v>
      </c>
      <c r="K489" s="728" t="s">
        <v>888</v>
      </c>
      <c r="L489" s="731">
        <v>1592.7999999999997</v>
      </c>
      <c r="M489" s="731">
        <v>15</v>
      </c>
      <c r="N489" s="732">
        <v>23891.999999999996</v>
      </c>
    </row>
    <row r="490" spans="1:14" ht="14.4" customHeight="1" x14ac:dyDescent="0.3">
      <c r="A490" s="726" t="s">
        <v>569</v>
      </c>
      <c r="B490" s="727" t="s">
        <v>570</v>
      </c>
      <c r="C490" s="728" t="s">
        <v>590</v>
      </c>
      <c r="D490" s="729" t="s">
        <v>591</v>
      </c>
      <c r="E490" s="730">
        <v>50113001</v>
      </c>
      <c r="F490" s="729" t="s">
        <v>593</v>
      </c>
      <c r="G490" s="728" t="s">
        <v>594</v>
      </c>
      <c r="H490" s="728">
        <v>83538</v>
      </c>
      <c r="I490" s="728">
        <v>83538</v>
      </c>
      <c r="J490" s="728" t="s">
        <v>1287</v>
      </c>
      <c r="K490" s="728" t="s">
        <v>1288</v>
      </c>
      <c r="L490" s="731">
        <v>164.74799999999999</v>
      </c>
      <c r="M490" s="731">
        <v>10</v>
      </c>
      <c r="N490" s="732">
        <v>1647.4799999999998</v>
      </c>
    </row>
    <row r="491" spans="1:14" ht="14.4" customHeight="1" x14ac:dyDescent="0.3">
      <c r="A491" s="726" t="s">
        <v>569</v>
      </c>
      <c r="B491" s="727" t="s">
        <v>570</v>
      </c>
      <c r="C491" s="728" t="s">
        <v>590</v>
      </c>
      <c r="D491" s="729" t="s">
        <v>591</v>
      </c>
      <c r="E491" s="730">
        <v>50113001</v>
      </c>
      <c r="F491" s="729" t="s">
        <v>593</v>
      </c>
      <c r="G491" s="728" t="s">
        <v>594</v>
      </c>
      <c r="H491" s="728">
        <v>100231</v>
      </c>
      <c r="I491" s="728">
        <v>231</v>
      </c>
      <c r="J491" s="728" t="s">
        <v>1289</v>
      </c>
      <c r="K491" s="728" t="s">
        <v>1290</v>
      </c>
      <c r="L491" s="731">
        <v>33.120000000000005</v>
      </c>
      <c r="M491" s="731">
        <v>1</v>
      </c>
      <c r="N491" s="732">
        <v>33.120000000000005</v>
      </c>
    </row>
    <row r="492" spans="1:14" ht="14.4" customHeight="1" x14ac:dyDescent="0.3">
      <c r="A492" s="726" t="s">
        <v>569</v>
      </c>
      <c r="B492" s="727" t="s">
        <v>570</v>
      </c>
      <c r="C492" s="728" t="s">
        <v>590</v>
      </c>
      <c r="D492" s="729" t="s">
        <v>591</v>
      </c>
      <c r="E492" s="730">
        <v>50113001</v>
      </c>
      <c r="F492" s="729" t="s">
        <v>593</v>
      </c>
      <c r="G492" s="728" t="s">
        <v>594</v>
      </c>
      <c r="H492" s="728">
        <v>100536</v>
      </c>
      <c r="I492" s="728">
        <v>536</v>
      </c>
      <c r="J492" s="728" t="s">
        <v>1291</v>
      </c>
      <c r="K492" s="728" t="s">
        <v>602</v>
      </c>
      <c r="L492" s="731">
        <v>125.69999999999997</v>
      </c>
      <c r="M492" s="731">
        <v>13</v>
      </c>
      <c r="N492" s="732">
        <v>1634.0999999999997</v>
      </c>
    </row>
    <row r="493" spans="1:14" ht="14.4" customHeight="1" x14ac:dyDescent="0.3">
      <c r="A493" s="726" t="s">
        <v>569</v>
      </c>
      <c r="B493" s="727" t="s">
        <v>570</v>
      </c>
      <c r="C493" s="728" t="s">
        <v>590</v>
      </c>
      <c r="D493" s="729" t="s">
        <v>591</v>
      </c>
      <c r="E493" s="730">
        <v>50113001</v>
      </c>
      <c r="F493" s="729" t="s">
        <v>593</v>
      </c>
      <c r="G493" s="728" t="s">
        <v>594</v>
      </c>
      <c r="H493" s="728">
        <v>216900</v>
      </c>
      <c r="I493" s="728">
        <v>216900</v>
      </c>
      <c r="J493" s="728" t="s">
        <v>1292</v>
      </c>
      <c r="K493" s="728" t="s">
        <v>1293</v>
      </c>
      <c r="L493" s="731">
        <v>701.25</v>
      </c>
      <c r="M493" s="731">
        <v>2</v>
      </c>
      <c r="N493" s="732">
        <v>1402.5</v>
      </c>
    </row>
    <row r="494" spans="1:14" ht="14.4" customHeight="1" x14ac:dyDescent="0.3">
      <c r="A494" s="726" t="s">
        <v>569</v>
      </c>
      <c r="B494" s="727" t="s">
        <v>570</v>
      </c>
      <c r="C494" s="728" t="s">
        <v>590</v>
      </c>
      <c r="D494" s="729" t="s">
        <v>591</v>
      </c>
      <c r="E494" s="730">
        <v>50113001</v>
      </c>
      <c r="F494" s="729" t="s">
        <v>593</v>
      </c>
      <c r="G494" s="728" t="s">
        <v>610</v>
      </c>
      <c r="H494" s="728">
        <v>107981</v>
      </c>
      <c r="I494" s="728">
        <v>7981</v>
      </c>
      <c r="J494" s="728" t="s">
        <v>897</v>
      </c>
      <c r="K494" s="728" t="s">
        <v>1294</v>
      </c>
      <c r="L494" s="731">
        <v>54.355999999999995</v>
      </c>
      <c r="M494" s="731">
        <v>5</v>
      </c>
      <c r="N494" s="732">
        <v>271.77999999999997</v>
      </c>
    </row>
    <row r="495" spans="1:14" ht="14.4" customHeight="1" x14ac:dyDescent="0.3">
      <c r="A495" s="726" t="s">
        <v>569</v>
      </c>
      <c r="B495" s="727" t="s">
        <v>570</v>
      </c>
      <c r="C495" s="728" t="s">
        <v>590</v>
      </c>
      <c r="D495" s="729" t="s">
        <v>591</v>
      </c>
      <c r="E495" s="730">
        <v>50113001</v>
      </c>
      <c r="F495" s="729" t="s">
        <v>593</v>
      </c>
      <c r="G495" s="728" t="s">
        <v>610</v>
      </c>
      <c r="H495" s="728">
        <v>155823</v>
      </c>
      <c r="I495" s="728">
        <v>55823</v>
      </c>
      <c r="J495" s="728" t="s">
        <v>897</v>
      </c>
      <c r="K495" s="728" t="s">
        <v>898</v>
      </c>
      <c r="L495" s="731">
        <v>39.025555555555556</v>
      </c>
      <c r="M495" s="731">
        <v>18</v>
      </c>
      <c r="N495" s="732">
        <v>702.46</v>
      </c>
    </row>
    <row r="496" spans="1:14" ht="14.4" customHeight="1" x14ac:dyDescent="0.3">
      <c r="A496" s="726" t="s">
        <v>569</v>
      </c>
      <c r="B496" s="727" t="s">
        <v>570</v>
      </c>
      <c r="C496" s="728" t="s">
        <v>590</v>
      </c>
      <c r="D496" s="729" t="s">
        <v>591</v>
      </c>
      <c r="E496" s="730">
        <v>50113001</v>
      </c>
      <c r="F496" s="729" t="s">
        <v>593</v>
      </c>
      <c r="G496" s="728" t="s">
        <v>610</v>
      </c>
      <c r="H496" s="728">
        <v>155824</v>
      </c>
      <c r="I496" s="728">
        <v>55824</v>
      </c>
      <c r="J496" s="728" t="s">
        <v>897</v>
      </c>
      <c r="K496" s="728" t="s">
        <v>899</v>
      </c>
      <c r="L496" s="731">
        <v>53.41025974025974</v>
      </c>
      <c r="M496" s="731">
        <v>77</v>
      </c>
      <c r="N496" s="732">
        <v>4112.59</v>
      </c>
    </row>
    <row r="497" spans="1:14" ht="14.4" customHeight="1" x14ac:dyDescent="0.3">
      <c r="A497" s="726" t="s">
        <v>569</v>
      </c>
      <c r="B497" s="727" t="s">
        <v>570</v>
      </c>
      <c r="C497" s="728" t="s">
        <v>590</v>
      </c>
      <c r="D497" s="729" t="s">
        <v>591</v>
      </c>
      <c r="E497" s="730">
        <v>50113001</v>
      </c>
      <c r="F497" s="729" t="s">
        <v>593</v>
      </c>
      <c r="G497" s="728" t="s">
        <v>610</v>
      </c>
      <c r="H497" s="728">
        <v>126786</v>
      </c>
      <c r="I497" s="728">
        <v>26786</v>
      </c>
      <c r="J497" s="728" t="s">
        <v>1295</v>
      </c>
      <c r="K497" s="728" t="s">
        <v>1296</v>
      </c>
      <c r="L497" s="731">
        <v>407.8</v>
      </c>
      <c r="M497" s="731">
        <v>4</v>
      </c>
      <c r="N497" s="732">
        <v>1631.2</v>
      </c>
    </row>
    <row r="498" spans="1:14" ht="14.4" customHeight="1" x14ac:dyDescent="0.3">
      <c r="A498" s="726" t="s">
        <v>569</v>
      </c>
      <c r="B498" s="727" t="s">
        <v>570</v>
      </c>
      <c r="C498" s="728" t="s">
        <v>590</v>
      </c>
      <c r="D498" s="729" t="s">
        <v>591</v>
      </c>
      <c r="E498" s="730">
        <v>50113001</v>
      </c>
      <c r="F498" s="729" t="s">
        <v>593</v>
      </c>
      <c r="G498" s="728" t="s">
        <v>610</v>
      </c>
      <c r="H498" s="728">
        <v>989046</v>
      </c>
      <c r="I498" s="728">
        <v>500752</v>
      </c>
      <c r="J498" s="728" t="s">
        <v>1297</v>
      </c>
      <c r="K498" s="728" t="s">
        <v>1298</v>
      </c>
      <c r="L498" s="731">
        <v>132.52000000000004</v>
      </c>
      <c r="M498" s="731">
        <v>1</v>
      </c>
      <c r="N498" s="732">
        <v>132.52000000000004</v>
      </c>
    </row>
    <row r="499" spans="1:14" ht="14.4" customHeight="1" x14ac:dyDescent="0.3">
      <c r="A499" s="726" t="s">
        <v>569</v>
      </c>
      <c r="B499" s="727" t="s">
        <v>570</v>
      </c>
      <c r="C499" s="728" t="s">
        <v>590</v>
      </c>
      <c r="D499" s="729" t="s">
        <v>591</v>
      </c>
      <c r="E499" s="730">
        <v>50113001</v>
      </c>
      <c r="F499" s="729" t="s">
        <v>593</v>
      </c>
      <c r="G499" s="728" t="s">
        <v>610</v>
      </c>
      <c r="H499" s="728">
        <v>24550</v>
      </c>
      <c r="I499" s="728">
        <v>24550</v>
      </c>
      <c r="J499" s="728" t="s">
        <v>1299</v>
      </c>
      <c r="K499" s="728" t="s">
        <v>1300</v>
      </c>
      <c r="L499" s="731">
        <v>57.7</v>
      </c>
      <c r="M499" s="731">
        <v>2</v>
      </c>
      <c r="N499" s="732">
        <v>115.4</v>
      </c>
    </row>
    <row r="500" spans="1:14" ht="14.4" customHeight="1" x14ac:dyDescent="0.3">
      <c r="A500" s="726" t="s">
        <v>569</v>
      </c>
      <c r="B500" s="727" t="s">
        <v>570</v>
      </c>
      <c r="C500" s="728" t="s">
        <v>590</v>
      </c>
      <c r="D500" s="729" t="s">
        <v>591</v>
      </c>
      <c r="E500" s="730">
        <v>50113001</v>
      </c>
      <c r="F500" s="729" t="s">
        <v>593</v>
      </c>
      <c r="G500" s="728" t="s">
        <v>594</v>
      </c>
      <c r="H500" s="728">
        <v>100876</v>
      </c>
      <c r="I500" s="728">
        <v>876</v>
      </c>
      <c r="J500" s="728" t="s">
        <v>902</v>
      </c>
      <c r="K500" s="728" t="s">
        <v>903</v>
      </c>
      <c r="L500" s="731">
        <v>66.589632979701534</v>
      </c>
      <c r="M500" s="731">
        <v>6</v>
      </c>
      <c r="N500" s="732">
        <v>399.53779787820918</v>
      </c>
    </row>
    <row r="501" spans="1:14" ht="14.4" customHeight="1" x14ac:dyDescent="0.3">
      <c r="A501" s="726" t="s">
        <v>569</v>
      </c>
      <c r="B501" s="727" t="s">
        <v>570</v>
      </c>
      <c r="C501" s="728" t="s">
        <v>590</v>
      </c>
      <c r="D501" s="729" t="s">
        <v>591</v>
      </c>
      <c r="E501" s="730">
        <v>50113001</v>
      </c>
      <c r="F501" s="729" t="s">
        <v>593</v>
      </c>
      <c r="G501" s="728" t="s">
        <v>571</v>
      </c>
      <c r="H501" s="728">
        <v>850021</v>
      </c>
      <c r="I501" s="728">
        <v>162932</v>
      </c>
      <c r="J501" s="728" t="s">
        <v>1301</v>
      </c>
      <c r="K501" s="728" t="s">
        <v>1302</v>
      </c>
      <c r="L501" s="731">
        <v>33.700000000000017</v>
      </c>
      <c r="M501" s="731">
        <v>1</v>
      </c>
      <c r="N501" s="732">
        <v>33.700000000000017</v>
      </c>
    </row>
    <row r="502" spans="1:14" ht="14.4" customHeight="1" x14ac:dyDescent="0.3">
      <c r="A502" s="726" t="s">
        <v>569</v>
      </c>
      <c r="B502" s="727" t="s">
        <v>570</v>
      </c>
      <c r="C502" s="728" t="s">
        <v>590</v>
      </c>
      <c r="D502" s="729" t="s">
        <v>591</v>
      </c>
      <c r="E502" s="730">
        <v>50113001</v>
      </c>
      <c r="F502" s="729" t="s">
        <v>593</v>
      </c>
      <c r="G502" s="728" t="s">
        <v>594</v>
      </c>
      <c r="H502" s="728">
        <v>102420</v>
      </c>
      <c r="I502" s="728">
        <v>2420</v>
      </c>
      <c r="J502" s="728" t="s">
        <v>906</v>
      </c>
      <c r="K502" s="728" t="s">
        <v>907</v>
      </c>
      <c r="L502" s="731">
        <v>96.800000000000026</v>
      </c>
      <c r="M502" s="731">
        <v>1</v>
      </c>
      <c r="N502" s="732">
        <v>96.800000000000026</v>
      </c>
    </row>
    <row r="503" spans="1:14" ht="14.4" customHeight="1" x14ac:dyDescent="0.3">
      <c r="A503" s="726" t="s">
        <v>569</v>
      </c>
      <c r="B503" s="727" t="s">
        <v>570</v>
      </c>
      <c r="C503" s="728" t="s">
        <v>590</v>
      </c>
      <c r="D503" s="729" t="s">
        <v>591</v>
      </c>
      <c r="E503" s="730">
        <v>50113001</v>
      </c>
      <c r="F503" s="729" t="s">
        <v>593</v>
      </c>
      <c r="G503" s="728" t="s">
        <v>610</v>
      </c>
      <c r="H503" s="728">
        <v>850729</v>
      </c>
      <c r="I503" s="728">
        <v>157875</v>
      </c>
      <c r="J503" s="728" t="s">
        <v>908</v>
      </c>
      <c r="K503" s="728" t="s">
        <v>909</v>
      </c>
      <c r="L503" s="731">
        <v>275.33</v>
      </c>
      <c r="M503" s="731">
        <v>176</v>
      </c>
      <c r="N503" s="732">
        <v>48458.080000000002</v>
      </c>
    </row>
    <row r="504" spans="1:14" ht="14.4" customHeight="1" x14ac:dyDescent="0.3">
      <c r="A504" s="726" t="s">
        <v>569</v>
      </c>
      <c r="B504" s="727" t="s">
        <v>570</v>
      </c>
      <c r="C504" s="728" t="s">
        <v>590</v>
      </c>
      <c r="D504" s="729" t="s">
        <v>591</v>
      </c>
      <c r="E504" s="730">
        <v>50113001</v>
      </c>
      <c r="F504" s="729" t="s">
        <v>593</v>
      </c>
      <c r="G504" s="728" t="s">
        <v>594</v>
      </c>
      <c r="H504" s="728">
        <v>849941</v>
      </c>
      <c r="I504" s="728">
        <v>162142</v>
      </c>
      <c r="J504" s="728" t="s">
        <v>910</v>
      </c>
      <c r="K504" s="728" t="s">
        <v>911</v>
      </c>
      <c r="L504" s="731">
        <v>28.387137064149101</v>
      </c>
      <c r="M504" s="731">
        <v>21</v>
      </c>
      <c r="N504" s="732">
        <v>596.12987834713113</v>
      </c>
    </row>
    <row r="505" spans="1:14" ht="14.4" customHeight="1" x14ac:dyDescent="0.3">
      <c r="A505" s="726" t="s">
        <v>569</v>
      </c>
      <c r="B505" s="727" t="s">
        <v>570</v>
      </c>
      <c r="C505" s="728" t="s">
        <v>590</v>
      </c>
      <c r="D505" s="729" t="s">
        <v>591</v>
      </c>
      <c r="E505" s="730">
        <v>50113001</v>
      </c>
      <c r="F505" s="729" t="s">
        <v>593</v>
      </c>
      <c r="G505" s="728" t="s">
        <v>594</v>
      </c>
      <c r="H505" s="728">
        <v>130229</v>
      </c>
      <c r="I505" s="728">
        <v>30229</v>
      </c>
      <c r="J505" s="728" t="s">
        <v>1303</v>
      </c>
      <c r="K505" s="728" t="s">
        <v>1304</v>
      </c>
      <c r="L505" s="731">
        <v>142.35000000000002</v>
      </c>
      <c r="M505" s="731">
        <v>2</v>
      </c>
      <c r="N505" s="732">
        <v>284.70000000000005</v>
      </c>
    </row>
    <row r="506" spans="1:14" ht="14.4" customHeight="1" x14ac:dyDescent="0.3">
      <c r="A506" s="726" t="s">
        <v>569</v>
      </c>
      <c r="B506" s="727" t="s">
        <v>570</v>
      </c>
      <c r="C506" s="728" t="s">
        <v>590</v>
      </c>
      <c r="D506" s="729" t="s">
        <v>591</v>
      </c>
      <c r="E506" s="730">
        <v>50113001</v>
      </c>
      <c r="F506" s="729" t="s">
        <v>593</v>
      </c>
      <c r="G506" s="728" t="s">
        <v>610</v>
      </c>
      <c r="H506" s="728">
        <v>177322</v>
      </c>
      <c r="I506" s="728">
        <v>177322</v>
      </c>
      <c r="J506" s="728" t="s">
        <v>912</v>
      </c>
      <c r="K506" s="728" t="s">
        <v>913</v>
      </c>
      <c r="L506" s="731">
        <v>35.509999999999991</v>
      </c>
      <c r="M506" s="731">
        <v>1</v>
      </c>
      <c r="N506" s="732">
        <v>35.509999999999991</v>
      </c>
    </row>
    <row r="507" spans="1:14" ht="14.4" customHeight="1" x14ac:dyDescent="0.3">
      <c r="A507" s="726" t="s">
        <v>569</v>
      </c>
      <c r="B507" s="727" t="s">
        <v>570</v>
      </c>
      <c r="C507" s="728" t="s">
        <v>590</v>
      </c>
      <c r="D507" s="729" t="s">
        <v>591</v>
      </c>
      <c r="E507" s="730">
        <v>50113001</v>
      </c>
      <c r="F507" s="729" t="s">
        <v>593</v>
      </c>
      <c r="G507" s="728" t="s">
        <v>594</v>
      </c>
      <c r="H507" s="728">
        <v>154424</v>
      </c>
      <c r="I507" s="728">
        <v>54424</v>
      </c>
      <c r="J507" s="728" t="s">
        <v>1305</v>
      </c>
      <c r="K507" s="728" t="s">
        <v>1306</v>
      </c>
      <c r="L507" s="731">
        <v>178.32000000000002</v>
      </c>
      <c r="M507" s="731">
        <v>1</v>
      </c>
      <c r="N507" s="732">
        <v>178.32000000000002</v>
      </c>
    </row>
    <row r="508" spans="1:14" ht="14.4" customHeight="1" x14ac:dyDescent="0.3">
      <c r="A508" s="726" t="s">
        <v>569</v>
      </c>
      <c r="B508" s="727" t="s">
        <v>570</v>
      </c>
      <c r="C508" s="728" t="s">
        <v>590</v>
      </c>
      <c r="D508" s="729" t="s">
        <v>591</v>
      </c>
      <c r="E508" s="730">
        <v>50113001</v>
      </c>
      <c r="F508" s="729" t="s">
        <v>593</v>
      </c>
      <c r="G508" s="728" t="s">
        <v>594</v>
      </c>
      <c r="H508" s="728">
        <v>102963</v>
      </c>
      <c r="I508" s="728">
        <v>2963</v>
      </c>
      <c r="J508" s="728" t="s">
        <v>1307</v>
      </c>
      <c r="K508" s="728" t="s">
        <v>1308</v>
      </c>
      <c r="L508" s="731">
        <v>97.590000000000018</v>
      </c>
      <c r="M508" s="731">
        <v>3</v>
      </c>
      <c r="N508" s="732">
        <v>292.77000000000004</v>
      </c>
    </row>
    <row r="509" spans="1:14" ht="14.4" customHeight="1" x14ac:dyDescent="0.3">
      <c r="A509" s="726" t="s">
        <v>569</v>
      </c>
      <c r="B509" s="727" t="s">
        <v>570</v>
      </c>
      <c r="C509" s="728" t="s">
        <v>590</v>
      </c>
      <c r="D509" s="729" t="s">
        <v>591</v>
      </c>
      <c r="E509" s="730">
        <v>50113001</v>
      </c>
      <c r="F509" s="729" t="s">
        <v>593</v>
      </c>
      <c r="G509" s="728" t="s">
        <v>610</v>
      </c>
      <c r="H509" s="728">
        <v>161623</v>
      </c>
      <c r="I509" s="728">
        <v>161623</v>
      </c>
      <c r="J509" s="728" t="s">
        <v>920</v>
      </c>
      <c r="K509" s="728" t="s">
        <v>627</v>
      </c>
      <c r="L509" s="731">
        <v>131.74</v>
      </c>
      <c r="M509" s="731">
        <v>1</v>
      </c>
      <c r="N509" s="732">
        <v>131.74</v>
      </c>
    </row>
    <row r="510" spans="1:14" ht="14.4" customHeight="1" x14ac:dyDescent="0.3">
      <c r="A510" s="726" t="s">
        <v>569</v>
      </c>
      <c r="B510" s="727" t="s">
        <v>570</v>
      </c>
      <c r="C510" s="728" t="s">
        <v>590</v>
      </c>
      <c r="D510" s="729" t="s">
        <v>591</v>
      </c>
      <c r="E510" s="730">
        <v>50113001</v>
      </c>
      <c r="F510" s="729" t="s">
        <v>593</v>
      </c>
      <c r="G510" s="728" t="s">
        <v>610</v>
      </c>
      <c r="H510" s="728">
        <v>846823</v>
      </c>
      <c r="I510" s="728">
        <v>124101</v>
      </c>
      <c r="J510" s="728" t="s">
        <v>1309</v>
      </c>
      <c r="K510" s="728" t="s">
        <v>627</v>
      </c>
      <c r="L510" s="731">
        <v>185.26</v>
      </c>
      <c r="M510" s="731">
        <v>1</v>
      </c>
      <c r="N510" s="732">
        <v>185.26</v>
      </c>
    </row>
    <row r="511" spans="1:14" ht="14.4" customHeight="1" x14ac:dyDescent="0.3">
      <c r="A511" s="726" t="s">
        <v>569</v>
      </c>
      <c r="B511" s="727" t="s">
        <v>570</v>
      </c>
      <c r="C511" s="728" t="s">
        <v>590</v>
      </c>
      <c r="D511" s="729" t="s">
        <v>591</v>
      </c>
      <c r="E511" s="730">
        <v>50113001</v>
      </c>
      <c r="F511" s="729" t="s">
        <v>593</v>
      </c>
      <c r="G511" s="728" t="s">
        <v>610</v>
      </c>
      <c r="H511" s="728">
        <v>849831</v>
      </c>
      <c r="I511" s="728">
        <v>162008</v>
      </c>
      <c r="J511" s="728" t="s">
        <v>925</v>
      </c>
      <c r="K511" s="728" t="s">
        <v>664</v>
      </c>
      <c r="L511" s="731">
        <v>182.93000000000006</v>
      </c>
      <c r="M511" s="731">
        <v>1</v>
      </c>
      <c r="N511" s="732">
        <v>182.93000000000006</v>
      </c>
    </row>
    <row r="512" spans="1:14" ht="14.4" customHeight="1" x14ac:dyDescent="0.3">
      <c r="A512" s="726" t="s">
        <v>569</v>
      </c>
      <c r="B512" s="727" t="s">
        <v>570</v>
      </c>
      <c r="C512" s="728" t="s">
        <v>590</v>
      </c>
      <c r="D512" s="729" t="s">
        <v>591</v>
      </c>
      <c r="E512" s="730">
        <v>50113001</v>
      </c>
      <c r="F512" s="729" t="s">
        <v>593</v>
      </c>
      <c r="G512" s="728" t="s">
        <v>610</v>
      </c>
      <c r="H512" s="728">
        <v>844738</v>
      </c>
      <c r="I512" s="728">
        <v>101227</v>
      </c>
      <c r="J512" s="728" t="s">
        <v>1310</v>
      </c>
      <c r="K512" s="728" t="s">
        <v>937</v>
      </c>
      <c r="L512" s="731">
        <v>162.79</v>
      </c>
      <c r="M512" s="731">
        <v>1</v>
      </c>
      <c r="N512" s="732">
        <v>162.79</v>
      </c>
    </row>
    <row r="513" spans="1:14" ht="14.4" customHeight="1" x14ac:dyDescent="0.3">
      <c r="A513" s="726" t="s">
        <v>569</v>
      </c>
      <c r="B513" s="727" t="s">
        <v>570</v>
      </c>
      <c r="C513" s="728" t="s">
        <v>590</v>
      </c>
      <c r="D513" s="729" t="s">
        <v>591</v>
      </c>
      <c r="E513" s="730">
        <v>50113001</v>
      </c>
      <c r="F513" s="729" t="s">
        <v>593</v>
      </c>
      <c r="G513" s="728" t="s">
        <v>594</v>
      </c>
      <c r="H513" s="728">
        <v>129027</v>
      </c>
      <c r="I513" s="728">
        <v>129027</v>
      </c>
      <c r="J513" s="728" t="s">
        <v>1311</v>
      </c>
      <c r="K513" s="728" t="s">
        <v>1312</v>
      </c>
      <c r="L513" s="731">
        <v>841.5</v>
      </c>
      <c r="M513" s="731">
        <v>3</v>
      </c>
      <c r="N513" s="732">
        <v>2524.5</v>
      </c>
    </row>
    <row r="514" spans="1:14" ht="14.4" customHeight="1" x14ac:dyDescent="0.3">
      <c r="A514" s="726" t="s">
        <v>569</v>
      </c>
      <c r="B514" s="727" t="s">
        <v>570</v>
      </c>
      <c r="C514" s="728" t="s">
        <v>590</v>
      </c>
      <c r="D514" s="729" t="s">
        <v>591</v>
      </c>
      <c r="E514" s="730">
        <v>50113001</v>
      </c>
      <c r="F514" s="729" t="s">
        <v>593</v>
      </c>
      <c r="G514" s="728" t="s">
        <v>594</v>
      </c>
      <c r="H514" s="728">
        <v>191731</v>
      </c>
      <c r="I514" s="728">
        <v>91731</v>
      </c>
      <c r="J514" s="728" t="s">
        <v>926</v>
      </c>
      <c r="K514" s="728" t="s">
        <v>927</v>
      </c>
      <c r="L514" s="731">
        <v>3891.5000000000009</v>
      </c>
      <c r="M514" s="731">
        <v>1</v>
      </c>
      <c r="N514" s="732">
        <v>3891.5000000000009</v>
      </c>
    </row>
    <row r="515" spans="1:14" ht="14.4" customHeight="1" x14ac:dyDescent="0.3">
      <c r="A515" s="726" t="s">
        <v>569</v>
      </c>
      <c r="B515" s="727" t="s">
        <v>570</v>
      </c>
      <c r="C515" s="728" t="s">
        <v>590</v>
      </c>
      <c r="D515" s="729" t="s">
        <v>591</v>
      </c>
      <c r="E515" s="730">
        <v>50113001</v>
      </c>
      <c r="F515" s="729" t="s">
        <v>593</v>
      </c>
      <c r="G515" s="728" t="s">
        <v>610</v>
      </c>
      <c r="H515" s="728">
        <v>178689</v>
      </c>
      <c r="I515" s="728">
        <v>178689</v>
      </c>
      <c r="J515" s="728" t="s">
        <v>928</v>
      </c>
      <c r="K515" s="728" t="s">
        <v>929</v>
      </c>
      <c r="L515" s="731">
        <v>98.440000000000026</v>
      </c>
      <c r="M515" s="731">
        <v>1</v>
      </c>
      <c r="N515" s="732">
        <v>98.440000000000026</v>
      </c>
    </row>
    <row r="516" spans="1:14" ht="14.4" customHeight="1" x14ac:dyDescent="0.3">
      <c r="A516" s="726" t="s">
        <v>569</v>
      </c>
      <c r="B516" s="727" t="s">
        <v>570</v>
      </c>
      <c r="C516" s="728" t="s">
        <v>590</v>
      </c>
      <c r="D516" s="729" t="s">
        <v>591</v>
      </c>
      <c r="E516" s="730">
        <v>50113001</v>
      </c>
      <c r="F516" s="729" t="s">
        <v>593</v>
      </c>
      <c r="G516" s="728" t="s">
        <v>594</v>
      </c>
      <c r="H516" s="728">
        <v>177047</v>
      </c>
      <c r="I516" s="728">
        <v>77047</v>
      </c>
      <c r="J516" s="728" t="s">
        <v>1313</v>
      </c>
      <c r="K516" s="728" t="s">
        <v>1314</v>
      </c>
      <c r="L516" s="731">
        <v>118.79000000000006</v>
      </c>
      <c r="M516" s="731">
        <v>1</v>
      </c>
      <c r="N516" s="732">
        <v>118.79000000000006</v>
      </c>
    </row>
    <row r="517" spans="1:14" ht="14.4" customHeight="1" x14ac:dyDescent="0.3">
      <c r="A517" s="726" t="s">
        <v>569</v>
      </c>
      <c r="B517" s="727" t="s">
        <v>570</v>
      </c>
      <c r="C517" s="728" t="s">
        <v>590</v>
      </c>
      <c r="D517" s="729" t="s">
        <v>591</v>
      </c>
      <c r="E517" s="730">
        <v>50113001</v>
      </c>
      <c r="F517" s="729" t="s">
        <v>593</v>
      </c>
      <c r="G517" s="728" t="s">
        <v>610</v>
      </c>
      <c r="H517" s="728">
        <v>113281</v>
      </c>
      <c r="I517" s="728">
        <v>13281</v>
      </c>
      <c r="J517" s="728" t="s">
        <v>1315</v>
      </c>
      <c r="K517" s="728" t="s">
        <v>1316</v>
      </c>
      <c r="L517" s="731">
        <v>48.400045902888444</v>
      </c>
      <c r="M517" s="731">
        <v>3</v>
      </c>
      <c r="N517" s="732">
        <v>145.20013770866532</v>
      </c>
    </row>
    <row r="518" spans="1:14" ht="14.4" customHeight="1" x14ac:dyDescent="0.3">
      <c r="A518" s="726" t="s">
        <v>569</v>
      </c>
      <c r="B518" s="727" t="s">
        <v>570</v>
      </c>
      <c r="C518" s="728" t="s">
        <v>590</v>
      </c>
      <c r="D518" s="729" t="s">
        <v>591</v>
      </c>
      <c r="E518" s="730">
        <v>50113001</v>
      </c>
      <c r="F518" s="729" t="s">
        <v>593</v>
      </c>
      <c r="G518" s="728" t="s">
        <v>610</v>
      </c>
      <c r="H518" s="728">
        <v>844243</v>
      </c>
      <c r="I518" s="728">
        <v>112561</v>
      </c>
      <c r="J518" s="728" t="s">
        <v>1315</v>
      </c>
      <c r="K518" s="728" t="s">
        <v>1317</v>
      </c>
      <c r="L518" s="731">
        <v>72.59999999999998</v>
      </c>
      <c r="M518" s="731">
        <v>1</v>
      </c>
      <c r="N518" s="732">
        <v>72.59999999999998</v>
      </c>
    </row>
    <row r="519" spans="1:14" ht="14.4" customHeight="1" x14ac:dyDescent="0.3">
      <c r="A519" s="726" t="s">
        <v>569</v>
      </c>
      <c r="B519" s="727" t="s">
        <v>570</v>
      </c>
      <c r="C519" s="728" t="s">
        <v>590</v>
      </c>
      <c r="D519" s="729" t="s">
        <v>591</v>
      </c>
      <c r="E519" s="730">
        <v>50113001</v>
      </c>
      <c r="F519" s="729" t="s">
        <v>593</v>
      </c>
      <c r="G519" s="728" t="s">
        <v>594</v>
      </c>
      <c r="H519" s="728">
        <v>118304</v>
      </c>
      <c r="I519" s="728">
        <v>18304</v>
      </c>
      <c r="J519" s="728" t="s">
        <v>1318</v>
      </c>
      <c r="K519" s="728" t="s">
        <v>1319</v>
      </c>
      <c r="L519" s="731">
        <v>185.6120059475048</v>
      </c>
      <c r="M519" s="731">
        <v>2</v>
      </c>
      <c r="N519" s="732">
        <v>371.2240118950096</v>
      </c>
    </row>
    <row r="520" spans="1:14" ht="14.4" customHeight="1" x14ac:dyDescent="0.3">
      <c r="A520" s="726" t="s">
        <v>569</v>
      </c>
      <c r="B520" s="727" t="s">
        <v>570</v>
      </c>
      <c r="C520" s="728" t="s">
        <v>590</v>
      </c>
      <c r="D520" s="729" t="s">
        <v>591</v>
      </c>
      <c r="E520" s="730">
        <v>50113001</v>
      </c>
      <c r="F520" s="729" t="s">
        <v>593</v>
      </c>
      <c r="G520" s="728" t="s">
        <v>594</v>
      </c>
      <c r="H520" s="728">
        <v>118305</v>
      </c>
      <c r="I520" s="728">
        <v>18305</v>
      </c>
      <c r="J520" s="728" t="s">
        <v>1318</v>
      </c>
      <c r="K520" s="728" t="s">
        <v>1320</v>
      </c>
      <c r="L520" s="731">
        <v>241.99999942606945</v>
      </c>
      <c r="M520" s="731">
        <v>95</v>
      </c>
      <c r="N520" s="732">
        <v>22989.999945476597</v>
      </c>
    </row>
    <row r="521" spans="1:14" ht="14.4" customHeight="1" x14ac:dyDescent="0.3">
      <c r="A521" s="726" t="s">
        <v>569</v>
      </c>
      <c r="B521" s="727" t="s">
        <v>570</v>
      </c>
      <c r="C521" s="728" t="s">
        <v>590</v>
      </c>
      <c r="D521" s="729" t="s">
        <v>591</v>
      </c>
      <c r="E521" s="730">
        <v>50113001</v>
      </c>
      <c r="F521" s="729" t="s">
        <v>593</v>
      </c>
      <c r="G521" s="728" t="s">
        <v>594</v>
      </c>
      <c r="H521" s="728">
        <v>159357</v>
      </c>
      <c r="I521" s="728">
        <v>59357</v>
      </c>
      <c r="J521" s="728" t="s">
        <v>932</v>
      </c>
      <c r="K521" s="728" t="s">
        <v>1321</v>
      </c>
      <c r="L521" s="731">
        <v>188.87999999999997</v>
      </c>
      <c r="M521" s="731">
        <v>1</v>
      </c>
      <c r="N521" s="732">
        <v>188.87999999999997</v>
      </c>
    </row>
    <row r="522" spans="1:14" ht="14.4" customHeight="1" x14ac:dyDescent="0.3">
      <c r="A522" s="726" t="s">
        <v>569</v>
      </c>
      <c r="B522" s="727" t="s">
        <v>570</v>
      </c>
      <c r="C522" s="728" t="s">
        <v>590</v>
      </c>
      <c r="D522" s="729" t="s">
        <v>591</v>
      </c>
      <c r="E522" s="730">
        <v>50113001</v>
      </c>
      <c r="F522" s="729" t="s">
        <v>593</v>
      </c>
      <c r="G522" s="728" t="s">
        <v>594</v>
      </c>
      <c r="H522" s="728">
        <v>159358</v>
      </c>
      <c r="I522" s="728">
        <v>59358</v>
      </c>
      <c r="J522" s="728" t="s">
        <v>932</v>
      </c>
      <c r="K522" s="728" t="s">
        <v>933</v>
      </c>
      <c r="L522" s="731">
        <v>326.48000000000008</v>
      </c>
      <c r="M522" s="731">
        <v>30</v>
      </c>
      <c r="N522" s="732">
        <v>9794.4000000000015</v>
      </c>
    </row>
    <row r="523" spans="1:14" ht="14.4" customHeight="1" x14ac:dyDescent="0.3">
      <c r="A523" s="726" t="s">
        <v>569</v>
      </c>
      <c r="B523" s="727" t="s">
        <v>570</v>
      </c>
      <c r="C523" s="728" t="s">
        <v>590</v>
      </c>
      <c r="D523" s="729" t="s">
        <v>591</v>
      </c>
      <c r="E523" s="730">
        <v>50113001</v>
      </c>
      <c r="F523" s="729" t="s">
        <v>593</v>
      </c>
      <c r="G523" s="728" t="s">
        <v>571</v>
      </c>
      <c r="H523" s="728">
        <v>147740</v>
      </c>
      <c r="I523" s="728">
        <v>47740</v>
      </c>
      <c r="J523" s="728" t="s">
        <v>938</v>
      </c>
      <c r="K523" s="728" t="s">
        <v>924</v>
      </c>
      <c r="L523" s="731">
        <v>36.620000000000005</v>
      </c>
      <c r="M523" s="731">
        <v>1</v>
      </c>
      <c r="N523" s="732">
        <v>36.620000000000005</v>
      </c>
    </row>
    <row r="524" spans="1:14" ht="14.4" customHeight="1" x14ac:dyDescent="0.3">
      <c r="A524" s="726" t="s">
        <v>569</v>
      </c>
      <c r="B524" s="727" t="s">
        <v>570</v>
      </c>
      <c r="C524" s="728" t="s">
        <v>590</v>
      </c>
      <c r="D524" s="729" t="s">
        <v>591</v>
      </c>
      <c r="E524" s="730">
        <v>50113001</v>
      </c>
      <c r="F524" s="729" t="s">
        <v>593</v>
      </c>
      <c r="G524" s="728" t="s">
        <v>594</v>
      </c>
      <c r="H524" s="728">
        <v>114937</v>
      </c>
      <c r="I524" s="728">
        <v>14937</v>
      </c>
      <c r="J524" s="728" t="s">
        <v>1322</v>
      </c>
      <c r="K524" s="728" t="s">
        <v>1323</v>
      </c>
      <c r="L524" s="731">
        <v>80.230000000000018</v>
      </c>
      <c r="M524" s="731">
        <v>1</v>
      </c>
      <c r="N524" s="732">
        <v>80.230000000000018</v>
      </c>
    </row>
    <row r="525" spans="1:14" ht="14.4" customHeight="1" x14ac:dyDescent="0.3">
      <c r="A525" s="726" t="s">
        <v>569</v>
      </c>
      <c r="B525" s="727" t="s">
        <v>570</v>
      </c>
      <c r="C525" s="728" t="s">
        <v>590</v>
      </c>
      <c r="D525" s="729" t="s">
        <v>591</v>
      </c>
      <c r="E525" s="730">
        <v>50113001</v>
      </c>
      <c r="F525" s="729" t="s">
        <v>593</v>
      </c>
      <c r="G525" s="728" t="s">
        <v>594</v>
      </c>
      <c r="H525" s="728">
        <v>58159</v>
      </c>
      <c r="I525" s="728">
        <v>58159</v>
      </c>
      <c r="J525" s="728" t="s">
        <v>1324</v>
      </c>
      <c r="K525" s="728" t="s">
        <v>1325</v>
      </c>
      <c r="L525" s="731">
        <v>62.8</v>
      </c>
      <c r="M525" s="731">
        <v>1</v>
      </c>
      <c r="N525" s="732">
        <v>62.8</v>
      </c>
    </row>
    <row r="526" spans="1:14" ht="14.4" customHeight="1" x14ac:dyDescent="0.3">
      <c r="A526" s="726" t="s">
        <v>569</v>
      </c>
      <c r="B526" s="727" t="s">
        <v>570</v>
      </c>
      <c r="C526" s="728" t="s">
        <v>590</v>
      </c>
      <c r="D526" s="729" t="s">
        <v>591</v>
      </c>
      <c r="E526" s="730">
        <v>50113001</v>
      </c>
      <c r="F526" s="729" t="s">
        <v>593</v>
      </c>
      <c r="G526" s="728" t="s">
        <v>571</v>
      </c>
      <c r="H526" s="728">
        <v>198054</v>
      </c>
      <c r="I526" s="728">
        <v>198054</v>
      </c>
      <c r="J526" s="728" t="s">
        <v>941</v>
      </c>
      <c r="K526" s="728" t="s">
        <v>942</v>
      </c>
      <c r="L526" s="731">
        <v>43.999999999999993</v>
      </c>
      <c r="M526" s="731">
        <v>1</v>
      </c>
      <c r="N526" s="732">
        <v>43.999999999999993</v>
      </c>
    </row>
    <row r="527" spans="1:14" ht="14.4" customHeight="1" x14ac:dyDescent="0.3">
      <c r="A527" s="726" t="s">
        <v>569</v>
      </c>
      <c r="B527" s="727" t="s">
        <v>570</v>
      </c>
      <c r="C527" s="728" t="s">
        <v>590</v>
      </c>
      <c r="D527" s="729" t="s">
        <v>591</v>
      </c>
      <c r="E527" s="730">
        <v>50113001</v>
      </c>
      <c r="F527" s="729" t="s">
        <v>593</v>
      </c>
      <c r="G527" s="728" t="s">
        <v>594</v>
      </c>
      <c r="H527" s="728">
        <v>172564</v>
      </c>
      <c r="I527" s="728">
        <v>72564</v>
      </c>
      <c r="J527" s="728" t="s">
        <v>1326</v>
      </c>
      <c r="K527" s="728" t="s">
        <v>1327</v>
      </c>
      <c r="L527" s="731">
        <v>476.06</v>
      </c>
      <c r="M527" s="731">
        <v>4</v>
      </c>
      <c r="N527" s="732">
        <v>1904.24</v>
      </c>
    </row>
    <row r="528" spans="1:14" ht="14.4" customHeight="1" x14ac:dyDescent="0.3">
      <c r="A528" s="726" t="s">
        <v>569</v>
      </c>
      <c r="B528" s="727" t="s">
        <v>570</v>
      </c>
      <c r="C528" s="728" t="s">
        <v>590</v>
      </c>
      <c r="D528" s="729" t="s">
        <v>591</v>
      </c>
      <c r="E528" s="730">
        <v>50113001</v>
      </c>
      <c r="F528" s="729" t="s">
        <v>593</v>
      </c>
      <c r="G528" s="728" t="s">
        <v>594</v>
      </c>
      <c r="H528" s="728">
        <v>210078</v>
      </c>
      <c r="I528" s="728">
        <v>210078</v>
      </c>
      <c r="J528" s="728" t="s">
        <v>1328</v>
      </c>
      <c r="K528" s="728" t="s">
        <v>1329</v>
      </c>
      <c r="L528" s="731">
        <v>309.45999999999998</v>
      </c>
      <c r="M528" s="731">
        <v>1</v>
      </c>
      <c r="N528" s="732">
        <v>309.45999999999998</v>
      </c>
    </row>
    <row r="529" spans="1:14" ht="14.4" customHeight="1" x14ac:dyDescent="0.3">
      <c r="A529" s="726" t="s">
        <v>569</v>
      </c>
      <c r="B529" s="727" t="s">
        <v>570</v>
      </c>
      <c r="C529" s="728" t="s">
        <v>590</v>
      </c>
      <c r="D529" s="729" t="s">
        <v>591</v>
      </c>
      <c r="E529" s="730">
        <v>50113001</v>
      </c>
      <c r="F529" s="729" t="s">
        <v>593</v>
      </c>
      <c r="G529" s="728" t="s">
        <v>594</v>
      </c>
      <c r="H529" s="728">
        <v>208207</v>
      </c>
      <c r="I529" s="728">
        <v>208207</v>
      </c>
      <c r="J529" s="728" t="s">
        <v>1330</v>
      </c>
      <c r="K529" s="728" t="s">
        <v>1331</v>
      </c>
      <c r="L529" s="731">
        <v>81.650141176351454</v>
      </c>
      <c r="M529" s="731">
        <v>1</v>
      </c>
      <c r="N529" s="732">
        <v>81.650141176351454</v>
      </c>
    </row>
    <row r="530" spans="1:14" ht="14.4" customHeight="1" x14ac:dyDescent="0.3">
      <c r="A530" s="726" t="s">
        <v>569</v>
      </c>
      <c r="B530" s="727" t="s">
        <v>570</v>
      </c>
      <c r="C530" s="728" t="s">
        <v>590</v>
      </c>
      <c r="D530" s="729" t="s">
        <v>591</v>
      </c>
      <c r="E530" s="730">
        <v>50113001</v>
      </c>
      <c r="F530" s="729" t="s">
        <v>593</v>
      </c>
      <c r="G530" s="728" t="s">
        <v>594</v>
      </c>
      <c r="H530" s="728">
        <v>159940</v>
      </c>
      <c r="I530" s="728">
        <v>59940</v>
      </c>
      <c r="J530" s="728" t="s">
        <v>1332</v>
      </c>
      <c r="K530" s="728" t="s">
        <v>1333</v>
      </c>
      <c r="L530" s="731">
        <v>106.87</v>
      </c>
      <c r="M530" s="731">
        <v>1</v>
      </c>
      <c r="N530" s="732">
        <v>106.87</v>
      </c>
    </row>
    <row r="531" spans="1:14" ht="14.4" customHeight="1" x14ac:dyDescent="0.3">
      <c r="A531" s="726" t="s">
        <v>569</v>
      </c>
      <c r="B531" s="727" t="s">
        <v>570</v>
      </c>
      <c r="C531" s="728" t="s">
        <v>590</v>
      </c>
      <c r="D531" s="729" t="s">
        <v>591</v>
      </c>
      <c r="E531" s="730">
        <v>50113001</v>
      </c>
      <c r="F531" s="729" t="s">
        <v>593</v>
      </c>
      <c r="G531" s="728" t="s">
        <v>610</v>
      </c>
      <c r="H531" s="728">
        <v>109709</v>
      </c>
      <c r="I531" s="728">
        <v>9709</v>
      </c>
      <c r="J531" s="728" t="s">
        <v>951</v>
      </c>
      <c r="K531" s="728" t="s">
        <v>952</v>
      </c>
      <c r="L531" s="731">
        <v>34.75</v>
      </c>
      <c r="M531" s="731">
        <v>5</v>
      </c>
      <c r="N531" s="732">
        <v>173.75</v>
      </c>
    </row>
    <row r="532" spans="1:14" ht="14.4" customHeight="1" x14ac:dyDescent="0.3">
      <c r="A532" s="726" t="s">
        <v>569</v>
      </c>
      <c r="B532" s="727" t="s">
        <v>570</v>
      </c>
      <c r="C532" s="728" t="s">
        <v>590</v>
      </c>
      <c r="D532" s="729" t="s">
        <v>591</v>
      </c>
      <c r="E532" s="730">
        <v>50113001</v>
      </c>
      <c r="F532" s="729" t="s">
        <v>593</v>
      </c>
      <c r="G532" s="728" t="s">
        <v>594</v>
      </c>
      <c r="H532" s="728">
        <v>194852</v>
      </c>
      <c r="I532" s="728">
        <v>94852</v>
      </c>
      <c r="J532" s="728" t="s">
        <v>1334</v>
      </c>
      <c r="K532" s="728" t="s">
        <v>1335</v>
      </c>
      <c r="L532" s="731">
        <v>1052.9100000000001</v>
      </c>
      <c r="M532" s="731">
        <v>1</v>
      </c>
      <c r="N532" s="732">
        <v>1052.9100000000001</v>
      </c>
    </row>
    <row r="533" spans="1:14" ht="14.4" customHeight="1" x14ac:dyDescent="0.3">
      <c r="A533" s="726" t="s">
        <v>569</v>
      </c>
      <c r="B533" s="727" t="s">
        <v>570</v>
      </c>
      <c r="C533" s="728" t="s">
        <v>590</v>
      </c>
      <c r="D533" s="729" t="s">
        <v>591</v>
      </c>
      <c r="E533" s="730">
        <v>50113001</v>
      </c>
      <c r="F533" s="729" t="s">
        <v>593</v>
      </c>
      <c r="G533" s="728" t="s">
        <v>594</v>
      </c>
      <c r="H533" s="728">
        <v>119653</v>
      </c>
      <c r="I533" s="728">
        <v>119653</v>
      </c>
      <c r="J533" s="728" t="s">
        <v>953</v>
      </c>
      <c r="K533" s="728" t="s">
        <v>1336</v>
      </c>
      <c r="L533" s="731">
        <v>158.04799999999994</v>
      </c>
      <c r="M533" s="731">
        <v>5</v>
      </c>
      <c r="N533" s="732">
        <v>790.23999999999978</v>
      </c>
    </row>
    <row r="534" spans="1:14" ht="14.4" customHeight="1" x14ac:dyDescent="0.3">
      <c r="A534" s="726" t="s">
        <v>569</v>
      </c>
      <c r="B534" s="727" t="s">
        <v>570</v>
      </c>
      <c r="C534" s="728" t="s">
        <v>590</v>
      </c>
      <c r="D534" s="729" t="s">
        <v>591</v>
      </c>
      <c r="E534" s="730">
        <v>50113001</v>
      </c>
      <c r="F534" s="729" t="s">
        <v>593</v>
      </c>
      <c r="G534" s="728" t="s">
        <v>594</v>
      </c>
      <c r="H534" s="728">
        <v>103688</v>
      </c>
      <c r="I534" s="728">
        <v>3688</v>
      </c>
      <c r="J534" s="728" t="s">
        <v>967</v>
      </c>
      <c r="K534" s="728" t="s">
        <v>968</v>
      </c>
      <c r="L534" s="731">
        <v>57.865000000000009</v>
      </c>
      <c r="M534" s="731">
        <v>10</v>
      </c>
      <c r="N534" s="732">
        <v>578.65000000000009</v>
      </c>
    </row>
    <row r="535" spans="1:14" ht="14.4" customHeight="1" x14ac:dyDescent="0.3">
      <c r="A535" s="726" t="s">
        <v>569</v>
      </c>
      <c r="B535" s="727" t="s">
        <v>570</v>
      </c>
      <c r="C535" s="728" t="s">
        <v>590</v>
      </c>
      <c r="D535" s="729" t="s">
        <v>591</v>
      </c>
      <c r="E535" s="730">
        <v>50113001</v>
      </c>
      <c r="F535" s="729" t="s">
        <v>593</v>
      </c>
      <c r="G535" s="728" t="s">
        <v>594</v>
      </c>
      <c r="H535" s="728">
        <v>100610</v>
      </c>
      <c r="I535" s="728">
        <v>610</v>
      </c>
      <c r="J535" s="728" t="s">
        <v>969</v>
      </c>
      <c r="K535" s="728" t="s">
        <v>970</v>
      </c>
      <c r="L535" s="731">
        <v>64.16</v>
      </c>
      <c r="M535" s="731">
        <v>9</v>
      </c>
      <c r="N535" s="732">
        <v>577.43999999999994</v>
      </c>
    </row>
    <row r="536" spans="1:14" ht="14.4" customHeight="1" x14ac:dyDescent="0.3">
      <c r="A536" s="726" t="s">
        <v>569</v>
      </c>
      <c r="B536" s="727" t="s">
        <v>570</v>
      </c>
      <c r="C536" s="728" t="s">
        <v>590</v>
      </c>
      <c r="D536" s="729" t="s">
        <v>591</v>
      </c>
      <c r="E536" s="730">
        <v>50113001</v>
      </c>
      <c r="F536" s="729" t="s">
        <v>593</v>
      </c>
      <c r="G536" s="728" t="s">
        <v>594</v>
      </c>
      <c r="H536" s="728">
        <v>849975</v>
      </c>
      <c r="I536" s="728">
        <v>136004</v>
      </c>
      <c r="J536" s="728" t="s">
        <v>1337</v>
      </c>
      <c r="K536" s="728" t="s">
        <v>1338</v>
      </c>
      <c r="L536" s="731">
        <v>336.6</v>
      </c>
      <c r="M536" s="731">
        <v>1</v>
      </c>
      <c r="N536" s="732">
        <v>336.6</v>
      </c>
    </row>
    <row r="537" spans="1:14" ht="14.4" customHeight="1" x14ac:dyDescent="0.3">
      <c r="A537" s="726" t="s">
        <v>569</v>
      </c>
      <c r="B537" s="727" t="s">
        <v>570</v>
      </c>
      <c r="C537" s="728" t="s">
        <v>590</v>
      </c>
      <c r="D537" s="729" t="s">
        <v>591</v>
      </c>
      <c r="E537" s="730">
        <v>50113001</v>
      </c>
      <c r="F537" s="729" t="s">
        <v>593</v>
      </c>
      <c r="G537" s="728" t="s">
        <v>594</v>
      </c>
      <c r="H537" s="728">
        <v>184360</v>
      </c>
      <c r="I537" s="728">
        <v>84360</v>
      </c>
      <c r="J537" s="728" t="s">
        <v>1339</v>
      </c>
      <c r="K537" s="728" t="s">
        <v>1340</v>
      </c>
      <c r="L537" s="731">
        <v>131.16000000000005</v>
      </c>
      <c r="M537" s="731">
        <v>2</v>
      </c>
      <c r="N537" s="732">
        <v>262.32000000000011</v>
      </c>
    </row>
    <row r="538" spans="1:14" ht="14.4" customHeight="1" x14ac:dyDescent="0.3">
      <c r="A538" s="726" t="s">
        <v>569</v>
      </c>
      <c r="B538" s="727" t="s">
        <v>570</v>
      </c>
      <c r="C538" s="728" t="s">
        <v>590</v>
      </c>
      <c r="D538" s="729" t="s">
        <v>591</v>
      </c>
      <c r="E538" s="730">
        <v>50113001</v>
      </c>
      <c r="F538" s="729" t="s">
        <v>593</v>
      </c>
      <c r="G538" s="728" t="s">
        <v>594</v>
      </c>
      <c r="H538" s="728">
        <v>104380</v>
      </c>
      <c r="I538" s="728">
        <v>4380</v>
      </c>
      <c r="J538" s="728" t="s">
        <v>1341</v>
      </c>
      <c r="K538" s="728" t="s">
        <v>1342</v>
      </c>
      <c r="L538" s="731">
        <v>358.68000000000023</v>
      </c>
      <c r="M538" s="731">
        <v>1</v>
      </c>
      <c r="N538" s="732">
        <v>358.68000000000023</v>
      </c>
    </row>
    <row r="539" spans="1:14" ht="14.4" customHeight="1" x14ac:dyDescent="0.3">
      <c r="A539" s="726" t="s">
        <v>569</v>
      </c>
      <c r="B539" s="727" t="s">
        <v>570</v>
      </c>
      <c r="C539" s="728" t="s">
        <v>590</v>
      </c>
      <c r="D539" s="729" t="s">
        <v>591</v>
      </c>
      <c r="E539" s="730">
        <v>50113001</v>
      </c>
      <c r="F539" s="729" t="s">
        <v>593</v>
      </c>
      <c r="G539" s="728" t="s">
        <v>594</v>
      </c>
      <c r="H539" s="728">
        <v>131215</v>
      </c>
      <c r="I539" s="728">
        <v>31215</v>
      </c>
      <c r="J539" s="728" t="s">
        <v>975</v>
      </c>
      <c r="K539" s="728" t="s">
        <v>976</v>
      </c>
      <c r="L539" s="731">
        <v>55.249999999999986</v>
      </c>
      <c r="M539" s="731">
        <v>1</v>
      </c>
      <c r="N539" s="732">
        <v>55.249999999999986</v>
      </c>
    </row>
    <row r="540" spans="1:14" ht="14.4" customHeight="1" x14ac:dyDescent="0.3">
      <c r="A540" s="726" t="s">
        <v>569</v>
      </c>
      <c r="B540" s="727" t="s">
        <v>570</v>
      </c>
      <c r="C540" s="728" t="s">
        <v>590</v>
      </c>
      <c r="D540" s="729" t="s">
        <v>591</v>
      </c>
      <c r="E540" s="730">
        <v>50113001</v>
      </c>
      <c r="F540" s="729" t="s">
        <v>593</v>
      </c>
      <c r="G540" s="728" t="s">
        <v>594</v>
      </c>
      <c r="H540" s="728">
        <v>844242</v>
      </c>
      <c r="I540" s="728">
        <v>105937</v>
      </c>
      <c r="J540" s="728" t="s">
        <v>1343</v>
      </c>
      <c r="K540" s="728" t="s">
        <v>1344</v>
      </c>
      <c r="L540" s="731">
        <v>2800</v>
      </c>
      <c r="M540" s="731">
        <v>2</v>
      </c>
      <c r="N540" s="732">
        <v>5600</v>
      </c>
    </row>
    <row r="541" spans="1:14" ht="14.4" customHeight="1" x14ac:dyDescent="0.3">
      <c r="A541" s="726" t="s">
        <v>569</v>
      </c>
      <c r="B541" s="727" t="s">
        <v>570</v>
      </c>
      <c r="C541" s="728" t="s">
        <v>590</v>
      </c>
      <c r="D541" s="729" t="s">
        <v>591</v>
      </c>
      <c r="E541" s="730">
        <v>50113001</v>
      </c>
      <c r="F541" s="729" t="s">
        <v>593</v>
      </c>
      <c r="G541" s="728" t="s">
        <v>594</v>
      </c>
      <c r="H541" s="728">
        <v>148578</v>
      </c>
      <c r="I541" s="728">
        <v>48578</v>
      </c>
      <c r="J541" s="728" t="s">
        <v>979</v>
      </c>
      <c r="K541" s="728" t="s">
        <v>980</v>
      </c>
      <c r="L541" s="731">
        <v>54.980000000000004</v>
      </c>
      <c r="M541" s="731">
        <v>14</v>
      </c>
      <c r="N541" s="732">
        <v>769.72</v>
      </c>
    </row>
    <row r="542" spans="1:14" ht="14.4" customHeight="1" x14ac:dyDescent="0.3">
      <c r="A542" s="726" t="s">
        <v>569</v>
      </c>
      <c r="B542" s="727" t="s">
        <v>570</v>
      </c>
      <c r="C542" s="728" t="s">
        <v>590</v>
      </c>
      <c r="D542" s="729" t="s">
        <v>591</v>
      </c>
      <c r="E542" s="730">
        <v>50113001</v>
      </c>
      <c r="F542" s="729" t="s">
        <v>593</v>
      </c>
      <c r="G542" s="728" t="s">
        <v>594</v>
      </c>
      <c r="H542" s="728">
        <v>848632</v>
      </c>
      <c r="I542" s="728">
        <v>125315</v>
      </c>
      <c r="J542" s="728" t="s">
        <v>979</v>
      </c>
      <c r="K542" s="728" t="s">
        <v>981</v>
      </c>
      <c r="L542" s="731">
        <v>64.540277777777774</v>
      </c>
      <c r="M542" s="731">
        <v>72</v>
      </c>
      <c r="N542" s="732">
        <v>4646.8999999999996</v>
      </c>
    </row>
    <row r="543" spans="1:14" ht="14.4" customHeight="1" x14ac:dyDescent="0.3">
      <c r="A543" s="726" t="s">
        <v>569</v>
      </c>
      <c r="B543" s="727" t="s">
        <v>570</v>
      </c>
      <c r="C543" s="728" t="s">
        <v>590</v>
      </c>
      <c r="D543" s="729" t="s">
        <v>591</v>
      </c>
      <c r="E543" s="730">
        <v>50113001</v>
      </c>
      <c r="F543" s="729" t="s">
        <v>593</v>
      </c>
      <c r="G543" s="728" t="s">
        <v>594</v>
      </c>
      <c r="H543" s="728">
        <v>109844</v>
      </c>
      <c r="I543" s="728">
        <v>9844</v>
      </c>
      <c r="J543" s="728" t="s">
        <v>982</v>
      </c>
      <c r="K543" s="728" t="s">
        <v>983</v>
      </c>
      <c r="L543" s="731">
        <v>73.610000000000014</v>
      </c>
      <c r="M543" s="731">
        <v>1</v>
      </c>
      <c r="N543" s="732">
        <v>73.610000000000014</v>
      </c>
    </row>
    <row r="544" spans="1:14" ht="14.4" customHeight="1" x14ac:dyDescent="0.3">
      <c r="A544" s="726" t="s">
        <v>569</v>
      </c>
      <c r="B544" s="727" t="s">
        <v>570</v>
      </c>
      <c r="C544" s="728" t="s">
        <v>590</v>
      </c>
      <c r="D544" s="729" t="s">
        <v>591</v>
      </c>
      <c r="E544" s="730">
        <v>50113001</v>
      </c>
      <c r="F544" s="729" t="s">
        <v>593</v>
      </c>
      <c r="G544" s="728" t="s">
        <v>594</v>
      </c>
      <c r="H544" s="728">
        <v>109847</v>
      </c>
      <c r="I544" s="728">
        <v>9847</v>
      </c>
      <c r="J544" s="728" t="s">
        <v>982</v>
      </c>
      <c r="K544" s="728" t="s">
        <v>984</v>
      </c>
      <c r="L544" s="731">
        <v>41.350000000000023</v>
      </c>
      <c r="M544" s="731">
        <v>3</v>
      </c>
      <c r="N544" s="732">
        <v>124.05000000000007</v>
      </c>
    </row>
    <row r="545" spans="1:14" ht="14.4" customHeight="1" x14ac:dyDescent="0.3">
      <c r="A545" s="726" t="s">
        <v>569</v>
      </c>
      <c r="B545" s="727" t="s">
        <v>570</v>
      </c>
      <c r="C545" s="728" t="s">
        <v>590</v>
      </c>
      <c r="D545" s="729" t="s">
        <v>591</v>
      </c>
      <c r="E545" s="730">
        <v>50113001</v>
      </c>
      <c r="F545" s="729" t="s">
        <v>593</v>
      </c>
      <c r="G545" s="728" t="s">
        <v>594</v>
      </c>
      <c r="H545" s="728">
        <v>191836</v>
      </c>
      <c r="I545" s="728">
        <v>91836</v>
      </c>
      <c r="J545" s="728" t="s">
        <v>982</v>
      </c>
      <c r="K545" s="728" t="s">
        <v>985</v>
      </c>
      <c r="L545" s="731">
        <v>44.614000000000004</v>
      </c>
      <c r="M545" s="731">
        <v>10</v>
      </c>
      <c r="N545" s="732">
        <v>446.14000000000004</v>
      </c>
    </row>
    <row r="546" spans="1:14" ht="14.4" customHeight="1" x14ac:dyDescent="0.3">
      <c r="A546" s="726" t="s">
        <v>569</v>
      </c>
      <c r="B546" s="727" t="s">
        <v>570</v>
      </c>
      <c r="C546" s="728" t="s">
        <v>590</v>
      </c>
      <c r="D546" s="729" t="s">
        <v>591</v>
      </c>
      <c r="E546" s="730">
        <v>50113001</v>
      </c>
      <c r="F546" s="729" t="s">
        <v>593</v>
      </c>
      <c r="G546" s="728" t="s">
        <v>594</v>
      </c>
      <c r="H546" s="728">
        <v>210402</v>
      </c>
      <c r="I546" s="728">
        <v>210402</v>
      </c>
      <c r="J546" s="728" t="s">
        <v>1345</v>
      </c>
      <c r="K546" s="728" t="s">
        <v>1346</v>
      </c>
      <c r="L546" s="731">
        <v>940.4899999999999</v>
      </c>
      <c r="M546" s="731">
        <v>1</v>
      </c>
      <c r="N546" s="732">
        <v>940.4899999999999</v>
      </c>
    </row>
    <row r="547" spans="1:14" ht="14.4" customHeight="1" x14ac:dyDescent="0.3">
      <c r="A547" s="726" t="s">
        <v>569</v>
      </c>
      <c r="B547" s="727" t="s">
        <v>570</v>
      </c>
      <c r="C547" s="728" t="s">
        <v>590</v>
      </c>
      <c r="D547" s="729" t="s">
        <v>591</v>
      </c>
      <c r="E547" s="730">
        <v>50113001</v>
      </c>
      <c r="F547" s="729" t="s">
        <v>593</v>
      </c>
      <c r="G547" s="728" t="s">
        <v>594</v>
      </c>
      <c r="H547" s="728">
        <v>132086</v>
      </c>
      <c r="I547" s="728">
        <v>32086</v>
      </c>
      <c r="J547" s="728" t="s">
        <v>986</v>
      </c>
      <c r="K547" s="728" t="s">
        <v>987</v>
      </c>
      <c r="L547" s="731">
        <v>19.609999999999996</v>
      </c>
      <c r="M547" s="731">
        <v>1</v>
      </c>
      <c r="N547" s="732">
        <v>19.609999999999996</v>
      </c>
    </row>
    <row r="548" spans="1:14" ht="14.4" customHeight="1" x14ac:dyDescent="0.3">
      <c r="A548" s="726" t="s">
        <v>569</v>
      </c>
      <c r="B548" s="727" t="s">
        <v>570</v>
      </c>
      <c r="C548" s="728" t="s">
        <v>590</v>
      </c>
      <c r="D548" s="729" t="s">
        <v>591</v>
      </c>
      <c r="E548" s="730">
        <v>50113001</v>
      </c>
      <c r="F548" s="729" t="s">
        <v>593</v>
      </c>
      <c r="G548" s="728" t="s">
        <v>594</v>
      </c>
      <c r="H548" s="728">
        <v>159671</v>
      </c>
      <c r="I548" s="728">
        <v>59671</v>
      </c>
      <c r="J548" s="728" t="s">
        <v>988</v>
      </c>
      <c r="K548" s="728" t="s">
        <v>1347</v>
      </c>
      <c r="L548" s="731">
        <v>19.580000000000002</v>
      </c>
      <c r="M548" s="731">
        <v>2</v>
      </c>
      <c r="N548" s="732">
        <v>39.160000000000004</v>
      </c>
    </row>
    <row r="549" spans="1:14" ht="14.4" customHeight="1" x14ac:dyDescent="0.3">
      <c r="A549" s="726" t="s">
        <v>569</v>
      </c>
      <c r="B549" s="727" t="s">
        <v>570</v>
      </c>
      <c r="C549" s="728" t="s">
        <v>590</v>
      </c>
      <c r="D549" s="729" t="s">
        <v>591</v>
      </c>
      <c r="E549" s="730">
        <v>50113001</v>
      </c>
      <c r="F549" s="729" t="s">
        <v>593</v>
      </c>
      <c r="G549" s="728" t="s">
        <v>594</v>
      </c>
      <c r="H549" s="728">
        <v>159672</v>
      </c>
      <c r="I549" s="728">
        <v>59672</v>
      </c>
      <c r="J549" s="728" t="s">
        <v>988</v>
      </c>
      <c r="K549" s="728" t="s">
        <v>989</v>
      </c>
      <c r="L549" s="731">
        <v>49.238333333333323</v>
      </c>
      <c r="M549" s="731">
        <v>6</v>
      </c>
      <c r="N549" s="732">
        <v>295.42999999999995</v>
      </c>
    </row>
    <row r="550" spans="1:14" ht="14.4" customHeight="1" x14ac:dyDescent="0.3">
      <c r="A550" s="726" t="s">
        <v>569</v>
      </c>
      <c r="B550" s="727" t="s">
        <v>570</v>
      </c>
      <c r="C550" s="728" t="s">
        <v>590</v>
      </c>
      <c r="D550" s="729" t="s">
        <v>591</v>
      </c>
      <c r="E550" s="730">
        <v>50113001</v>
      </c>
      <c r="F550" s="729" t="s">
        <v>593</v>
      </c>
      <c r="G550" s="728" t="s">
        <v>594</v>
      </c>
      <c r="H550" s="728">
        <v>214616</v>
      </c>
      <c r="I550" s="728">
        <v>214616</v>
      </c>
      <c r="J550" s="728" t="s">
        <v>990</v>
      </c>
      <c r="K550" s="728" t="s">
        <v>991</v>
      </c>
      <c r="L550" s="731">
        <v>47.493863636363628</v>
      </c>
      <c r="M550" s="731">
        <v>44</v>
      </c>
      <c r="N550" s="732">
        <v>2089.7299999999996</v>
      </c>
    </row>
    <row r="551" spans="1:14" ht="14.4" customHeight="1" x14ac:dyDescent="0.3">
      <c r="A551" s="726" t="s">
        <v>569</v>
      </c>
      <c r="B551" s="727" t="s">
        <v>570</v>
      </c>
      <c r="C551" s="728" t="s">
        <v>590</v>
      </c>
      <c r="D551" s="729" t="s">
        <v>591</v>
      </c>
      <c r="E551" s="730">
        <v>50113001</v>
      </c>
      <c r="F551" s="729" t="s">
        <v>593</v>
      </c>
      <c r="G551" s="728" t="s">
        <v>594</v>
      </c>
      <c r="H551" s="728">
        <v>150117</v>
      </c>
      <c r="I551" s="728">
        <v>50117</v>
      </c>
      <c r="J551" s="728" t="s">
        <v>996</v>
      </c>
      <c r="K551" s="728" t="s">
        <v>997</v>
      </c>
      <c r="L551" s="731">
        <v>159.46999999999997</v>
      </c>
      <c r="M551" s="731">
        <v>1</v>
      </c>
      <c r="N551" s="732">
        <v>159.46999999999997</v>
      </c>
    </row>
    <row r="552" spans="1:14" ht="14.4" customHeight="1" x14ac:dyDescent="0.3">
      <c r="A552" s="726" t="s">
        <v>569</v>
      </c>
      <c r="B552" s="727" t="s">
        <v>570</v>
      </c>
      <c r="C552" s="728" t="s">
        <v>590</v>
      </c>
      <c r="D552" s="729" t="s">
        <v>591</v>
      </c>
      <c r="E552" s="730">
        <v>50113001</v>
      </c>
      <c r="F552" s="729" t="s">
        <v>593</v>
      </c>
      <c r="G552" s="728" t="s">
        <v>610</v>
      </c>
      <c r="H552" s="728">
        <v>190968</v>
      </c>
      <c r="I552" s="728">
        <v>190968</v>
      </c>
      <c r="J552" s="728" t="s">
        <v>1348</v>
      </c>
      <c r="K552" s="728" t="s">
        <v>664</v>
      </c>
      <c r="L552" s="731">
        <v>231.72</v>
      </c>
      <c r="M552" s="731">
        <v>1</v>
      </c>
      <c r="N552" s="732">
        <v>231.72</v>
      </c>
    </row>
    <row r="553" spans="1:14" ht="14.4" customHeight="1" x14ac:dyDescent="0.3">
      <c r="A553" s="726" t="s">
        <v>569</v>
      </c>
      <c r="B553" s="727" t="s">
        <v>570</v>
      </c>
      <c r="C553" s="728" t="s">
        <v>590</v>
      </c>
      <c r="D553" s="729" t="s">
        <v>591</v>
      </c>
      <c r="E553" s="730">
        <v>50113001</v>
      </c>
      <c r="F553" s="729" t="s">
        <v>593</v>
      </c>
      <c r="G553" s="728" t="s">
        <v>610</v>
      </c>
      <c r="H553" s="728">
        <v>56976</v>
      </c>
      <c r="I553" s="728">
        <v>56976</v>
      </c>
      <c r="J553" s="728" t="s">
        <v>1003</v>
      </c>
      <c r="K553" s="728" t="s">
        <v>1004</v>
      </c>
      <c r="L553" s="731">
        <v>11.84</v>
      </c>
      <c r="M553" s="731">
        <v>1</v>
      </c>
      <c r="N553" s="732">
        <v>11.84</v>
      </c>
    </row>
    <row r="554" spans="1:14" ht="14.4" customHeight="1" x14ac:dyDescent="0.3">
      <c r="A554" s="726" t="s">
        <v>569</v>
      </c>
      <c r="B554" s="727" t="s">
        <v>570</v>
      </c>
      <c r="C554" s="728" t="s">
        <v>590</v>
      </c>
      <c r="D554" s="729" t="s">
        <v>591</v>
      </c>
      <c r="E554" s="730">
        <v>50113001</v>
      </c>
      <c r="F554" s="729" t="s">
        <v>593</v>
      </c>
      <c r="G554" s="728" t="s">
        <v>610</v>
      </c>
      <c r="H554" s="728">
        <v>156981</v>
      </c>
      <c r="I554" s="728">
        <v>56981</v>
      </c>
      <c r="J554" s="728" t="s">
        <v>1005</v>
      </c>
      <c r="K554" s="728" t="s">
        <v>1006</v>
      </c>
      <c r="L554" s="731">
        <v>36.180000000000014</v>
      </c>
      <c r="M554" s="731">
        <v>1</v>
      </c>
      <c r="N554" s="732">
        <v>36.180000000000014</v>
      </c>
    </row>
    <row r="555" spans="1:14" ht="14.4" customHeight="1" x14ac:dyDescent="0.3">
      <c r="A555" s="726" t="s">
        <v>569</v>
      </c>
      <c r="B555" s="727" t="s">
        <v>570</v>
      </c>
      <c r="C555" s="728" t="s">
        <v>590</v>
      </c>
      <c r="D555" s="729" t="s">
        <v>591</v>
      </c>
      <c r="E555" s="730">
        <v>50113001</v>
      </c>
      <c r="F555" s="729" t="s">
        <v>593</v>
      </c>
      <c r="G555" s="728" t="s">
        <v>610</v>
      </c>
      <c r="H555" s="728">
        <v>849320</v>
      </c>
      <c r="I555" s="728">
        <v>134270</v>
      </c>
      <c r="J555" s="728" t="s">
        <v>1349</v>
      </c>
      <c r="K555" s="728" t="s">
        <v>1350</v>
      </c>
      <c r="L555" s="731">
        <v>78.400074355092045</v>
      </c>
      <c r="M555" s="731">
        <v>1</v>
      </c>
      <c r="N555" s="732">
        <v>78.400074355092045</v>
      </c>
    </row>
    <row r="556" spans="1:14" ht="14.4" customHeight="1" x14ac:dyDescent="0.3">
      <c r="A556" s="726" t="s">
        <v>569</v>
      </c>
      <c r="B556" s="727" t="s">
        <v>570</v>
      </c>
      <c r="C556" s="728" t="s">
        <v>590</v>
      </c>
      <c r="D556" s="729" t="s">
        <v>591</v>
      </c>
      <c r="E556" s="730">
        <v>50113001</v>
      </c>
      <c r="F556" s="729" t="s">
        <v>593</v>
      </c>
      <c r="G556" s="728" t="s">
        <v>571</v>
      </c>
      <c r="H556" s="728">
        <v>132638</v>
      </c>
      <c r="I556" s="728">
        <v>132638</v>
      </c>
      <c r="J556" s="728" t="s">
        <v>1351</v>
      </c>
      <c r="K556" s="728" t="s">
        <v>1352</v>
      </c>
      <c r="L556" s="731">
        <v>71.100000000000023</v>
      </c>
      <c r="M556" s="731">
        <v>1</v>
      </c>
      <c r="N556" s="732">
        <v>71.100000000000023</v>
      </c>
    </row>
    <row r="557" spans="1:14" ht="14.4" customHeight="1" x14ac:dyDescent="0.3">
      <c r="A557" s="726" t="s">
        <v>569</v>
      </c>
      <c r="B557" s="727" t="s">
        <v>570</v>
      </c>
      <c r="C557" s="728" t="s">
        <v>590</v>
      </c>
      <c r="D557" s="729" t="s">
        <v>591</v>
      </c>
      <c r="E557" s="730">
        <v>50113001</v>
      </c>
      <c r="F557" s="729" t="s">
        <v>593</v>
      </c>
      <c r="G557" s="728" t="s">
        <v>610</v>
      </c>
      <c r="H557" s="728">
        <v>158380</v>
      </c>
      <c r="I557" s="728">
        <v>58380</v>
      </c>
      <c r="J557" s="728" t="s">
        <v>1353</v>
      </c>
      <c r="K557" s="728" t="s">
        <v>1354</v>
      </c>
      <c r="L557" s="731">
        <v>81.290000000000006</v>
      </c>
      <c r="M557" s="731">
        <v>1</v>
      </c>
      <c r="N557" s="732">
        <v>81.290000000000006</v>
      </c>
    </row>
    <row r="558" spans="1:14" ht="14.4" customHeight="1" x14ac:dyDescent="0.3">
      <c r="A558" s="726" t="s">
        <v>569</v>
      </c>
      <c r="B558" s="727" t="s">
        <v>570</v>
      </c>
      <c r="C558" s="728" t="s">
        <v>590</v>
      </c>
      <c r="D558" s="729" t="s">
        <v>591</v>
      </c>
      <c r="E558" s="730">
        <v>50113001</v>
      </c>
      <c r="F558" s="729" t="s">
        <v>593</v>
      </c>
      <c r="G558" s="728" t="s">
        <v>594</v>
      </c>
      <c r="H558" s="728">
        <v>103550</v>
      </c>
      <c r="I558" s="728">
        <v>3550</v>
      </c>
      <c r="J558" s="728" t="s">
        <v>1355</v>
      </c>
      <c r="K558" s="728" t="s">
        <v>1356</v>
      </c>
      <c r="L558" s="731">
        <v>40.22</v>
      </c>
      <c r="M558" s="731">
        <v>2</v>
      </c>
      <c r="N558" s="732">
        <v>80.44</v>
      </c>
    </row>
    <row r="559" spans="1:14" ht="14.4" customHeight="1" x14ac:dyDescent="0.3">
      <c r="A559" s="726" t="s">
        <v>569</v>
      </c>
      <c r="B559" s="727" t="s">
        <v>570</v>
      </c>
      <c r="C559" s="728" t="s">
        <v>590</v>
      </c>
      <c r="D559" s="729" t="s">
        <v>591</v>
      </c>
      <c r="E559" s="730">
        <v>50113001</v>
      </c>
      <c r="F559" s="729" t="s">
        <v>593</v>
      </c>
      <c r="G559" s="728" t="s">
        <v>594</v>
      </c>
      <c r="H559" s="728">
        <v>147544</v>
      </c>
      <c r="I559" s="728">
        <v>47544</v>
      </c>
      <c r="J559" s="728" t="s">
        <v>1357</v>
      </c>
      <c r="K559" s="728" t="s">
        <v>1358</v>
      </c>
      <c r="L559" s="731">
        <v>214.9</v>
      </c>
      <c r="M559" s="731">
        <v>1</v>
      </c>
      <c r="N559" s="732">
        <v>214.9</v>
      </c>
    </row>
    <row r="560" spans="1:14" ht="14.4" customHeight="1" x14ac:dyDescent="0.3">
      <c r="A560" s="726" t="s">
        <v>569</v>
      </c>
      <c r="B560" s="727" t="s">
        <v>570</v>
      </c>
      <c r="C560" s="728" t="s">
        <v>590</v>
      </c>
      <c r="D560" s="729" t="s">
        <v>591</v>
      </c>
      <c r="E560" s="730">
        <v>50113001</v>
      </c>
      <c r="F560" s="729" t="s">
        <v>593</v>
      </c>
      <c r="G560" s="728" t="s">
        <v>571</v>
      </c>
      <c r="H560" s="728">
        <v>190957</v>
      </c>
      <c r="I560" s="728">
        <v>90957</v>
      </c>
      <c r="J560" s="728" t="s">
        <v>1359</v>
      </c>
      <c r="K560" s="728" t="s">
        <v>890</v>
      </c>
      <c r="L560" s="731">
        <v>46.989999999999995</v>
      </c>
      <c r="M560" s="731">
        <v>1</v>
      </c>
      <c r="N560" s="732">
        <v>46.989999999999995</v>
      </c>
    </row>
    <row r="561" spans="1:14" ht="14.4" customHeight="1" x14ac:dyDescent="0.3">
      <c r="A561" s="726" t="s">
        <v>569</v>
      </c>
      <c r="B561" s="727" t="s">
        <v>570</v>
      </c>
      <c r="C561" s="728" t="s">
        <v>590</v>
      </c>
      <c r="D561" s="729" t="s">
        <v>591</v>
      </c>
      <c r="E561" s="730">
        <v>50113001</v>
      </c>
      <c r="F561" s="729" t="s">
        <v>593</v>
      </c>
      <c r="G561" s="728" t="s">
        <v>571</v>
      </c>
      <c r="H561" s="728">
        <v>196977</v>
      </c>
      <c r="I561" s="728">
        <v>96977</v>
      </c>
      <c r="J561" s="728" t="s">
        <v>1359</v>
      </c>
      <c r="K561" s="728" t="s">
        <v>1340</v>
      </c>
      <c r="L561" s="731">
        <v>106.54000000000005</v>
      </c>
      <c r="M561" s="731">
        <v>1</v>
      </c>
      <c r="N561" s="732">
        <v>106.54000000000005</v>
      </c>
    </row>
    <row r="562" spans="1:14" ht="14.4" customHeight="1" x14ac:dyDescent="0.3">
      <c r="A562" s="726" t="s">
        <v>569</v>
      </c>
      <c r="B562" s="727" t="s">
        <v>570</v>
      </c>
      <c r="C562" s="728" t="s">
        <v>590</v>
      </c>
      <c r="D562" s="729" t="s">
        <v>591</v>
      </c>
      <c r="E562" s="730">
        <v>50113001</v>
      </c>
      <c r="F562" s="729" t="s">
        <v>593</v>
      </c>
      <c r="G562" s="728" t="s">
        <v>594</v>
      </c>
      <c r="H562" s="728">
        <v>201607</v>
      </c>
      <c r="I562" s="728">
        <v>201607</v>
      </c>
      <c r="J562" s="728" t="s">
        <v>1030</v>
      </c>
      <c r="K562" s="728" t="s">
        <v>1031</v>
      </c>
      <c r="L562" s="731">
        <v>25.990000000000006</v>
      </c>
      <c r="M562" s="731">
        <v>2</v>
      </c>
      <c r="N562" s="732">
        <v>51.980000000000011</v>
      </c>
    </row>
    <row r="563" spans="1:14" ht="14.4" customHeight="1" x14ac:dyDescent="0.3">
      <c r="A563" s="726" t="s">
        <v>569</v>
      </c>
      <c r="B563" s="727" t="s">
        <v>570</v>
      </c>
      <c r="C563" s="728" t="s">
        <v>590</v>
      </c>
      <c r="D563" s="729" t="s">
        <v>591</v>
      </c>
      <c r="E563" s="730">
        <v>50113001</v>
      </c>
      <c r="F563" s="729" t="s">
        <v>593</v>
      </c>
      <c r="G563" s="728" t="s">
        <v>594</v>
      </c>
      <c r="H563" s="728">
        <v>201608</v>
      </c>
      <c r="I563" s="728">
        <v>201608</v>
      </c>
      <c r="J563" s="728" t="s">
        <v>1030</v>
      </c>
      <c r="K563" s="728" t="s">
        <v>1032</v>
      </c>
      <c r="L563" s="731">
        <v>57.620000000000019</v>
      </c>
      <c r="M563" s="731">
        <v>2</v>
      </c>
      <c r="N563" s="732">
        <v>115.24000000000004</v>
      </c>
    </row>
    <row r="564" spans="1:14" ht="14.4" customHeight="1" x14ac:dyDescent="0.3">
      <c r="A564" s="726" t="s">
        <v>569</v>
      </c>
      <c r="B564" s="727" t="s">
        <v>570</v>
      </c>
      <c r="C564" s="728" t="s">
        <v>590</v>
      </c>
      <c r="D564" s="729" t="s">
        <v>591</v>
      </c>
      <c r="E564" s="730">
        <v>50113001</v>
      </c>
      <c r="F564" s="729" t="s">
        <v>593</v>
      </c>
      <c r="G564" s="728" t="s">
        <v>610</v>
      </c>
      <c r="H564" s="728">
        <v>166029</v>
      </c>
      <c r="I564" s="728">
        <v>66029</v>
      </c>
      <c r="J564" s="728" t="s">
        <v>1035</v>
      </c>
      <c r="K564" s="728" t="s">
        <v>1360</v>
      </c>
      <c r="L564" s="731">
        <v>29.27</v>
      </c>
      <c r="M564" s="731">
        <v>1</v>
      </c>
      <c r="N564" s="732">
        <v>29.27</v>
      </c>
    </row>
    <row r="565" spans="1:14" ht="14.4" customHeight="1" x14ac:dyDescent="0.3">
      <c r="A565" s="726" t="s">
        <v>569</v>
      </c>
      <c r="B565" s="727" t="s">
        <v>570</v>
      </c>
      <c r="C565" s="728" t="s">
        <v>590</v>
      </c>
      <c r="D565" s="729" t="s">
        <v>591</v>
      </c>
      <c r="E565" s="730">
        <v>50113001</v>
      </c>
      <c r="F565" s="729" t="s">
        <v>593</v>
      </c>
      <c r="G565" s="728" t="s">
        <v>610</v>
      </c>
      <c r="H565" s="728">
        <v>199600</v>
      </c>
      <c r="I565" s="728">
        <v>99600</v>
      </c>
      <c r="J565" s="728" t="s">
        <v>1035</v>
      </c>
      <c r="K565" s="728" t="s">
        <v>1361</v>
      </c>
      <c r="L565" s="731">
        <v>100.89000000000001</v>
      </c>
      <c r="M565" s="731">
        <v>1</v>
      </c>
      <c r="N565" s="732">
        <v>100.89000000000001</v>
      </c>
    </row>
    <row r="566" spans="1:14" ht="14.4" customHeight="1" x14ac:dyDescent="0.3">
      <c r="A566" s="726" t="s">
        <v>569</v>
      </c>
      <c r="B566" s="727" t="s">
        <v>570</v>
      </c>
      <c r="C566" s="728" t="s">
        <v>590</v>
      </c>
      <c r="D566" s="729" t="s">
        <v>591</v>
      </c>
      <c r="E566" s="730">
        <v>50113001</v>
      </c>
      <c r="F566" s="729" t="s">
        <v>593</v>
      </c>
      <c r="G566" s="728" t="s">
        <v>610</v>
      </c>
      <c r="H566" s="728">
        <v>153950</v>
      </c>
      <c r="I566" s="728">
        <v>53950</v>
      </c>
      <c r="J566" s="728" t="s">
        <v>1362</v>
      </c>
      <c r="K566" s="728" t="s">
        <v>1363</v>
      </c>
      <c r="L566" s="731">
        <v>91.54</v>
      </c>
      <c r="M566" s="731">
        <v>1</v>
      </c>
      <c r="N566" s="732">
        <v>91.54</v>
      </c>
    </row>
    <row r="567" spans="1:14" ht="14.4" customHeight="1" x14ac:dyDescent="0.3">
      <c r="A567" s="726" t="s">
        <v>569</v>
      </c>
      <c r="B567" s="727" t="s">
        <v>570</v>
      </c>
      <c r="C567" s="728" t="s">
        <v>590</v>
      </c>
      <c r="D567" s="729" t="s">
        <v>591</v>
      </c>
      <c r="E567" s="730">
        <v>50113002</v>
      </c>
      <c r="F567" s="729" t="s">
        <v>1364</v>
      </c>
      <c r="G567" s="728" t="s">
        <v>594</v>
      </c>
      <c r="H567" s="728">
        <v>116337</v>
      </c>
      <c r="I567" s="728">
        <v>16337</v>
      </c>
      <c r="J567" s="728" t="s">
        <v>1365</v>
      </c>
      <c r="K567" s="728" t="s">
        <v>1366</v>
      </c>
      <c r="L567" s="731">
        <v>2062.5</v>
      </c>
      <c r="M567" s="731">
        <v>2</v>
      </c>
      <c r="N567" s="732">
        <v>4125</v>
      </c>
    </row>
    <row r="568" spans="1:14" ht="14.4" customHeight="1" x14ac:dyDescent="0.3">
      <c r="A568" s="726" t="s">
        <v>569</v>
      </c>
      <c r="B568" s="727" t="s">
        <v>570</v>
      </c>
      <c r="C568" s="728" t="s">
        <v>590</v>
      </c>
      <c r="D568" s="729" t="s">
        <v>591</v>
      </c>
      <c r="E568" s="730">
        <v>50113002</v>
      </c>
      <c r="F568" s="729" t="s">
        <v>1364</v>
      </c>
      <c r="G568" s="728" t="s">
        <v>594</v>
      </c>
      <c r="H568" s="728">
        <v>103414</v>
      </c>
      <c r="I568" s="728">
        <v>3414</v>
      </c>
      <c r="J568" s="728" t="s">
        <v>1367</v>
      </c>
      <c r="K568" s="728" t="s">
        <v>1368</v>
      </c>
      <c r="L568" s="731">
        <v>2443.19</v>
      </c>
      <c r="M568" s="731">
        <v>3</v>
      </c>
      <c r="N568" s="732">
        <v>7329.57</v>
      </c>
    </row>
    <row r="569" spans="1:14" ht="14.4" customHeight="1" x14ac:dyDescent="0.3">
      <c r="A569" s="726" t="s">
        <v>569</v>
      </c>
      <c r="B569" s="727" t="s">
        <v>570</v>
      </c>
      <c r="C569" s="728" t="s">
        <v>590</v>
      </c>
      <c r="D569" s="729" t="s">
        <v>591</v>
      </c>
      <c r="E569" s="730">
        <v>50113006</v>
      </c>
      <c r="F569" s="729" t="s">
        <v>1040</v>
      </c>
      <c r="G569" s="728" t="s">
        <v>610</v>
      </c>
      <c r="H569" s="728">
        <v>133339</v>
      </c>
      <c r="I569" s="728">
        <v>33339</v>
      </c>
      <c r="J569" s="728" t="s">
        <v>1369</v>
      </c>
      <c r="K569" s="728" t="s">
        <v>1370</v>
      </c>
      <c r="L569" s="731">
        <v>40.919999999999995</v>
      </c>
      <c r="M569" s="731">
        <v>4</v>
      </c>
      <c r="N569" s="732">
        <v>163.67999999999998</v>
      </c>
    </row>
    <row r="570" spans="1:14" ht="14.4" customHeight="1" x14ac:dyDescent="0.3">
      <c r="A570" s="726" t="s">
        <v>569</v>
      </c>
      <c r="B570" s="727" t="s">
        <v>570</v>
      </c>
      <c r="C570" s="728" t="s">
        <v>590</v>
      </c>
      <c r="D570" s="729" t="s">
        <v>591</v>
      </c>
      <c r="E570" s="730">
        <v>50113006</v>
      </c>
      <c r="F570" s="729" t="s">
        <v>1040</v>
      </c>
      <c r="G570" s="728" t="s">
        <v>610</v>
      </c>
      <c r="H570" s="728">
        <v>33855</v>
      </c>
      <c r="I570" s="728">
        <v>33855</v>
      </c>
      <c r="J570" s="728" t="s">
        <v>1371</v>
      </c>
      <c r="K570" s="728" t="s">
        <v>1372</v>
      </c>
      <c r="L570" s="731">
        <v>179.26</v>
      </c>
      <c r="M570" s="731">
        <v>2</v>
      </c>
      <c r="N570" s="732">
        <v>358.52</v>
      </c>
    </row>
    <row r="571" spans="1:14" ht="14.4" customHeight="1" x14ac:dyDescent="0.3">
      <c r="A571" s="726" t="s">
        <v>569</v>
      </c>
      <c r="B571" s="727" t="s">
        <v>570</v>
      </c>
      <c r="C571" s="728" t="s">
        <v>590</v>
      </c>
      <c r="D571" s="729" t="s">
        <v>591</v>
      </c>
      <c r="E571" s="730">
        <v>50113006</v>
      </c>
      <c r="F571" s="729" t="s">
        <v>1040</v>
      </c>
      <c r="G571" s="728" t="s">
        <v>610</v>
      </c>
      <c r="H571" s="728">
        <v>33852</v>
      </c>
      <c r="I571" s="728">
        <v>33852</v>
      </c>
      <c r="J571" s="728" t="s">
        <v>1373</v>
      </c>
      <c r="K571" s="728" t="s">
        <v>1047</v>
      </c>
      <c r="L571" s="731">
        <v>145.5</v>
      </c>
      <c r="M571" s="731">
        <v>1</v>
      </c>
      <c r="N571" s="732">
        <v>145.5</v>
      </c>
    </row>
    <row r="572" spans="1:14" ht="14.4" customHeight="1" x14ac:dyDescent="0.3">
      <c r="A572" s="726" t="s">
        <v>569</v>
      </c>
      <c r="B572" s="727" t="s">
        <v>570</v>
      </c>
      <c r="C572" s="728" t="s">
        <v>590</v>
      </c>
      <c r="D572" s="729" t="s">
        <v>591</v>
      </c>
      <c r="E572" s="730">
        <v>50113006</v>
      </c>
      <c r="F572" s="729" t="s">
        <v>1040</v>
      </c>
      <c r="G572" s="728" t="s">
        <v>610</v>
      </c>
      <c r="H572" s="728">
        <v>133146</v>
      </c>
      <c r="I572" s="728">
        <v>33530</v>
      </c>
      <c r="J572" s="728" t="s">
        <v>1374</v>
      </c>
      <c r="K572" s="728" t="s">
        <v>1375</v>
      </c>
      <c r="L572" s="731">
        <v>156.49</v>
      </c>
      <c r="M572" s="731">
        <v>5</v>
      </c>
      <c r="N572" s="732">
        <v>782.45</v>
      </c>
    </row>
    <row r="573" spans="1:14" ht="14.4" customHeight="1" x14ac:dyDescent="0.3">
      <c r="A573" s="726" t="s">
        <v>569</v>
      </c>
      <c r="B573" s="727" t="s">
        <v>570</v>
      </c>
      <c r="C573" s="728" t="s">
        <v>590</v>
      </c>
      <c r="D573" s="729" t="s">
        <v>591</v>
      </c>
      <c r="E573" s="730">
        <v>50113006</v>
      </c>
      <c r="F573" s="729" t="s">
        <v>1040</v>
      </c>
      <c r="G573" s="728" t="s">
        <v>610</v>
      </c>
      <c r="H573" s="728">
        <v>133220</v>
      </c>
      <c r="I573" s="728">
        <v>33220</v>
      </c>
      <c r="J573" s="728" t="s">
        <v>1050</v>
      </c>
      <c r="K573" s="728" t="s">
        <v>1051</v>
      </c>
      <c r="L573" s="731">
        <v>196.19999999999996</v>
      </c>
      <c r="M573" s="731">
        <v>1</v>
      </c>
      <c r="N573" s="732">
        <v>196.19999999999996</v>
      </c>
    </row>
    <row r="574" spans="1:14" ht="14.4" customHeight="1" x14ac:dyDescent="0.3">
      <c r="A574" s="726" t="s">
        <v>569</v>
      </c>
      <c r="B574" s="727" t="s">
        <v>570</v>
      </c>
      <c r="C574" s="728" t="s">
        <v>590</v>
      </c>
      <c r="D574" s="729" t="s">
        <v>591</v>
      </c>
      <c r="E574" s="730">
        <v>50113008</v>
      </c>
      <c r="F574" s="729" t="s">
        <v>1052</v>
      </c>
      <c r="G574" s="728"/>
      <c r="H574" s="728"/>
      <c r="I574" s="728">
        <v>138455</v>
      </c>
      <c r="J574" s="728" t="s">
        <v>1376</v>
      </c>
      <c r="K574" s="728" t="s">
        <v>1377</v>
      </c>
      <c r="L574" s="731">
        <v>1287</v>
      </c>
      <c r="M574" s="731">
        <v>1</v>
      </c>
      <c r="N574" s="732">
        <v>1287</v>
      </c>
    </row>
    <row r="575" spans="1:14" ht="14.4" customHeight="1" x14ac:dyDescent="0.3">
      <c r="A575" s="726" t="s">
        <v>569</v>
      </c>
      <c r="B575" s="727" t="s">
        <v>570</v>
      </c>
      <c r="C575" s="728" t="s">
        <v>590</v>
      </c>
      <c r="D575" s="729" t="s">
        <v>591</v>
      </c>
      <c r="E575" s="730">
        <v>50113008</v>
      </c>
      <c r="F575" s="729" t="s">
        <v>1052</v>
      </c>
      <c r="G575" s="728"/>
      <c r="H575" s="728"/>
      <c r="I575" s="728">
        <v>62464</v>
      </c>
      <c r="J575" s="728" t="s">
        <v>1378</v>
      </c>
      <c r="K575" s="728" t="s">
        <v>1379</v>
      </c>
      <c r="L575" s="731">
        <v>9075.9135485197367</v>
      </c>
      <c r="M575" s="731">
        <v>19</v>
      </c>
      <c r="N575" s="732">
        <v>172442.357421875</v>
      </c>
    </row>
    <row r="576" spans="1:14" ht="14.4" customHeight="1" x14ac:dyDescent="0.3">
      <c r="A576" s="726" t="s">
        <v>569</v>
      </c>
      <c r="B576" s="727" t="s">
        <v>570</v>
      </c>
      <c r="C576" s="728" t="s">
        <v>590</v>
      </c>
      <c r="D576" s="729" t="s">
        <v>591</v>
      </c>
      <c r="E576" s="730">
        <v>50113008</v>
      </c>
      <c r="F576" s="729" t="s">
        <v>1052</v>
      </c>
      <c r="G576" s="728"/>
      <c r="H576" s="728"/>
      <c r="I576" s="728">
        <v>6480</v>
      </c>
      <c r="J576" s="728" t="s">
        <v>1053</v>
      </c>
      <c r="K576" s="728" t="s">
        <v>1054</v>
      </c>
      <c r="L576" s="731">
        <v>2665.2476515997023</v>
      </c>
      <c r="M576" s="731">
        <v>21</v>
      </c>
      <c r="N576" s="732">
        <v>55970.20068359375</v>
      </c>
    </row>
    <row r="577" spans="1:14" ht="14.4" customHeight="1" x14ac:dyDescent="0.3">
      <c r="A577" s="726" t="s">
        <v>569</v>
      </c>
      <c r="B577" s="727" t="s">
        <v>570</v>
      </c>
      <c r="C577" s="728" t="s">
        <v>590</v>
      </c>
      <c r="D577" s="729" t="s">
        <v>591</v>
      </c>
      <c r="E577" s="730">
        <v>50113013</v>
      </c>
      <c r="F577" s="729" t="s">
        <v>1062</v>
      </c>
      <c r="G577" s="728" t="s">
        <v>610</v>
      </c>
      <c r="H577" s="728">
        <v>195147</v>
      </c>
      <c r="I577" s="728">
        <v>195147</v>
      </c>
      <c r="J577" s="728" t="s">
        <v>1063</v>
      </c>
      <c r="K577" s="728" t="s">
        <v>1064</v>
      </c>
      <c r="L577" s="731">
        <v>561.51</v>
      </c>
      <c r="M577" s="731">
        <v>1</v>
      </c>
      <c r="N577" s="732">
        <v>561.51</v>
      </c>
    </row>
    <row r="578" spans="1:14" ht="14.4" customHeight="1" x14ac:dyDescent="0.3">
      <c r="A578" s="726" t="s">
        <v>569</v>
      </c>
      <c r="B578" s="727" t="s">
        <v>570</v>
      </c>
      <c r="C578" s="728" t="s">
        <v>590</v>
      </c>
      <c r="D578" s="729" t="s">
        <v>591</v>
      </c>
      <c r="E578" s="730">
        <v>50113013</v>
      </c>
      <c r="F578" s="729" t="s">
        <v>1062</v>
      </c>
      <c r="G578" s="728" t="s">
        <v>610</v>
      </c>
      <c r="H578" s="728">
        <v>185525</v>
      </c>
      <c r="I578" s="728">
        <v>85525</v>
      </c>
      <c r="J578" s="728" t="s">
        <v>1065</v>
      </c>
      <c r="K578" s="728" t="s">
        <v>1066</v>
      </c>
      <c r="L578" s="731">
        <v>111.32</v>
      </c>
      <c r="M578" s="731">
        <v>3</v>
      </c>
      <c r="N578" s="732">
        <v>333.96</v>
      </c>
    </row>
    <row r="579" spans="1:14" ht="14.4" customHeight="1" x14ac:dyDescent="0.3">
      <c r="A579" s="726" t="s">
        <v>569</v>
      </c>
      <c r="B579" s="727" t="s">
        <v>570</v>
      </c>
      <c r="C579" s="728" t="s">
        <v>590</v>
      </c>
      <c r="D579" s="729" t="s">
        <v>591</v>
      </c>
      <c r="E579" s="730">
        <v>50113013</v>
      </c>
      <c r="F579" s="729" t="s">
        <v>1062</v>
      </c>
      <c r="G579" s="728" t="s">
        <v>594</v>
      </c>
      <c r="H579" s="728">
        <v>172972</v>
      </c>
      <c r="I579" s="728">
        <v>72972</v>
      </c>
      <c r="J579" s="728" t="s">
        <v>1069</v>
      </c>
      <c r="K579" s="728" t="s">
        <v>1070</v>
      </c>
      <c r="L579" s="731">
        <v>181.54760479041917</v>
      </c>
      <c r="M579" s="731">
        <v>33.4</v>
      </c>
      <c r="N579" s="732">
        <v>6063.6900000000005</v>
      </c>
    </row>
    <row r="580" spans="1:14" ht="14.4" customHeight="1" x14ac:dyDescent="0.3">
      <c r="A580" s="726" t="s">
        <v>569</v>
      </c>
      <c r="B580" s="727" t="s">
        <v>570</v>
      </c>
      <c r="C580" s="728" t="s">
        <v>590</v>
      </c>
      <c r="D580" s="729" t="s">
        <v>591</v>
      </c>
      <c r="E580" s="730">
        <v>50113013</v>
      </c>
      <c r="F580" s="729" t="s">
        <v>1062</v>
      </c>
      <c r="G580" s="728" t="s">
        <v>610</v>
      </c>
      <c r="H580" s="728">
        <v>183817</v>
      </c>
      <c r="I580" s="728">
        <v>183817</v>
      </c>
      <c r="J580" s="728" t="s">
        <v>1073</v>
      </c>
      <c r="K580" s="728" t="s">
        <v>1074</v>
      </c>
      <c r="L580" s="731">
        <v>924.8399999999998</v>
      </c>
      <c r="M580" s="731">
        <v>8</v>
      </c>
      <c r="N580" s="732">
        <v>7398.7199999999984</v>
      </c>
    </row>
    <row r="581" spans="1:14" ht="14.4" customHeight="1" x14ac:dyDescent="0.3">
      <c r="A581" s="726" t="s">
        <v>569</v>
      </c>
      <c r="B581" s="727" t="s">
        <v>570</v>
      </c>
      <c r="C581" s="728" t="s">
        <v>590</v>
      </c>
      <c r="D581" s="729" t="s">
        <v>591</v>
      </c>
      <c r="E581" s="730">
        <v>50113013</v>
      </c>
      <c r="F581" s="729" t="s">
        <v>1062</v>
      </c>
      <c r="G581" s="728" t="s">
        <v>594</v>
      </c>
      <c r="H581" s="728">
        <v>183926</v>
      </c>
      <c r="I581" s="728">
        <v>183926</v>
      </c>
      <c r="J581" s="728" t="s">
        <v>1077</v>
      </c>
      <c r="K581" s="728" t="s">
        <v>1074</v>
      </c>
      <c r="L581" s="731">
        <v>140.27113690515483</v>
      </c>
      <c r="M581" s="731">
        <v>17.600000000000016</v>
      </c>
      <c r="N581" s="732">
        <v>2468.7720095307272</v>
      </c>
    </row>
    <row r="582" spans="1:14" ht="14.4" customHeight="1" x14ac:dyDescent="0.3">
      <c r="A582" s="726" t="s">
        <v>569</v>
      </c>
      <c r="B582" s="727" t="s">
        <v>570</v>
      </c>
      <c r="C582" s="728" t="s">
        <v>590</v>
      </c>
      <c r="D582" s="729" t="s">
        <v>591</v>
      </c>
      <c r="E582" s="730">
        <v>50113013</v>
      </c>
      <c r="F582" s="729" t="s">
        <v>1062</v>
      </c>
      <c r="G582" s="728" t="s">
        <v>610</v>
      </c>
      <c r="H582" s="728">
        <v>145010</v>
      </c>
      <c r="I582" s="728">
        <v>45010</v>
      </c>
      <c r="J582" s="728" t="s">
        <v>1078</v>
      </c>
      <c r="K582" s="728" t="s">
        <v>1079</v>
      </c>
      <c r="L582" s="731">
        <v>42.02000000000001</v>
      </c>
      <c r="M582" s="731">
        <v>5</v>
      </c>
      <c r="N582" s="732">
        <v>210.10000000000005</v>
      </c>
    </row>
    <row r="583" spans="1:14" ht="14.4" customHeight="1" x14ac:dyDescent="0.3">
      <c r="A583" s="726" t="s">
        <v>569</v>
      </c>
      <c r="B583" s="727" t="s">
        <v>570</v>
      </c>
      <c r="C583" s="728" t="s">
        <v>590</v>
      </c>
      <c r="D583" s="729" t="s">
        <v>591</v>
      </c>
      <c r="E583" s="730">
        <v>50113013</v>
      </c>
      <c r="F583" s="729" t="s">
        <v>1062</v>
      </c>
      <c r="G583" s="728" t="s">
        <v>610</v>
      </c>
      <c r="H583" s="728">
        <v>111706</v>
      </c>
      <c r="I583" s="728">
        <v>11706</v>
      </c>
      <c r="J583" s="728" t="s">
        <v>1380</v>
      </c>
      <c r="K583" s="728" t="s">
        <v>1342</v>
      </c>
      <c r="L583" s="731">
        <v>233.72</v>
      </c>
      <c r="M583" s="731">
        <v>2</v>
      </c>
      <c r="N583" s="732">
        <v>467.44</v>
      </c>
    </row>
    <row r="584" spans="1:14" ht="14.4" customHeight="1" x14ac:dyDescent="0.3">
      <c r="A584" s="726" t="s">
        <v>569</v>
      </c>
      <c r="B584" s="727" t="s">
        <v>570</v>
      </c>
      <c r="C584" s="728" t="s">
        <v>590</v>
      </c>
      <c r="D584" s="729" t="s">
        <v>591</v>
      </c>
      <c r="E584" s="730">
        <v>50113013</v>
      </c>
      <c r="F584" s="729" t="s">
        <v>1062</v>
      </c>
      <c r="G584" s="728" t="s">
        <v>594</v>
      </c>
      <c r="H584" s="728">
        <v>131656</v>
      </c>
      <c r="I584" s="728">
        <v>131656</v>
      </c>
      <c r="J584" s="728" t="s">
        <v>1081</v>
      </c>
      <c r="K584" s="728" t="s">
        <v>1082</v>
      </c>
      <c r="L584" s="731">
        <v>517</v>
      </c>
      <c r="M584" s="731">
        <v>3.3</v>
      </c>
      <c r="N584" s="732">
        <v>1706.1</v>
      </c>
    </row>
    <row r="585" spans="1:14" ht="14.4" customHeight="1" x14ac:dyDescent="0.3">
      <c r="A585" s="726" t="s">
        <v>569</v>
      </c>
      <c r="B585" s="727" t="s">
        <v>570</v>
      </c>
      <c r="C585" s="728" t="s">
        <v>590</v>
      </c>
      <c r="D585" s="729" t="s">
        <v>591</v>
      </c>
      <c r="E585" s="730">
        <v>50113013</v>
      </c>
      <c r="F585" s="729" t="s">
        <v>1062</v>
      </c>
      <c r="G585" s="728" t="s">
        <v>594</v>
      </c>
      <c r="H585" s="728">
        <v>162187</v>
      </c>
      <c r="I585" s="728">
        <v>162187</v>
      </c>
      <c r="J585" s="728" t="s">
        <v>1091</v>
      </c>
      <c r="K585" s="728" t="s">
        <v>1092</v>
      </c>
      <c r="L585" s="731">
        <v>286</v>
      </c>
      <c r="M585" s="731">
        <v>1.7999999999999998</v>
      </c>
      <c r="N585" s="732">
        <v>514.79999999999995</v>
      </c>
    </row>
    <row r="586" spans="1:14" ht="14.4" customHeight="1" x14ac:dyDescent="0.3">
      <c r="A586" s="726" t="s">
        <v>569</v>
      </c>
      <c r="B586" s="727" t="s">
        <v>570</v>
      </c>
      <c r="C586" s="728" t="s">
        <v>590</v>
      </c>
      <c r="D586" s="729" t="s">
        <v>591</v>
      </c>
      <c r="E586" s="730">
        <v>50113013</v>
      </c>
      <c r="F586" s="729" t="s">
        <v>1062</v>
      </c>
      <c r="G586" s="728" t="s">
        <v>610</v>
      </c>
      <c r="H586" s="728">
        <v>849655</v>
      </c>
      <c r="I586" s="728">
        <v>129836</v>
      </c>
      <c r="J586" s="728" t="s">
        <v>1093</v>
      </c>
      <c r="K586" s="728" t="s">
        <v>1094</v>
      </c>
      <c r="L586" s="731">
        <v>263.31027027027028</v>
      </c>
      <c r="M586" s="731">
        <v>18.5</v>
      </c>
      <c r="N586" s="732">
        <v>4871.2400000000007</v>
      </c>
    </row>
    <row r="587" spans="1:14" ht="14.4" customHeight="1" x14ac:dyDescent="0.3">
      <c r="A587" s="726" t="s">
        <v>569</v>
      </c>
      <c r="B587" s="727" t="s">
        <v>570</v>
      </c>
      <c r="C587" s="728" t="s">
        <v>590</v>
      </c>
      <c r="D587" s="729" t="s">
        <v>591</v>
      </c>
      <c r="E587" s="730">
        <v>50113013</v>
      </c>
      <c r="F587" s="729" t="s">
        <v>1062</v>
      </c>
      <c r="G587" s="728" t="s">
        <v>610</v>
      </c>
      <c r="H587" s="728">
        <v>849887</v>
      </c>
      <c r="I587" s="728">
        <v>129834</v>
      </c>
      <c r="J587" s="728" t="s">
        <v>1095</v>
      </c>
      <c r="K587" s="728" t="s">
        <v>571</v>
      </c>
      <c r="L587" s="731">
        <v>154</v>
      </c>
      <c r="M587" s="731">
        <v>1.5</v>
      </c>
      <c r="N587" s="732">
        <v>231</v>
      </c>
    </row>
    <row r="588" spans="1:14" ht="14.4" customHeight="1" x14ac:dyDescent="0.3">
      <c r="A588" s="726" t="s">
        <v>569</v>
      </c>
      <c r="B588" s="727" t="s">
        <v>570</v>
      </c>
      <c r="C588" s="728" t="s">
        <v>590</v>
      </c>
      <c r="D588" s="729" t="s">
        <v>591</v>
      </c>
      <c r="E588" s="730">
        <v>50113013</v>
      </c>
      <c r="F588" s="729" t="s">
        <v>1062</v>
      </c>
      <c r="G588" s="728" t="s">
        <v>594</v>
      </c>
      <c r="H588" s="728">
        <v>120605</v>
      </c>
      <c r="I588" s="728">
        <v>20605</v>
      </c>
      <c r="J588" s="728" t="s">
        <v>1381</v>
      </c>
      <c r="K588" s="728" t="s">
        <v>1382</v>
      </c>
      <c r="L588" s="731">
        <v>603.72370659370404</v>
      </c>
      <c r="M588" s="731">
        <v>2.2000000000000002</v>
      </c>
      <c r="N588" s="732">
        <v>1328.1921545061491</v>
      </c>
    </row>
    <row r="589" spans="1:14" ht="14.4" customHeight="1" x14ac:dyDescent="0.3">
      <c r="A589" s="726" t="s">
        <v>569</v>
      </c>
      <c r="B589" s="727" t="s">
        <v>570</v>
      </c>
      <c r="C589" s="728" t="s">
        <v>590</v>
      </c>
      <c r="D589" s="729" t="s">
        <v>591</v>
      </c>
      <c r="E589" s="730">
        <v>50113013</v>
      </c>
      <c r="F589" s="729" t="s">
        <v>1062</v>
      </c>
      <c r="G589" s="728" t="s">
        <v>594</v>
      </c>
      <c r="H589" s="728">
        <v>844576</v>
      </c>
      <c r="I589" s="728">
        <v>100339</v>
      </c>
      <c r="J589" s="728" t="s">
        <v>1098</v>
      </c>
      <c r="K589" s="728" t="s">
        <v>1099</v>
      </c>
      <c r="L589" s="731">
        <v>97.610000000000014</v>
      </c>
      <c r="M589" s="731">
        <v>7</v>
      </c>
      <c r="N589" s="732">
        <v>683.2700000000001</v>
      </c>
    </row>
    <row r="590" spans="1:14" ht="14.4" customHeight="1" x14ac:dyDescent="0.3">
      <c r="A590" s="726" t="s">
        <v>569</v>
      </c>
      <c r="B590" s="727" t="s">
        <v>570</v>
      </c>
      <c r="C590" s="728" t="s">
        <v>590</v>
      </c>
      <c r="D590" s="729" t="s">
        <v>591</v>
      </c>
      <c r="E590" s="730">
        <v>50113013</v>
      </c>
      <c r="F590" s="729" t="s">
        <v>1062</v>
      </c>
      <c r="G590" s="728" t="s">
        <v>594</v>
      </c>
      <c r="H590" s="728">
        <v>101066</v>
      </c>
      <c r="I590" s="728">
        <v>1066</v>
      </c>
      <c r="J590" s="728" t="s">
        <v>1105</v>
      </c>
      <c r="K590" s="728" t="s">
        <v>1106</v>
      </c>
      <c r="L590" s="731">
        <v>50.981666666666648</v>
      </c>
      <c r="M590" s="731">
        <v>12</v>
      </c>
      <c r="N590" s="732">
        <v>611.77999999999975</v>
      </c>
    </row>
    <row r="591" spans="1:14" ht="14.4" customHeight="1" x14ac:dyDescent="0.3">
      <c r="A591" s="726" t="s">
        <v>569</v>
      </c>
      <c r="B591" s="727" t="s">
        <v>570</v>
      </c>
      <c r="C591" s="728" t="s">
        <v>590</v>
      </c>
      <c r="D591" s="729" t="s">
        <v>591</v>
      </c>
      <c r="E591" s="730">
        <v>50113013</v>
      </c>
      <c r="F591" s="729" t="s">
        <v>1062</v>
      </c>
      <c r="G591" s="728" t="s">
        <v>594</v>
      </c>
      <c r="H591" s="728">
        <v>148261</v>
      </c>
      <c r="I591" s="728">
        <v>48261</v>
      </c>
      <c r="J591" s="728" t="s">
        <v>1105</v>
      </c>
      <c r="K591" s="728" t="s">
        <v>1383</v>
      </c>
      <c r="L591" s="731">
        <v>48.25</v>
      </c>
      <c r="M591" s="731">
        <v>1</v>
      </c>
      <c r="N591" s="732">
        <v>48.25</v>
      </c>
    </row>
    <row r="592" spans="1:14" ht="14.4" customHeight="1" x14ac:dyDescent="0.3">
      <c r="A592" s="726" t="s">
        <v>569</v>
      </c>
      <c r="B592" s="727" t="s">
        <v>570</v>
      </c>
      <c r="C592" s="728" t="s">
        <v>590</v>
      </c>
      <c r="D592" s="729" t="s">
        <v>591</v>
      </c>
      <c r="E592" s="730">
        <v>50113013</v>
      </c>
      <c r="F592" s="729" t="s">
        <v>1062</v>
      </c>
      <c r="G592" s="728" t="s">
        <v>594</v>
      </c>
      <c r="H592" s="728">
        <v>847476</v>
      </c>
      <c r="I592" s="728">
        <v>112782</v>
      </c>
      <c r="J592" s="728" t="s">
        <v>1110</v>
      </c>
      <c r="K592" s="728" t="s">
        <v>1111</v>
      </c>
      <c r="L592" s="731">
        <v>674.31125000000009</v>
      </c>
      <c r="M592" s="731">
        <v>1.4</v>
      </c>
      <c r="N592" s="732">
        <v>944.03575000000001</v>
      </c>
    </row>
    <row r="593" spans="1:14" ht="14.4" customHeight="1" x14ac:dyDescent="0.3">
      <c r="A593" s="726" t="s">
        <v>569</v>
      </c>
      <c r="B593" s="727" t="s">
        <v>570</v>
      </c>
      <c r="C593" s="728" t="s">
        <v>590</v>
      </c>
      <c r="D593" s="729" t="s">
        <v>591</v>
      </c>
      <c r="E593" s="730">
        <v>50113013</v>
      </c>
      <c r="F593" s="729" t="s">
        <v>1062</v>
      </c>
      <c r="G593" s="728" t="s">
        <v>594</v>
      </c>
      <c r="H593" s="728">
        <v>96414</v>
      </c>
      <c r="I593" s="728">
        <v>96414</v>
      </c>
      <c r="J593" s="728" t="s">
        <v>1112</v>
      </c>
      <c r="K593" s="728" t="s">
        <v>1113</v>
      </c>
      <c r="L593" s="731">
        <v>57.989999999999995</v>
      </c>
      <c r="M593" s="731">
        <v>2</v>
      </c>
      <c r="N593" s="732">
        <v>115.97999999999999</v>
      </c>
    </row>
    <row r="594" spans="1:14" ht="14.4" customHeight="1" x14ac:dyDescent="0.3">
      <c r="A594" s="726" t="s">
        <v>569</v>
      </c>
      <c r="B594" s="727" t="s">
        <v>570</v>
      </c>
      <c r="C594" s="728" t="s">
        <v>590</v>
      </c>
      <c r="D594" s="729" t="s">
        <v>591</v>
      </c>
      <c r="E594" s="730">
        <v>50113013</v>
      </c>
      <c r="F594" s="729" t="s">
        <v>1062</v>
      </c>
      <c r="G594" s="728" t="s">
        <v>594</v>
      </c>
      <c r="H594" s="728">
        <v>216196</v>
      </c>
      <c r="I594" s="728">
        <v>216196</v>
      </c>
      <c r="J594" s="728" t="s">
        <v>1384</v>
      </c>
      <c r="K594" s="728" t="s">
        <v>1385</v>
      </c>
      <c r="L594" s="731">
        <v>71.290000000000006</v>
      </c>
      <c r="M594" s="731">
        <v>4</v>
      </c>
      <c r="N594" s="732">
        <v>285.16000000000003</v>
      </c>
    </row>
    <row r="595" spans="1:14" ht="14.4" customHeight="1" x14ac:dyDescent="0.3">
      <c r="A595" s="726" t="s">
        <v>569</v>
      </c>
      <c r="B595" s="727" t="s">
        <v>570</v>
      </c>
      <c r="C595" s="728" t="s">
        <v>590</v>
      </c>
      <c r="D595" s="729" t="s">
        <v>591</v>
      </c>
      <c r="E595" s="730">
        <v>50113013</v>
      </c>
      <c r="F595" s="729" t="s">
        <v>1062</v>
      </c>
      <c r="G595" s="728" t="s">
        <v>594</v>
      </c>
      <c r="H595" s="728">
        <v>216199</v>
      </c>
      <c r="I595" s="728">
        <v>216199</v>
      </c>
      <c r="J595" s="728" t="s">
        <v>1117</v>
      </c>
      <c r="K595" s="728" t="s">
        <v>1118</v>
      </c>
      <c r="L595" s="731">
        <v>100.59973458223757</v>
      </c>
      <c r="M595" s="731">
        <v>4</v>
      </c>
      <c r="N595" s="732">
        <v>402.39893832895029</v>
      </c>
    </row>
    <row r="596" spans="1:14" ht="14.4" customHeight="1" x14ac:dyDescent="0.3">
      <c r="A596" s="726" t="s">
        <v>569</v>
      </c>
      <c r="B596" s="727" t="s">
        <v>570</v>
      </c>
      <c r="C596" s="728" t="s">
        <v>590</v>
      </c>
      <c r="D596" s="729" t="s">
        <v>591</v>
      </c>
      <c r="E596" s="730">
        <v>50113013</v>
      </c>
      <c r="F596" s="729" t="s">
        <v>1062</v>
      </c>
      <c r="G596" s="728" t="s">
        <v>594</v>
      </c>
      <c r="H596" s="728">
        <v>216183</v>
      </c>
      <c r="I596" s="728">
        <v>216183</v>
      </c>
      <c r="J596" s="728" t="s">
        <v>1386</v>
      </c>
      <c r="K596" s="728" t="s">
        <v>1387</v>
      </c>
      <c r="L596" s="731">
        <v>251.16</v>
      </c>
      <c r="M596" s="731">
        <v>30</v>
      </c>
      <c r="N596" s="732">
        <v>7534.8</v>
      </c>
    </row>
    <row r="597" spans="1:14" ht="14.4" customHeight="1" x14ac:dyDescent="0.3">
      <c r="A597" s="726" t="s">
        <v>569</v>
      </c>
      <c r="B597" s="727" t="s">
        <v>570</v>
      </c>
      <c r="C597" s="728" t="s">
        <v>590</v>
      </c>
      <c r="D597" s="729" t="s">
        <v>591</v>
      </c>
      <c r="E597" s="730">
        <v>50113013</v>
      </c>
      <c r="F597" s="729" t="s">
        <v>1062</v>
      </c>
      <c r="G597" s="728" t="s">
        <v>610</v>
      </c>
      <c r="H597" s="728">
        <v>197000</v>
      </c>
      <c r="I597" s="728">
        <v>97000</v>
      </c>
      <c r="J597" s="728" t="s">
        <v>1121</v>
      </c>
      <c r="K597" s="728" t="s">
        <v>1122</v>
      </c>
      <c r="L597" s="731">
        <v>29.369999999999997</v>
      </c>
      <c r="M597" s="731">
        <v>18</v>
      </c>
      <c r="N597" s="732">
        <v>528.66</v>
      </c>
    </row>
    <row r="598" spans="1:14" ht="14.4" customHeight="1" x14ac:dyDescent="0.3">
      <c r="A598" s="726" t="s">
        <v>569</v>
      </c>
      <c r="B598" s="727" t="s">
        <v>570</v>
      </c>
      <c r="C598" s="728" t="s">
        <v>590</v>
      </c>
      <c r="D598" s="729" t="s">
        <v>591</v>
      </c>
      <c r="E598" s="730">
        <v>50113013</v>
      </c>
      <c r="F598" s="729" t="s">
        <v>1062</v>
      </c>
      <c r="G598" s="728" t="s">
        <v>594</v>
      </c>
      <c r="H598" s="728">
        <v>207636</v>
      </c>
      <c r="I598" s="728">
        <v>207636</v>
      </c>
      <c r="J598" s="728" t="s">
        <v>1388</v>
      </c>
      <c r="K598" s="728" t="s">
        <v>1389</v>
      </c>
      <c r="L598" s="731">
        <v>2737.68</v>
      </c>
      <c r="M598" s="731">
        <v>0.9</v>
      </c>
      <c r="N598" s="732">
        <v>2463.9119999999998</v>
      </c>
    </row>
    <row r="599" spans="1:14" ht="14.4" customHeight="1" x14ac:dyDescent="0.3">
      <c r="A599" s="726" t="s">
        <v>569</v>
      </c>
      <c r="B599" s="727" t="s">
        <v>570</v>
      </c>
      <c r="C599" s="728" t="s">
        <v>590</v>
      </c>
      <c r="D599" s="729" t="s">
        <v>591</v>
      </c>
      <c r="E599" s="730">
        <v>50113013</v>
      </c>
      <c r="F599" s="729" t="s">
        <v>1062</v>
      </c>
      <c r="G599" s="728" t="s">
        <v>594</v>
      </c>
      <c r="H599" s="728">
        <v>101076</v>
      </c>
      <c r="I599" s="728">
        <v>1076</v>
      </c>
      <c r="J599" s="728" t="s">
        <v>1125</v>
      </c>
      <c r="K599" s="728" t="s">
        <v>903</v>
      </c>
      <c r="L599" s="731">
        <v>71.108999999999995</v>
      </c>
      <c r="M599" s="731">
        <v>10</v>
      </c>
      <c r="N599" s="732">
        <v>711.08999999999992</v>
      </c>
    </row>
    <row r="600" spans="1:14" ht="14.4" customHeight="1" x14ac:dyDescent="0.3">
      <c r="A600" s="726" t="s">
        <v>569</v>
      </c>
      <c r="B600" s="727" t="s">
        <v>570</v>
      </c>
      <c r="C600" s="728" t="s">
        <v>590</v>
      </c>
      <c r="D600" s="729" t="s">
        <v>591</v>
      </c>
      <c r="E600" s="730">
        <v>50113013</v>
      </c>
      <c r="F600" s="729" t="s">
        <v>1062</v>
      </c>
      <c r="G600" s="728" t="s">
        <v>610</v>
      </c>
      <c r="H600" s="728">
        <v>113453</v>
      </c>
      <c r="I600" s="728">
        <v>113453</v>
      </c>
      <c r="J600" s="728" t="s">
        <v>1126</v>
      </c>
      <c r="K600" s="728" t="s">
        <v>1127</v>
      </c>
      <c r="L600" s="731">
        <v>460.29310344827593</v>
      </c>
      <c r="M600" s="731">
        <v>11.6</v>
      </c>
      <c r="N600" s="732">
        <v>5339.4000000000005</v>
      </c>
    </row>
    <row r="601" spans="1:14" ht="14.4" customHeight="1" x14ac:dyDescent="0.3">
      <c r="A601" s="726" t="s">
        <v>569</v>
      </c>
      <c r="B601" s="727" t="s">
        <v>570</v>
      </c>
      <c r="C601" s="728" t="s">
        <v>590</v>
      </c>
      <c r="D601" s="729" t="s">
        <v>591</v>
      </c>
      <c r="E601" s="730">
        <v>50113013</v>
      </c>
      <c r="F601" s="729" t="s">
        <v>1062</v>
      </c>
      <c r="G601" s="728" t="s">
        <v>594</v>
      </c>
      <c r="H601" s="728">
        <v>116600</v>
      </c>
      <c r="I601" s="728">
        <v>16600</v>
      </c>
      <c r="J601" s="728" t="s">
        <v>1134</v>
      </c>
      <c r="K601" s="728" t="s">
        <v>1135</v>
      </c>
      <c r="L601" s="731">
        <v>23.560003735021205</v>
      </c>
      <c r="M601" s="731">
        <v>1207</v>
      </c>
      <c r="N601" s="732">
        <v>28436.924508170592</v>
      </c>
    </row>
    <row r="602" spans="1:14" ht="14.4" customHeight="1" x14ac:dyDescent="0.3">
      <c r="A602" s="726" t="s">
        <v>569</v>
      </c>
      <c r="B602" s="727" t="s">
        <v>570</v>
      </c>
      <c r="C602" s="728" t="s">
        <v>590</v>
      </c>
      <c r="D602" s="729" t="s">
        <v>591</v>
      </c>
      <c r="E602" s="730">
        <v>50113013</v>
      </c>
      <c r="F602" s="729" t="s">
        <v>1062</v>
      </c>
      <c r="G602" s="728" t="s">
        <v>594</v>
      </c>
      <c r="H602" s="728">
        <v>117149</v>
      </c>
      <c r="I602" s="728">
        <v>17149</v>
      </c>
      <c r="J602" s="728" t="s">
        <v>1134</v>
      </c>
      <c r="K602" s="728" t="s">
        <v>1136</v>
      </c>
      <c r="L602" s="731">
        <v>163.39399999999998</v>
      </c>
      <c r="M602" s="731">
        <v>15</v>
      </c>
      <c r="N602" s="732">
        <v>2450.91</v>
      </c>
    </row>
    <row r="603" spans="1:14" ht="14.4" customHeight="1" x14ac:dyDescent="0.3">
      <c r="A603" s="726" t="s">
        <v>569</v>
      </c>
      <c r="B603" s="727" t="s">
        <v>570</v>
      </c>
      <c r="C603" s="728" t="s">
        <v>590</v>
      </c>
      <c r="D603" s="729" t="s">
        <v>591</v>
      </c>
      <c r="E603" s="730">
        <v>50113013</v>
      </c>
      <c r="F603" s="729" t="s">
        <v>1062</v>
      </c>
      <c r="G603" s="728" t="s">
        <v>610</v>
      </c>
      <c r="H603" s="728">
        <v>166269</v>
      </c>
      <c r="I603" s="728">
        <v>166269</v>
      </c>
      <c r="J603" s="728" t="s">
        <v>1137</v>
      </c>
      <c r="K603" s="728" t="s">
        <v>1138</v>
      </c>
      <c r="L603" s="731">
        <v>91.206666666666663</v>
      </c>
      <c r="M603" s="731">
        <v>18</v>
      </c>
      <c r="N603" s="732">
        <v>1641.72</v>
      </c>
    </row>
    <row r="604" spans="1:14" ht="14.4" customHeight="1" thickBot="1" x14ac:dyDescent="0.35">
      <c r="A604" s="733" t="s">
        <v>569</v>
      </c>
      <c r="B604" s="734" t="s">
        <v>570</v>
      </c>
      <c r="C604" s="735" t="s">
        <v>590</v>
      </c>
      <c r="D604" s="736" t="s">
        <v>591</v>
      </c>
      <c r="E604" s="737">
        <v>50113014</v>
      </c>
      <c r="F604" s="736" t="s">
        <v>1144</v>
      </c>
      <c r="G604" s="735" t="s">
        <v>610</v>
      </c>
      <c r="H604" s="735">
        <v>164407</v>
      </c>
      <c r="I604" s="735">
        <v>164407</v>
      </c>
      <c r="J604" s="735" t="s">
        <v>1147</v>
      </c>
      <c r="K604" s="735" t="s">
        <v>1390</v>
      </c>
      <c r="L604" s="738">
        <v>308</v>
      </c>
      <c r="M604" s="738">
        <v>1.8</v>
      </c>
      <c r="N604" s="739">
        <v>554.4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1391</v>
      </c>
      <c r="B5" s="724">
        <v>4355.7699999999995</v>
      </c>
      <c r="C5" s="744">
        <v>7.8080717307255016E-3</v>
      </c>
      <c r="D5" s="724">
        <v>553498.99238129728</v>
      </c>
      <c r="E5" s="744">
        <v>0.99219192826927449</v>
      </c>
      <c r="F5" s="725">
        <v>557854.7623812973</v>
      </c>
    </row>
    <row r="6" spans="1:6" ht="14.4" customHeight="1" thickBot="1" x14ac:dyDescent="0.35">
      <c r="A6" s="755" t="s">
        <v>1392</v>
      </c>
      <c r="B6" s="747">
        <v>920.76999999999987</v>
      </c>
      <c r="C6" s="748">
        <v>6.6356445874687295E-3</v>
      </c>
      <c r="D6" s="747">
        <v>137840.42913638143</v>
      </c>
      <c r="E6" s="748">
        <v>0.99336435541253132</v>
      </c>
      <c r="F6" s="749">
        <v>138761.19913638142</v>
      </c>
    </row>
    <row r="7" spans="1:6" ht="14.4" customHeight="1" thickBot="1" x14ac:dyDescent="0.35">
      <c r="A7" s="750" t="s">
        <v>3</v>
      </c>
      <c r="B7" s="751">
        <v>5276.5399999999991</v>
      </c>
      <c r="C7" s="752">
        <v>7.5745321547101693E-3</v>
      </c>
      <c r="D7" s="751">
        <v>691339.42151767877</v>
      </c>
      <c r="E7" s="752">
        <v>0.99242546784528995</v>
      </c>
      <c r="F7" s="753">
        <v>696615.96151767869</v>
      </c>
    </row>
    <row r="8" spans="1:6" ht="14.4" customHeight="1" thickBot="1" x14ac:dyDescent="0.35"/>
    <row r="9" spans="1:6" ht="14.4" customHeight="1" x14ac:dyDescent="0.3">
      <c r="A9" s="754" t="s">
        <v>1393</v>
      </c>
      <c r="B9" s="724"/>
      <c r="C9" s="744">
        <v>0</v>
      </c>
      <c r="D9" s="724">
        <v>27466.828998672772</v>
      </c>
      <c r="E9" s="744">
        <v>1</v>
      </c>
      <c r="F9" s="725">
        <v>27466.828998672772</v>
      </c>
    </row>
    <row r="10" spans="1:6" ht="14.4" customHeight="1" x14ac:dyDescent="0.3">
      <c r="A10" s="757" t="s">
        <v>1394</v>
      </c>
      <c r="B10" s="731"/>
      <c r="C10" s="745">
        <v>0</v>
      </c>
      <c r="D10" s="731">
        <v>115.4</v>
      </c>
      <c r="E10" s="745">
        <v>1</v>
      </c>
      <c r="F10" s="732">
        <v>115.4</v>
      </c>
    </row>
    <row r="11" spans="1:6" ht="14.4" customHeight="1" x14ac:dyDescent="0.3">
      <c r="A11" s="757" t="s">
        <v>1395</v>
      </c>
      <c r="B11" s="731"/>
      <c r="C11" s="745">
        <v>0</v>
      </c>
      <c r="D11" s="731">
        <v>332.87</v>
      </c>
      <c r="E11" s="745">
        <v>1</v>
      </c>
      <c r="F11" s="732">
        <v>332.87</v>
      </c>
    </row>
    <row r="12" spans="1:6" ht="14.4" customHeight="1" x14ac:dyDescent="0.3">
      <c r="A12" s="757" t="s">
        <v>1396</v>
      </c>
      <c r="B12" s="731"/>
      <c r="C12" s="745">
        <v>0</v>
      </c>
      <c r="D12" s="731">
        <v>625.38</v>
      </c>
      <c r="E12" s="745">
        <v>1</v>
      </c>
      <c r="F12" s="732">
        <v>625.38</v>
      </c>
    </row>
    <row r="13" spans="1:6" ht="14.4" customHeight="1" x14ac:dyDescent="0.3">
      <c r="A13" s="757" t="s">
        <v>1397</v>
      </c>
      <c r="B13" s="731"/>
      <c r="C13" s="745">
        <v>0</v>
      </c>
      <c r="D13" s="731">
        <v>1631.2000000000003</v>
      </c>
      <c r="E13" s="745">
        <v>1</v>
      </c>
      <c r="F13" s="732">
        <v>1631.2000000000003</v>
      </c>
    </row>
    <row r="14" spans="1:6" ht="14.4" customHeight="1" x14ac:dyDescent="0.3">
      <c r="A14" s="757" t="s">
        <v>1398</v>
      </c>
      <c r="B14" s="731"/>
      <c r="C14" s="745">
        <v>0</v>
      </c>
      <c r="D14" s="731">
        <v>1041.22</v>
      </c>
      <c r="E14" s="745">
        <v>1</v>
      </c>
      <c r="F14" s="732">
        <v>1041.22</v>
      </c>
    </row>
    <row r="15" spans="1:6" ht="14.4" customHeight="1" x14ac:dyDescent="0.3">
      <c r="A15" s="757" t="s">
        <v>1399</v>
      </c>
      <c r="B15" s="731"/>
      <c r="C15" s="745">
        <v>0</v>
      </c>
      <c r="D15" s="731">
        <v>93.070000000000022</v>
      </c>
      <c r="E15" s="745">
        <v>1</v>
      </c>
      <c r="F15" s="732">
        <v>93.070000000000022</v>
      </c>
    </row>
    <row r="16" spans="1:6" ht="14.4" customHeight="1" x14ac:dyDescent="0.3">
      <c r="A16" s="757" t="s">
        <v>1400</v>
      </c>
      <c r="B16" s="731"/>
      <c r="C16" s="745">
        <v>0</v>
      </c>
      <c r="D16" s="731">
        <v>112.04</v>
      </c>
      <c r="E16" s="745">
        <v>1</v>
      </c>
      <c r="F16" s="732">
        <v>112.04</v>
      </c>
    </row>
    <row r="17" spans="1:6" ht="14.4" customHeight="1" x14ac:dyDescent="0.3">
      <c r="A17" s="757" t="s">
        <v>1401</v>
      </c>
      <c r="B17" s="731"/>
      <c r="C17" s="745">
        <v>0</v>
      </c>
      <c r="D17" s="731">
        <v>161874.2921479184</v>
      </c>
      <c r="E17" s="745">
        <v>1</v>
      </c>
      <c r="F17" s="732">
        <v>161874.2921479184</v>
      </c>
    </row>
    <row r="18" spans="1:6" ht="14.4" customHeight="1" x14ac:dyDescent="0.3">
      <c r="A18" s="757" t="s">
        <v>1402</v>
      </c>
      <c r="B18" s="731"/>
      <c r="C18" s="745">
        <v>0</v>
      </c>
      <c r="D18" s="731">
        <v>70.040000000000035</v>
      </c>
      <c r="E18" s="745">
        <v>1</v>
      </c>
      <c r="F18" s="732">
        <v>70.040000000000035</v>
      </c>
    </row>
    <row r="19" spans="1:6" ht="14.4" customHeight="1" x14ac:dyDescent="0.3">
      <c r="A19" s="757" t="s">
        <v>1403</v>
      </c>
      <c r="B19" s="731"/>
      <c r="C19" s="745">
        <v>0</v>
      </c>
      <c r="D19" s="731">
        <v>264.89999999999998</v>
      </c>
      <c r="E19" s="745">
        <v>1</v>
      </c>
      <c r="F19" s="732">
        <v>264.89999999999998</v>
      </c>
    </row>
    <row r="20" spans="1:6" ht="14.4" customHeight="1" x14ac:dyDescent="0.3">
      <c r="A20" s="757" t="s">
        <v>1404</v>
      </c>
      <c r="B20" s="731"/>
      <c r="C20" s="745">
        <v>0</v>
      </c>
      <c r="D20" s="731">
        <v>295.32000000000005</v>
      </c>
      <c r="E20" s="745">
        <v>1</v>
      </c>
      <c r="F20" s="732">
        <v>295.32000000000005</v>
      </c>
    </row>
    <row r="21" spans="1:6" ht="14.4" customHeight="1" x14ac:dyDescent="0.3">
      <c r="A21" s="757" t="s">
        <v>1405</v>
      </c>
      <c r="B21" s="731"/>
      <c r="C21" s="745">
        <v>0</v>
      </c>
      <c r="D21" s="731">
        <v>78.520000000000024</v>
      </c>
      <c r="E21" s="745">
        <v>1</v>
      </c>
      <c r="F21" s="732">
        <v>78.520000000000024</v>
      </c>
    </row>
    <row r="22" spans="1:6" ht="14.4" customHeight="1" x14ac:dyDescent="0.3">
      <c r="A22" s="757" t="s">
        <v>1406</v>
      </c>
      <c r="B22" s="731"/>
      <c r="C22" s="745">
        <v>0</v>
      </c>
      <c r="D22" s="731">
        <v>31.869999999999997</v>
      </c>
      <c r="E22" s="745">
        <v>1</v>
      </c>
      <c r="F22" s="732">
        <v>31.869999999999997</v>
      </c>
    </row>
    <row r="23" spans="1:6" ht="14.4" customHeight="1" x14ac:dyDescent="0.3">
      <c r="A23" s="757" t="s">
        <v>1407</v>
      </c>
      <c r="B23" s="731">
        <v>132.65999999999997</v>
      </c>
      <c r="C23" s="745">
        <v>0.26654075666552812</v>
      </c>
      <c r="D23" s="731">
        <v>365.04999999999995</v>
      </c>
      <c r="E23" s="745">
        <v>0.73345924333447188</v>
      </c>
      <c r="F23" s="732">
        <v>497.70999999999992</v>
      </c>
    </row>
    <row r="24" spans="1:6" ht="14.4" customHeight="1" x14ac:dyDescent="0.3">
      <c r="A24" s="757" t="s">
        <v>1408</v>
      </c>
      <c r="B24" s="731"/>
      <c r="C24" s="745">
        <v>0</v>
      </c>
      <c r="D24" s="731">
        <v>642.36</v>
      </c>
      <c r="E24" s="745">
        <v>1</v>
      </c>
      <c r="F24" s="732">
        <v>642.36</v>
      </c>
    </row>
    <row r="25" spans="1:6" ht="14.4" customHeight="1" x14ac:dyDescent="0.3">
      <c r="A25" s="757" t="s">
        <v>1409</v>
      </c>
      <c r="B25" s="731"/>
      <c r="C25" s="745">
        <v>0</v>
      </c>
      <c r="D25" s="731">
        <v>276.77</v>
      </c>
      <c r="E25" s="745">
        <v>1</v>
      </c>
      <c r="F25" s="732">
        <v>276.77</v>
      </c>
    </row>
    <row r="26" spans="1:6" ht="14.4" customHeight="1" x14ac:dyDescent="0.3">
      <c r="A26" s="757" t="s">
        <v>1410</v>
      </c>
      <c r="B26" s="731"/>
      <c r="C26" s="745">
        <v>0</v>
      </c>
      <c r="D26" s="731">
        <v>222.07999999999998</v>
      </c>
      <c r="E26" s="745">
        <v>1</v>
      </c>
      <c r="F26" s="732">
        <v>222.07999999999998</v>
      </c>
    </row>
    <row r="27" spans="1:6" ht="14.4" customHeight="1" x14ac:dyDescent="0.3">
      <c r="A27" s="757" t="s">
        <v>1411</v>
      </c>
      <c r="B27" s="731"/>
      <c r="C27" s="745">
        <v>0</v>
      </c>
      <c r="D27" s="731">
        <v>18.769999999999996</v>
      </c>
      <c r="E27" s="745">
        <v>1</v>
      </c>
      <c r="F27" s="732">
        <v>18.769999999999996</v>
      </c>
    </row>
    <row r="28" spans="1:6" ht="14.4" customHeight="1" x14ac:dyDescent="0.3">
      <c r="A28" s="757" t="s">
        <v>1412</v>
      </c>
      <c r="B28" s="731"/>
      <c r="C28" s="745">
        <v>0</v>
      </c>
      <c r="D28" s="731">
        <v>604.5</v>
      </c>
      <c r="E28" s="745">
        <v>1</v>
      </c>
      <c r="F28" s="732">
        <v>604.5</v>
      </c>
    </row>
    <row r="29" spans="1:6" ht="14.4" customHeight="1" x14ac:dyDescent="0.3">
      <c r="A29" s="757" t="s">
        <v>1413</v>
      </c>
      <c r="B29" s="731"/>
      <c r="C29" s="745">
        <v>0</v>
      </c>
      <c r="D29" s="731">
        <v>110.25</v>
      </c>
      <c r="E29" s="745">
        <v>1</v>
      </c>
      <c r="F29" s="732">
        <v>110.25</v>
      </c>
    </row>
    <row r="30" spans="1:6" ht="14.4" customHeight="1" x14ac:dyDescent="0.3">
      <c r="A30" s="757" t="s">
        <v>1414</v>
      </c>
      <c r="B30" s="731"/>
      <c r="C30" s="745">
        <v>0</v>
      </c>
      <c r="D30" s="731">
        <v>779.5</v>
      </c>
      <c r="E30" s="745">
        <v>1</v>
      </c>
      <c r="F30" s="732">
        <v>779.5</v>
      </c>
    </row>
    <row r="31" spans="1:6" ht="14.4" customHeight="1" x14ac:dyDescent="0.3">
      <c r="A31" s="757" t="s">
        <v>1415</v>
      </c>
      <c r="B31" s="731"/>
      <c r="C31" s="745">
        <v>0</v>
      </c>
      <c r="D31" s="731">
        <v>76.289999999999992</v>
      </c>
      <c r="E31" s="745">
        <v>1</v>
      </c>
      <c r="F31" s="732">
        <v>76.289999999999992</v>
      </c>
    </row>
    <row r="32" spans="1:6" ht="14.4" customHeight="1" x14ac:dyDescent="0.3">
      <c r="A32" s="757" t="s">
        <v>1416</v>
      </c>
      <c r="B32" s="731"/>
      <c r="C32" s="745">
        <v>0</v>
      </c>
      <c r="D32" s="731">
        <v>875.44</v>
      </c>
      <c r="E32" s="745">
        <v>1</v>
      </c>
      <c r="F32" s="732">
        <v>875.44</v>
      </c>
    </row>
    <row r="33" spans="1:6" ht="14.4" customHeight="1" x14ac:dyDescent="0.3">
      <c r="A33" s="757" t="s">
        <v>1417</v>
      </c>
      <c r="B33" s="731"/>
      <c r="C33" s="745">
        <v>0</v>
      </c>
      <c r="D33" s="731">
        <v>43.300000000000011</v>
      </c>
      <c r="E33" s="745">
        <v>1</v>
      </c>
      <c r="F33" s="732">
        <v>43.300000000000011</v>
      </c>
    </row>
    <row r="34" spans="1:6" ht="14.4" customHeight="1" x14ac:dyDescent="0.3">
      <c r="A34" s="757" t="s">
        <v>1418</v>
      </c>
      <c r="B34" s="731"/>
      <c r="C34" s="745">
        <v>0</v>
      </c>
      <c r="D34" s="731">
        <v>70.060000000000031</v>
      </c>
      <c r="E34" s="745">
        <v>1</v>
      </c>
      <c r="F34" s="732">
        <v>70.060000000000031</v>
      </c>
    </row>
    <row r="35" spans="1:6" ht="14.4" customHeight="1" x14ac:dyDescent="0.3">
      <c r="A35" s="757" t="s">
        <v>1419</v>
      </c>
      <c r="B35" s="731"/>
      <c r="C35" s="745">
        <v>0</v>
      </c>
      <c r="D35" s="731">
        <v>29.110000000000003</v>
      </c>
      <c r="E35" s="745">
        <v>1</v>
      </c>
      <c r="F35" s="732">
        <v>29.110000000000003</v>
      </c>
    </row>
    <row r="36" spans="1:6" ht="14.4" customHeight="1" x14ac:dyDescent="0.3">
      <c r="A36" s="757" t="s">
        <v>1420</v>
      </c>
      <c r="B36" s="731">
        <v>106.83</v>
      </c>
      <c r="C36" s="745">
        <v>0.13993057829589364</v>
      </c>
      <c r="D36" s="731">
        <v>656.62</v>
      </c>
      <c r="E36" s="745">
        <v>0.86006942170410627</v>
      </c>
      <c r="F36" s="732">
        <v>763.45</v>
      </c>
    </row>
    <row r="37" spans="1:6" ht="14.4" customHeight="1" x14ac:dyDescent="0.3">
      <c r="A37" s="757" t="s">
        <v>1421</v>
      </c>
      <c r="B37" s="731"/>
      <c r="C37" s="745">
        <v>0</v>
      </c>
      <c r="D37" s="731">
        <v>200.34</v>
      </c>
      <c r="E37" s="745">
        <v>1</v>
      </c>
      <c r="F37" s="732">
        <v>200.34</v>
      </c>
    </row>
    <row r="38" spans="1:6" ht="14.4" customHeight="1" x14ac:dyDescent="0.3">
      <c r="A38" s="757" t="s">
        <v>1422</v>
      </c>
      <c r="B38" s="731"/>
      <c r="C38" s="745">
        <v>0</v>
      </c>
      <c r="D38" s="731">
        <v>185.20000000000005</v>
      </c>
      <c r="E38" s="745">
        <v>1</v>
      </c>
      <c r="F38" s="732">
        <v>185.20000000000005</v>
      </c>
    </row>
    <row r="39" spans="1:6" ht="14.4" customHeight="1" x14ac:dyDescent="0.3">
      <c r="A39" s="757" t="s">
        <v>1423</v>
      </c>
      <c r="B39" s="731"/>
      <c r="C39" s="745">
        <v>0</v>
      </c>
      <c r="D39" s="731">
        <v>98.79</v>
      </c>
      <c r="E39" s="745">
        <v>1</v>
      </c>
      <c r="F39" s="732">
        <v>98.79</v>
      </c>
    </row>
    <row r="40" spans="1:6" ht="14.4" customHeight="1" x14ac:dyDescent="0.3">
      <c r="A40" s="757" t="s">
        <v>1424</v>
      </c>
      <c r="B40" s="731"/>
      <c r="C40" s="745">
        <v>0</v>
      </c>
      <c r="D40" s="731">
        <v>519.25</v>
      </c>
      <c r="E40" s="745">
        <v>1</v>
      </c>
      <c r="F40" s="732">
        <v>519.25</v>
      </c>
    </row>
    <row r="41" spans="1:6" ht="14.4" customHeight="1" x14ac:dyDescent="0.3">
      <c r="A41" s="757" t="s">
        <v>1425</v>
      </c>
      <c r="B41" s="731"/>
      <c r="C41" s="745">
        <v>0</v>
      </c>
      <c r="D41" s="731">
        <v>641.37</v>
      </c>
      <c r="E41" s="745">
        <v>1</v>
      </c>
      <c r="F41" s="732">
        <v>641.37</v>
      </c>
    </row>
    <row r="42" spans="1:6" ht="14.4" customHeight="1" x14ac:dyDescent="0.3">
      <c r="A42" s="757" t="s">
        <v>1426</v>
      </c>
      <c r="B42" s="731"/>
      <c r="C42" s="745">
        <v>0</v>
      </c>
      <c r="D42" s="731">
        <v>276959.13</v>
      </c>
      <c r="E42" s="745">
        <v>1</v>
      </c>
      <c r="F42" s="732">
        <v>276959.13</v>
      </c>
    </row>
    <row r="43" spans="1:6" ht="14.4" customHeight="1" x14ac:dyDescent="0.3">
      <c r="A43" s="757" t="s">
        <v>1427</v>
      </c>
      <c r="B43" s="731"/>
      <c r="C43" s="745">
        <v>0</v>
      </c>
      <c r="D43" s="731">
        <v>3725.9300000000007</v>
      </c>
      <c r="E43" s="745">
        <v>1</v>
      </c>
      <c r="F43" s="732">
        <v>3725.9300000000007</v>
      </c>
    </row>
    <row r="44" spans="1:6" ht="14.4" customHeight="1" x14ac:dyDescent="0.3">
      <c r="A44" s="757" t="s">
        <v>1428</v>
      </c>
      <c r="B44" s="731"/>
      <c r="C44" s="745">
        <v>0</v>
      </c>
      <c r="D44" s="731">
        <v>9527.0999999999985</v>
      </c>
      <c r="E44" s="745">
        <v>1</v>
      </c>
      <c r="F44" s="732">
        <v>9527.0999999999985</v>
      </c>
    </row>
    <row r="45" spans="1:6" ht="14.4" customHeight="1" x14ac:dyDescent="0.3">
      <c r="A45" s="757" t="s">
        <v>1429</v>
      </c>
      <c r="B45" s="731">
        <v>634.75</v>
      </c>
      <c r="C45" s="745">
        <v>0.71987524808619219</v>
      </c>
      <c r="D45" s="731">
        <v>247</v>
      </c>
      <c r="E45" s="745">
        <v>0.28012475191380776</v>
      </c>
      <c r="F45" s="732">
        <v>881.75</v>
      </c>
    </row>
    <row r="46" spans="1:6" ht="14.4" customHeight="1" x14ac:dyDescent="0.3">
      <c r="A46" s="757" t="s">
        <v>1430</v>
      </c>
      <c r="B46" s="731">
        <v>957.96</v>
      </c>
      <c r="C46" s="745">
        <v>1</v>
      </c>
      <c r="D46" s="731"/>
      <c r="E46" s="745">
        <v>0</v>
      </c>
      <c r="F46" s="732">
        <v>957.96</v>
      </c>
    </row>
    <row r="47" spans="1:6" ht="14.4" customHeight="1" x14ac:dyDescent="0.3">
      <c r="A47" s="757" t="s">
        <v>1431</v>
      </c>
      <c r="B47" s="731"/>
      <c r="C47" s="745">
        <v>0</v>
      </c>
      <c r="D47" s="731">
        <v>28207.619999999995</v>
      </c>
      <c r="E47" s="745">
        <v>1</v>
      </c>
      <c r="F47" s="732">
        <v>28207.619999999995</v>
      </c>
    </row>
    <row r="48" spans="1:6" ht="14.4" customHeight="1" x14ac:dyDescent="0.3">
      <c r="A48" s="757" t="s">
        <v>1432</v>
      </c>
      <c r="B48" s="731"/>
      <c r="C48" s="745">
        <v>0</v>
      </c>
      <c r="D48" s="731">
        <v>462.22000000000014</v>
      </c>
      <c r="E48" s="745">
        <v>1</v>
      </c>
      <c r="F48" s="732">
        <v>462.22000000000014</v>
      </c>
    </row>
    <row r="49" spans="1:6" ht="14.4" customHeight="1" x14ac:dyDescent="0.3">
      <c r="A49" s="757" t="s">
        <v>1433</v>
      </c>
      <c r="B49" s="731"/>
      <c r="C49" s="745">
        <v>0</v>
      </c>
      <c r="D49" s="731">
        <v>22859.759999999995</v>
      </c>
      <c r="E49" s="745">
        <v>1</v>
      </c>
      <c r="F49" s="732">
        <v>22859.759999999995</v>
      </c>
    </row>
    <row r="50" spans="1:6" ht="14.4" customHeight="1" x14ac:dyDescent="0.3">
      <c r="A50" s="757" t="s">
        <v>1434</v>
      </c>
      <c r="B50" s="731"/>
      <c r="C50" s="745">
        <v>0</v>
      </c>
      <c r="D50" s="731">
        <v>2246.04</v>
      </c>
      <c r="E50" s="745">
        <v>1</v>
      </c>
      <c r="F50" s="732">
        <v>2246.04</v>
      </c>
    </row>
    <row r="51" spans="1:6" ht="14.4" customHeight="1" x14ac:dyDescent="0.3">
      <c r="A51" s="757" t="s">
        <v>1435</v>
      </c>
      <c r="B51" s="731"/>
      <c r="C51" s="745">
        <v>0</v>
      </c>
      <c r="D51" s="731">
        <v>8789.3200000000015</v>
      </c>
      <c r="E51" s="745">
        <v>1</v>
      </c>
      <c r="F51" s="732">
        <v>8789.3200000000015</v>
      </c>
    </row>
    <row r="52" spans="1:6" ht="14.4" customHeight="1" x14ac:dyDescent="0.3">
      <c r="A52" s="757" t="s">
        <v>1436</v>
      </c>
      <c r="B52" s="731"/>
      <c r="C52" s="745">
        <v>0</v>
      </c>
      <c r="D52" s="731">
        <v>3735.81</v>
      </c>
      <c r="E52" s="745">
        <v>1</v>
      </c>
      <c r="F52" s="732">
        <v>3735.81</v>
      </c>
    </row>
    <row r="53" spans="1:6" ht="14.4" customHeight="1" x14ac:dyDescent="0.3">
      <c r="A53" s="757" t="s">
        <v>1437</v>
      </c>
      <c r="B53" s="731"/>
      <c r="C53" s="745">
        <v>0</v>
      </c>
      <c r="D53" s="731">
        <v>10448.722999999998</v>
      </c>
      <c r="E53" s="745">
        <v>1</v>
      </c>
      <c r="F53" s="732">
        <v>10448.722999999998</v>
      </c>
    </row>
    <row r="54" spans="1:6" ht="14.4" customHeight="1" x14ac:dyDescent="0.3">
      <c r="A54" s="757" t="s">
        <v>1438</v>
      </c>
      <c r="B54" s="731"/>
      <c r="C54" s="745">
        <v>0</v>
      </c>
      <c r="D54" s="731">
        <v>666.05</v>
      </c>
      <c r="E54" s="745">
        <v>1</v>
      </c>
      <c r="F54" s="732">
        <v>666.05</v>
      </c>
    </row>
    <row r="55" spans="1:6" ht="14.4" customHeight="1" x14ac:dyDescent="0.3">
      <c r="A55" s="757" t="s">
        <v>1439</v>
      </c>
      <c r="B55" s="731"/>
      <c r="C55" s="745">
        <v>0</v>
      </c>
      <c r="D55" s="731">
        <v>236.17</v>
      </c>
      <c r="E55" s="745">
        <v>1</v>
      </c>
      <c r="F55" s="732">
        <v>236.17</v>
      </c>
    </row>
    <row r="56" spans="1:6" ht="14.4" customHeight="1" x14ac:dyDescent="0.3">
      <c r="A56" s="757" t="s">
        <v>1440</v>
      </c>
      <c r="B56" s="731"/>
      <c r="C56" s="745">
        <v>0</v>
      </c>
      <c r="D56" s="731">
        <v>217.80013770866532</v>
      </c>
      <c r="E56" s="745">
        <v>1</v>
      </c>
      <c r="F56" s="732">
        <v>217.80013770866532</v>
      </c>
    </row>
    <row r="57" spans="1:6" ht="14.4" customHeight="1" x14ac:dyDescent="0.3">
      <c r="A57" s="757" t="s">
        <v>1441</v>
      </c>
      <c r="B57" s="731">
        <v>2273.0399999999991</v>
      </c>
      <c r="C57" s="745">
        <v>0.11165499459418565</v>
      </c>
      <c r="D57" s="731">
        <v>18084.670000000002</v>
      </c>
      <c r="E57" s="745">
        <v>0.8883450054058144</v>
      </c>
      <c r="F57" s="732">
        <v>20357.71</v>
      </c>
    </row>
    <row r="58" spans="1:6" ht="14.4" customHeight="1" x14ac:dyDescent="0.3">
      <c r="A58" s="757" t="s">
        <v>1442</v>
      </c>
      <c r="B58" s="731">
        <v>63.049999999999983</v>
      </c>
      <c r="C58" s="745">
        <v>1</v>
      </c>
      <c r="D58" s="731"/>
      <c r="E58" s="745">
        <v>0</v>
      </c>
      <c r="F58" s="732">
        <v>63.049999999999983</v>
      </c>
    </row>
    <row r="59" spans="1:6" ht="14.4" customHeight="1" x14ac:dyDescent="0.3">
      <c r="A59" s="757" t="s">
        <v>1443</v>
      </c>
      <c r="B59" s="731"/>
      <c r="C59" s="745">
        <v>0</v>
      </c>
      <c r="D59" s="731">
        <v>330</v>
      </c>
      <c r="E59" s="745">
        <v>1</v>
      </c>
      <c r="F59" s="732">
        <v>330</v>
      </c>
    </row>
    <row r="60" spans="1:6" ht="14.4" customHeight="1" x14ac:dyDescent="0.3">
      <c r="A60" s="757" t="s">
        <v>1444</v>
      </c>
      <c r="B60" s="731"/>
      <c r="C60" s="745">
        <v>0</v>
      </c>
      <c r="D60" s="731">
        <v>20461.28561323756</v>
      </c>
      <c r="E60" s="745">
        <v>1</v>
      </c>
      <c r="F60" s="732">
        <v>20461.28561323756</v>
      </c>
    </row>
    <row r="61" spans="1:6" ht="14.4" customHeight="1" x14ac:dyDescent="0.3">
      <c r="A61" s="757" t="s">
        <v>1445</v>
      </c>
      <c r="B61" s="731"/>
      <c r="C61" s="745">
        <v>0</v>
      </c>
      <c r="D61" s="731">
        <v>77050.159999999989</v>
      </c>
      <c r="E61" s="745">
        <v>1</v>
      </c>
      <c r="F61" s="732">
        <v>77050.159999999989</v>
      </c>
    </row>
    <row r="62" spans="1:6" ht="14.4" customHeight="1" x14ac:dyDescent="0.3">
      <c r="A62" s="757" t="s">
        <v>1446</v>
      </c>
      <c r="B62" s="731"/>
      <c r="C62" s="745">
        <v>0</v>
      </c>
      <c r="D62" s="731">
        <v>167.33</v>
      </c>
      <c r="E62" s="745">
        <v>1</v>
      </c>
      <c r="F62" s="732">
        <v>167.33</v>
      </c>
    </row>
    <row r="63" spans="1:6" ht="14.4" customHeight="1" x14ac:dyDescent="0.3">
      <c r="A63" s="757" t="s">
        <v>1447</v>
      </c>
      <c r="B63" s="731"/>
      <c r="C63" s="745">
        <v>0</v>
      </c>
      <c r="D63" s="731">
        <v>132.52000000000004</v>
      </c>
      <c r="E63" s="745">
        <v>1</v>
      </c>
      <c r="F63" s="732">
        <v>132.52000000000004</v>
      </c>
    </row>
    <row r="64" spans="1:6" ht="14.4" customHeight="1" x14ac:dyDescent="0.3">
      <c r="A64" s="757" t="s">
        <v>1448</v>
      </c>
      <c r="B64" s="731"/>
      <c r="C64" s="745">
        <v>0</v>
      </c>
      <c r="D64" s="731">
        <v>135.70000000000002</v>
      </c>
      <c r="E64" s="745">
        <v>1</v>
      </c>
      <c r="F64" s="732">
        <v>135.70000000000002</v>
      </c>
    </row>
    <row r="65" spans="1:6" ht="14.4" customHeight="1" x14ac:dyDescent="0.3">
      <c r="A65" s="757" t="s">
        <v>1449</v>
      </c>
      <c r="B65" s="731">
        <v>153.53000000000003</v>
      </c>
      <c r="C65" s="745">
        <v>0.94369660089741225</v>
      </c>
      <c r="D65" s="731">
        <v>9.1600000000000019</v>
      </c>
      <c r="E65" s="745">
        <v>5.6303399102587748E-2</v>
      </c>
      <c r="F65" s="732">
        <v>162.69000000000003</v>
      </c>
    </row>
    <row r="66" spans="1:6" ht="14.4" customHeight="1" x14ac:dyDescent="0.3">
      <c r="A66" s="757" t="s">
        <v>1450</v>
      </c>
      <c r="B66" s="731"/>
      <c r="C66" s="745">
        <v>0</v>
      </c>
      <c r="D66" s="731">
        <v>95.37</v>
      </c>
      <c r="E66" s="745">
        <v>1</v>
      </c>
      <c r="F66" s="732">
        <v>95.37</v>
      </c>
    </row>
    <row r="67" spans="1:6" ht="14.4" customHeight="1" x14ac:dyDescent="0.3">
      <c r="A67" s="757" t="s">
        <v>1451</v>
      </c>
      <c r="B67" s="731">
        <v>330.00000000000011</v>
      </c>
      <c r="C67" s="745">
        <v>0.33998887309142611</v>
      </c>
      <c r="D67" s="731">
        <v>640.62000000000012</v>
      </c>
      <c r="E67" s="745">
        <v>0.66001112690857389</v>
      </c>
      <c r="F67" s="732">
        <v>970.62000000000023</v>
      </c>
    </row>
    <row r="68" spans="1:6" ht="14.4" customHeight="1" x14ac:dyDescent="0.3">
      <c r="A68" s="757" t="s">
        <v>1452</v>
      </c>
      <c r="B68" s="731"/>
      <c r="C68" s="745">
        <v>0</v>
      </c>
      <c r="D68" s="731">
        <v>214.85</v>
      </c>
      <c r="E68" s="745">
        <v>1</v>
      </c>
      <c r="F68" s="732">
        <v>214.85</v>
      </c>
    </row>
    <row r="69" spans="1:6" ht="14.4" customHeight="1" x14ac:dyDescent="0.3">
      <c r="A69" s="757" t="s">
        <v>1453</v>
      </c>
      <c r="B69" s="731"/>
      <c r="C69" s="745">
        <v>0</v>
      </c>
      <c r="D69" s="731">
        <v>154.94162014164377</v>
      </c>
      <c r="E69" s="745">
        <v>1</v>
      </c>
      <c r="F69" s="732">
        <v>154.94162014164377</v>
      </c>
    </row>
    <row r="70" spans="1:6" ht="14.4" customHeight="1" x14ac:dyDescent="0.3">
      <c r="A70" s="757" t="s">
        <v>1454</v>
      </c>
      <c r="B70" s="731"/>
      <c r="C70" s="745">
        <v>0</v>
      </c>
      <c r="D70" s="731">
        <v>50.300000000000011</v>
      </c>
      <c r="E70" s="745">
        <v>1</v>
      </c>
      <c r="F70" s="732">
        <v>50.300000000000011</v>
      </c>
    </row>
    <row r="71" spans="1:6" ht="14.4" customHeight="1" x14ac:dyDescent="0.3">
      <c r="A71" s="757" t="s">
        <v>1455</v>
      </c>
      <c r="B71" s="731"/>
      <c r="C71" s="745">
        <v>0</v>
      </c>
      <c r="D71" s="731">
        <v>239.45</v>
      </c>
      <c r="E71" s="745">
        <v>1</v>
      </c>
      <c r="F71" s="732">
        <v>239.45</v>
      </c>
    </row>
    <row r="72" spans="1:6" ht="14.4" customHeight="1" x14ac:dyDescent="0.3">
      <c r="A72" s="757" t="s">
        <v>1456</v>
      </c>
      <c r="B72" s="731"/>
      <c r="C72" s="745">
        <v>0</v>
      </c>
      <c r="D72" s="731">
        <v>54.27</v>
      </c>
      <c r="E72" s="745">
        <v>1</v>
      </c>
      <c r="F72" s="732">
        <v>54.27</v>
      </c>
    </row>
    <row r="73" spans="1:6" ht="14.4" customHeight="1" x14ac:dyDescent="0.3">
      <c r="A73" s="757" t="s">
        <v>1457</v>
      </c>
      <c r="B73" s="731"/>
      <c r="C73" s="745">
        <v>0</v>
      </c>
      <c r="D73" s="731">
        <v>181.29000000000002</v>
      </c>
      <c r="E73" s="745">
        <v>1</v>
      </c>
      <c r="F73" s="732">
        <v>181.29000000000002</v>
      </c>
    </row>
    <row r="74" spans="1:6" ht="14.4" customHeight="1" x14ac:dyDescent="0.3">
      <c r="A74" s="757" t="s">
        <v>1458</v>
      </c>
      <c r="B74" s="731">
        <v>337.34000000000003</v>
      </c>
      <c r="C74" s="745">
        <v>0.49369960046246841</v>
      </c>
      <c r="D74" s="731">
        <v>345.94999999999993</v>
      </c>
      <c r="E74" s="745">
        <v>0.50630039953753159</v>
      </c>
      <c r="F74" s="732">
        <v>683.29</v>
      </c>
    </row>
    <row r="75" spans="1:6" ht="14.4" customHeight="1" x14ac:dyDescent="0.3">
      <c r="A75" s="757" t="s">
        <v>1459</v>
      </c>
      <c r="B75" s="731"/>
      <c r="C75" s="745">
        <v>0</v>
      </c>
      <c r="D75" s="731">
        <v>851.55000000000018</v>
      </c>
      <c r="E75" s="745">
        <v>1</v>
      </c>
      <c r="F75" s="732">
        <v>851.55000000000018</v>
      </c>
    </row>
    <row r="76" spans="1:6" ht="14.4" customHeight="1" x14ac:dyDescent="0.3">
      <c r="A76" s="757" t="s">
        <v>1460</v>
      </c>
      <c r="B76" s="731"/>
      <c r="C76" s="745">
        <v>0</v>
      </c>
      <c r="D76" s="731">
        <v>51.839999999999968</v>
      </c>
      <c r="E76" s="745">
        <v>1</v>
      </c>
      <c r="F76" s="732">
        <v>51.839999999999968</v>
      </c>
    </row>
    <row r="77" spans="1:6" ht="14.4" customHeight="1" x14ac:dyDescent="0.3">
      <c r="A77" s="757" t="s">
        <v>1461</v>
      </c>
      <c r="B77" s="731"/>
      <c r="C77" s="745">
        <v>0</v>
      </c>
      <c r="D77" s="731">
        <v>2940.5199999999995</v>
      </c>
      <c r="E77" s="745">
        <v>1</v>
      </c>
      <c r="F77" s="732">
        <v>2940.5199999999995</v>
      </c>
    </row>
    <row r="78" spans="1:6" ht="14.4" customHeight="1" x14ac:dyDescent="0.3">
      <c r="A78" s="757" t="s">
        <v>1462</v>
      </c>
      <c r="B78" s="731"/>
      <c r="C78" s="745">
        <v>0</v>
      </c>
      <c r="D78" s="731">
        <v>164.19000000000003</v>
      </c>
      <c r="E78" s="745">
        <v>1</v>
      </c>
      <c r="F78" s="732">
        <v>164.19000000000003</v>
      </c>
    </row>
    <row r="79" spans="1:6" ht="14.4" customHeight="1" x14ac:dyDescent="0.3">
      <c r="A79" s="757" t="s">
        <v>1463</v>
      </c>
      <c r="B79" s="731"/>
      <c r="C79" s="745">
        <v>0</v>
      </c>
      <c r="D79" s="731">
        <v>132.35</v>
      </c>
      <c r="E79" s="745">
        <v>1</v>
      </c>
      <c r="F79" s="732">
        <v>132.35</v>
      </c>
    </row>
    <row r="80" spans="1:6" ht="14.4" customHeight="1" x14ac:dyDescent="0.3">
      <c r="A80" s="757" t="s">
        <v>1464</v>
      </c>
      <c r="B80" s="731"/>
      <c r="C80" s="745">
        <v>0</v>
      </c>
      <c r="D80" s="731">
        <v>74.430000000000021</v>
      </c>
      <c r="E80" s="745">
        <v>1</v>
      </c>
      <c r="F80" s="732">
        <v>74.430000000000021</v>
      </c>
    </row>
    <row r="81" spans="1:6" ht="14.4" customHeight="1" thickBot="1" x14ac:dyDescent="0.35">
      <c r="A81" s="755" t="s">
        <v>1465</v>
      </c>
      <c r="B81" s="747">
        <v>287.37999999999994</v>
      </c>
      <c r="C81" s="748">
        <v>1</v>
      </c>
      <c r="D81" s="747"/>
      <c r="E81" s="748">
        <v>0</v>
      </c>
      <c r="F81" s="749">
        <v>287.37999999999994</v>
      </c>
    </row>
    <row r="82" spans="1:6" ht="14.4" customHeight="1" thickBot="1" x14ac:dyDescent="0.35">
      <c r="A82" s="750" t="s">
        <v>3</v>
      </c>
      <c r="B82" s="751">
        <v>5276.5399999999991</v>
      </c>
      <c r="C82" s="752">
        <v>7.574532154710165E-3</v>
      </c>
      <c r="D82" s="751">
        <v>691339.421517679</v>
      </c>
      <c r="E82" s="752">
        <v>0.99242546784528973</v>
      </c>
      <c r="F82" s="753">
        <v>696615.96151767904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1838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85</v>
      </c>
      <c r="G3" s="47">
        <f>SUBTOTAL(9,G6:G1048576)</f>
        <v>5276.5399999999991</v>
      </c>
      <c r="H3" s="48">
        <f>IF(M3=0,0,G3/M3)</f>
        <v>7.5745321547101632E-3</v>
      </c>
      <c r="I3" s="47">
        <f>SUBTOTAL(9,I6:I1048576)</f>
        <v>2203.3000000000002</v>
      </c>
      <c r="J3" s="47">
        <f>SUBTOTAL(9,J6:J1048576)</f>
        <v>691339.42151767923</v>
      </c>
      <c r="K3" s="48">
        <f>IF(M3=0,0,J3/M3)</f>
        <v>0.99242546784528973</v>
      </c>
      <c r="L3" s="47">
        <f>SUBTOTAL(9,L6:L1048576)</f>
        <v>2288.3000000000002</v>
      </c>
      <c r="M3" s="49">
        <f>SUBTOTAL(9,M6:M1048576)</f>
        <v>696615.96151767927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582</v>
      </c>
      <c r="B6" s="720" t="s">
        <v>1466</v>
      </c>
      <c r="C6" s="720" t="s">
        <v>1467</v>
      </c>
      <c r="D6" s="720" t="s">
        <v>680</v>
      </c>
      <c r="E6" s="720" t="s">
        <v>1468</v>
      </c>
      <c r="F6" s="724"/>
      <c r="G6" s="724"/>
      <c r="H6" s="744">
        <v>0</v>
      </c>
      <c r="I6" s="724">
        <v>24</v>
      </c>
      <c r="J6" s="724">
        <v>1626.6599999999999</v>
      </c>
      <c r="K6" s="744">
        <v>1</v>
      </c>
      <c r="L6" s="724">
        <v>24</v>
      </c>
      <c r="M6" s="725">
        <v>1626.6599999999999</v>
      </c>
    </row>
    <row r="7" spans="1:13" ht="14.4" customHeight="1" x14ac:dyDescent="0.3">
      <c r="A7" s="726" t="s">
        <v>582</v>
      </c>
      <c r="B7" s="727" t="s">
        <v>1466</v>
      </c>
      <c r="C7" s="727" t="s">
        <v>1469</v>
      </c>
      <c r="D7" s="727" t="s">
        <v>1470</v>
      </c>
      <c r="E7" s="727" t="s">
        <v>1471</v>
      </c>
      <c r="F7" s="731"/>
      <c r="G7" s="731"/>
      <c r="H7" s="745">
        <v>0</v>
      </c>
      <c r="I7" s="731">
        <v>2</v>
      </c>
      <c r="J7" s="731">
        <v>56.78</v>
      </c>
      <c r="K7" s="745">
        <v>1</v>
      </c>
      <c r="L7" s="731">
        <v>2</v>
      </c>
      <c r="M7" s="732">
        <v>56.78</v>
      </c>
    </row>
    <row r="8" spans="1:13" ht="14.4" customHeight="1" x14ac:dyDescent="0.3">
      <c r="A8" s="726" t="s">
        <v>582</v>
      </c>
      <c r="B8" s="727" t="s">
        <v>1472</v>
      </c>
      <c r="C8" s="727" t="s">
        <v>1473</v>
      </c>
      <c r="D8" s="727" t="s">
        <v>1474</v>
      </c>
      <c r="E8" s="727" t="s">
        <v>1475</v>
      </c>
      <c r="F8" s="731"/>
      <c r="G8" s="731"/>
      <c r="H8" s="745">
        <v>0</v>
      </c>
      <c r="I8" s="731">
        <v>1</v>
      </c>
      <c r="J8" s="731">
        <v>65.95</v>
      </c>
      <c r="K8" s="745">
        <v>1</v>
      </c>
      <c r="L8" s="731">
        <v>1</v>
      </c>
      <c r="M8" s="732">
        <v>65.95</v>
      </c>
    </row>
    <row r="9" spans="1:13" ht="14.4" customHeight="1" x14ac:dyDescent="0.3">
      <c r="A9" s="726" t="s">
        <v>582</v>
      </c>
      <c r="B9" s="727" t="s">
        <v>1476</v>
      </c>
      <c r="C9" s="727" t="s">
        <v>1477</v>
      </c>
      <c r="D9" s="727" t="s">
        <v>707</v>
      </c>
      <c r="E9" s="727" t="s">
        <v>1478</v>
      </c>
      <c r="F9" s="731"/>
      <c r="G9" s="731"/>
      <c r="H9" s="745">
        <v>0</v>
      </c>
      <c r="I9" s="731">
        <v>4</v>
      </c>
      <c r="J9" s="731">
        <v>266.14</v>
      </c>
      <c r="K9" s="745">
        <v>1</v>
      </c>
      <c r="L9" s="731">
        <v>4</v>
      </c>
      <c r="M9" s="732">
        <v>266.14</v>
      </c>
    </row>
    <row r="10" spans="1:13" ht="14.4" customHeight="1" x14ac:dyDescent="0.3">
      <c r="A10" s="726" t="s">
        <v>582</v>
      </c>
      <c r="B10" s="727" t="s">
        <v>1476</v>
      </c>
      <c r="C10" s="727" t="s">
        <v>1479</v>
      </c>
      <c r="D10" s="727" t="s">
        <v>707</v>
      </c>
      <c r="E10" s="727" t="s">
        <v>1478</v>
      </c>
      <c r="F10" s="731"/>
      <c r="G10" s="731"/>
      <c r="H10" s="745">
        <v>0</v>
      </c>
      <c r="I10" s="731">
        <v>1</v>
      </c>
      <c r="J10" s="731">
        <v>66.730000000000018</v>
      </c>
      <c r="K10" s="745">
        <v>1</v>
      </c>
      <c r="L10" s="731">
        <v>1</v>
      </c>
      <c r="M10" s="732">
        <v>66.730000000000018</v>
      </c>
    </row>
    <row r="11" spans="1:13" ht="14.4" customHeight="1" x14ac:dyDescent="0.3">
      <c r="A11" s="726" t="s">
        <v>582</v>
      </c>
      <c r="B11" s="727" t="s">
        <v>1480</v>
      </c>
      <c r="C11" s="727" t="s">
        <v>1481</v>
      </c>
      <c r="D11" s="727" t="s">
        <v>1482</v>
      </c>
      <c r="E11" s="727" t="s">
        <v>1483</v>
      </c>
      <c r="F11" s="731"/>
      <c r="G11" s="731"/>
      <c r="H11" s="745">
        <v>0</v>
      </c>
      <c r="I11" s="731">
        <v>1</v>
      </c>
      <c r="J11" s="731">
        <v>1041.22</v>
      </c>
      <c r="K11" s="745">
        <v>1</v>
      </c>
      <c r="L11" s="731">
        <v>1</v>
      </c>
      <c r="M11" s="732">
        <v>1041.22</v>
      </c>
    </row>
    <row r="12" spans="1:13" ht="14.4" customHeight="1" x14ac:dyDescent="0.3">
      <c r="A12" s="726" t="s">
        <v>582</v>
      </c>
      <c r="B12" s="727" t="s">
        <v>1484</v>
      </c>
      <c r="C12" s="727" t="s">
        <v>1485</v>
      </c>
      <c r="D12" s="727" t="s">
        <v>949</v>
      </c>
      <c r="E12" s="727" t="s">
        <v>1486</v>
      </c>
      <c r="F12" s="731"/>
      <c r="G12" s="731"/>
      <c r="H12" s="745">
        <v>0</v>
      </c>
      <c r="I12" s="731">
        <v>1</v>
      </c>
      <c r="J12" s="731">
        <v>93.070000000000022</v>
      </c>
      <c r="K12" s="745">
        <v>1</v>
      </c>
      <c r="L12" s="731">
        <v>1</v>
      </c>
      <c r="M12" s="732">
        <v>93.070000000000022</v>
      </c>
    </row>
    <row r="13" spans="1:13" ht="14.4" customHeight="1" x14ac:dyDescent="0.3">
      <c r="A13" s="726" t="s">
        <v>582</v>
      </c>
      <c r="B13" s="727" t="s">
        <v>1487</v>
      </c>
      <c r="C13" s="727" t="s">
        <v>1488</v>
      </c>
      <c r="D13" s="727" t="s">
        <v>1489</v>
      </c>
      <c r="E13" s="727" t="s">
        <v>1490</v>
      </c>
      <c r="F13" s="731"/>
      <c r="G13" s="731"/>
      <c r="H13" s="745">
        <v>0</v>
      </c>
      <c r="I13" s="731">
        <v>1</v>
      </c>
      <c r="J13" s="731">
        <v>112.04</v>
      </c>
      <c r="K13" s="745">
        <v>1</v>
      </c>
      <c r="L13" s="731">
        <v>1</v>
      </c>
      <c r="M13" s="732">
        <v>112.04</v>
      </c>
    </row>
    <row r="14" spans="1:13" ht="14.4" customHeight="1" x14ac:dyDescent="0.3">
      <c r="A14" s="726" t="s">
        <v>582</v>
      </c>
      <c r="B14" s="727" t="s">
        <v>1491</v>
      </c>
      <c r="C14" s="727" t="s">
        <v>1492</v>
      </c>
      <c r="D14" s="727" t="s">
        <v>751</v>
      </c>
      <c r="E14" s="727" t="s">
        <v>1493</v>
      </c>
      <c r="F14" s="731"/>
      <c r="G14" s="731"/>
      <c r="H14" s="745">
        <v>0</v>
      </c>
      <c r="I14" s="731">
        <v>32</v>
      </c>
      <c r="J14" s="731">
        <v>105600</v>
      </c>
      <c r="K14" s="745">
        <v>1</v>
      </c>
      <c r="L14" s="731">
        <v>32</v>
      </c>
      <c r="M14" s="732">
        <v>105600</v>
      </c>
    </row>
    <row r="15" spans="1:13" ht="14.4" customHeight="1" x14ac:dyDescent="0.3">
      <c r="A15" s="726" t="s">
        <v>582</v>
      </c>
      <c r="B15" s="727" t="s">
        <v>1491</v>
      </c>
      <c r="C15" s="727" t="s">
        <v>1494</v>
      </c>
      <c r="D15" s="727" t="s">
        <v>753</v>
      </c>
      <c r="E15" s="727" t="s">
        <v>1495</v>
      </c>
      <c r="F15" s="731"/>
      <c r="G15" s="731"/>
      <c r="H15" s="745">
        <v>0</v>
      </c>
      <c r="I15" s="731">
        <v>20</v>
      </c>
      <c r="J15" s="731">
        <v>12613.1921479184</v>
      </c>
      <c r="K15" s="745">
        <v>1</v>
      </c>
      <c r="L15" s="731">
        <v>20</v>
      </c>
      <c r="M15" s="732">
        <v>12613.1921479184</v>
      </c>
    </row>
    <row r="16" spans="1:13" ht="14.4" customHeight="1" x14ac:dyDescent="0.3">
      <c r="A16" s="726" t="s">
        <v>582</v>
      </c>
      <c r="B16" s="727" t="s">
        <v>1491</v>
      </c>
      <c r="C16" s="727" t="s">
        <v>1496</v>
      </c>
      <c r="D16" s="727" t="s">
        <v>753</v>
      </c>
      <c r="E16" s="727" t="s">
        <v>1497</v>
      </c>
      <c r="F16" s="731"/>
      <c r="G16" s="731"/>
      <c r="H16" s="745">
        <v>0</v>
      </c>
      <c r="I16" s="731">
        <v>18</v>
      </c>
      <c r="J16" s="731">
        <v>7361.1</v>
      </c>
      <c r="K16" s="745">
        <v>1</v>
      </c>
      <c r="L16" s="731">
        <v>18</v>
      </c>
      <c r="M16" s="732">
        <v>7361.1</v>
      </c>
    </row>
    <row r="17" spans="1:13" ht="14.4" customHeight="1" x14ac:dyDescent="0.3">
      <c r="A17" s="726" t="s">
        <v>582</v>
      </c>
      <c r="B17" s="727" t="s">
        <v>1498</v>
      </c>
      <c r="C17" s="727" t="s">
        <v>1499</v>
      </c>
      <c r="D17" s="727" t="s">
        <v>1500</v>
      </c>
      <c r="E17" s="727" t="s">
        <v>1501</v>
      </c>
      <c r="F17" s="731"/>
      <c r="G17" s="731"/>
      <c r="H17" s="745">
        <v>0</v>
      </c>
      <c r="I17" s="731">
        <v>1</v>
      </c>
      <c r="J17" s="731">
        <v>70.040000000000035</v>
      </c>
      <c r="K17" s="745">
        <v>1</v>
      </c>
      <c r="L17" s="731">
        <v>1</v>
      </c>
      <c r="M17" s="732">
        <v>70.040000000000035</v>
      </c>
    </row>
    <row r="18" spans="1:13" ht="14.4" customHeight="1" x14ac:dyDescent="0.3">
      <c r="A18" s="726" t="s">
        <v>582</v>
      </c>
      <c r="B18" s="727" t="s">
        <v>1502</v>
      </c>
      <c r="C18" s="727" t="s">
        <v>1503</v>
      </c>
      <c r="D18" s="727" t="s">
        <v>682</v>
      </c>
      <c r="E18" s="727" t="s">
        <v>1504</v>
      </c>
      <c r="F18" s="731"/>
      <c r="G18" s="731"/>
      <c r="H18" s="745">
        <v>0</v>
      </c>
      <c r="I18" s="731">
        <v>1</v>
      </c>
      <c r="J18" s="731">
        <v>45.19</v>
      </c>
      <c r="K18" s="745">
        <v>1</v>
      </c>
      <c r="L18" s="731">
        <v>1</v>
      </c>
      <c r="M18" s="732">
        <v>45.19</v>
      </c>
    </row>
    <row r="19" spans="1:13" ht="14.4" customHeight="1" x14ac:dyDescent="0.3">
      <c r="A19" s="726" t="s">
        <v>582</v>
      </c>
      <c r="B19" s="727" t="s">
        <v>1505</v>
      </c>
      <c r="C19" s="727" t="s">
        <v>1506</v>
      </c>
      <c r="D19" s="727" t="s">
        <v>1507</v>
      </c>
      <c r="E19" s="727" t="s">
        <v>1508</v>
      </c>
      <c r="F19" s="731"/>
      <c r="G19" s="731"/>
      <c r="H19" s="745">
        <v>0</v>
      </c>
      <c r="I19" s="731">
        <v>2</v>
      </c>
      <c r="J19" s="731">
        <v>196.88</v>
      </c>
      <c r="K19" s="745">
        <v>1</v>
      </c>
      <c r="L19" s="731">
        <v>2</v>
      </c>
      <c r="M19" s="732">
        <v>196.88</v>
      </c>
    </row>
    <row r="20" spans="1:13" ht="14.4" customHeight="1" x14ac:dyDescent="0.3">
      <c r="A20" s="726" t="s">
        <v>582</v>
      </c>
      <c r="B20" s="727" t="s">
        <v>1509</v>
      </c>
      <c r="C20" s="727" t="s">
        <v>1510</v>
      </c>
      <c r="D20" s="727" t="s">
        <v>1511</v>
      </c>
      <c r="E20" s="727" t="s">
        <v>1512</v>
      </c>
      <c r="F20" s="731"/>
      <c r="G20" s="731"/>
      <c r="H20" s="745">
        <v>0</v>
      </c>
      <c r="I20" s="731">
        <v>1</v>
      </c>
      <c r="J20" s="731">
        <v>78.520000000000024</v>
      </c>
      <c r="K20" s="745">
        <v>1</v>
      </c>
      <c r="L20" s="731">
        <v>1</v>
      </c>
      <c r="M20" s="732">
        <v>78.520000000000024</v>
      </c>
    </row>
    <row r="21" spans="1:13" ht="14.4" customHeight="1" x14ac:dyDescent="0.3">
      <c r="A21" s="726" t="s">
        <v>582</v>
      </c>
      <c r="B21" s="727" t="s">
        <v>1513</v>
      </c>
      <c r="C21" s="727" t="s">
        <v>1514</v>
      </c>
      <c r="D21" s="727" t="s">
        <v>760</v>
      </c>
      <c r="E21" s="727" t="s">
        <v>1515</v>
      </c>
      <c r="F21" s="731"/>
      <c r="G21" s="731"/>
      <c r="H21" s="745">
        <v>0</v>
      </c>
      <c r="I21" s="731">
        <v>1</v>
      </c>
      <c r="J21" s="731">
        <v>31.869999999999997</v>
      </c>
      <c r="K21" s="745">
        <v>1</v>
      </c>
      <c r="L21" s="731">
        <v>1</v>
      </c>
      <c r="M21" s="732">
        <v>31.869999999999997</v>
      </c>
    </row>
    <row r="22" spans="1:13" ht="14.4" customHeight="1" x14ac:dyDescent="0.3">
      <c r="A22" s="726" t="s">
        <v>582</v>
      </c>
      <c r="B22" s="727" t="s">
        <v>1516</v>
      </c>
      <c r="C22" s="727" t="s">
        <v>1517</v>
      </c>
      <c r="D22" s="727" t="s">
        <v>777</v>
      </c>
      <c r="E22" s="727" t="s">
        <v>1518</v>
      </c>
      <c r="F22" s="731"/>
      <c r="G22" s="731"/>
      <c r="H22" s="745">
        <v>0</v>
      </c>
      <c r="I22" s="731">
        <v>5</v>
      </c>
      <c r="J22" s="731">
        <v>365.04999999999995</v>
      </c>
      <c r="K22" s="745">
        <v>1</v>
      </c>
      <c r="L22" s="731">
        <v>5</v>
      </c>
      <c r="M22" s="732">
        <v>365.04999999999995</v>
      </c>
    </row>
    <row r="23" spans="1:13" ht="14.4" customHeight="1" x14ac:dyDescent="0.3">
      <c r="A23" s="726" t="s">
        <v>582</v>
      </c>
      <c r="B23" s="727" t="s">
        <v>1516</v>
      </c>
      <c r="C23" s="727" t="s">
        <v>1519</v>
      </c>
      <c r="D23" s="727" t="s">
        <v>1520</v>
      </c>
      <c r="E23" s="727" t="s">
        <v>1521</v>
      </c>
      <c r="F23" s="731">
        <v>2</v>
      </c>
      <c r="G23" s="731">
        <v>132.65999999999997</v>
      </c>
      <c r="H23" s="745">
        <v>1</v>
      </c>
      <c r="I23" s="731"/>
      <c r="J23" s="731"/>
      <c r="K23" s="745">
        <v>0</v>
      </c>
      <c r="L23" s="731">
        <v>2</v>
      </c>
      <c r="M23" s="732">
        <v>132.65999999999997</v>
      </c>
    </row>
    <row r="24" spans="1:13" ht="14.4" customHeight="1" x14ac:dyDescent="0.3">
      <c r="A24" s="726" t="s">
        <v>582</v>
      </c>
      <c r="B24" s="727" t="s">
        <v>1522</v>
      </c>
      <c r="C24" s="727" t="s">
        <v>1523</v>
      </c>
      <c r="D24" s="727" t="s">
        <v>1524</v>
      </c>
      <c r="E24" s="727" t="s">
        <v>1525</v>
      </c>
      <c r="F24" s="731"/>
      <c r="G24" s="731"/>
      <c r="H24" s="745">
        <v>0</v>
      </c>
      <c r="I24" s="731">
        <v>1</v>
      </c>
      <c r="J24" s="731">
        <v>297.55</v>
      </c>
      <c r="K24" s="745">
        <v>1</v>
      </c>
      <c r="L24" s="731">
        <v>1</v>
      </c>
      <c r="M24" s="732">
        <v>297.55</v>
      </c>
    </row>
    <row r="25" spans="1:13" ht="14.4" customHeight="1" x14ac:dyDescent="0.3">
      <c r="A25" s="726" t="s">
        <v>582</v>
      </c>
      <c r="B25" s="727" t="s">
        <v>1522</v>
      </c>
      <c r="C25" s="727" t="s">
        <v>1526</v>
      </c>
      <c r="D25" s="727" t="s">
        <v>1524</v>
      </c>
      <c r="E25" s="727" t="s">
        <v>1527</v>
      </c>
      <c r="F25" s="731"/>
      <c r="G25" s="731"/>
      <c r="H25" s="745">
        <v>0</v>
      </c>
      <c r="I25" s="731">
        <v>1</v>
      </c>
      <c r="J25" s="731">
        <v>95.77</v>
      </c>
      <c r="K25" s="745">
        <v>1</v>
      </c>
      <c r="L25" s="731">
        <v>1</v>
      </c>
      <c r="M25" s="732">
        <v>95.77</v>
      </c>
    </row>
    <row r="26" spans="1:13" ht="14.4" customHeight="1" x14ac:dyDescent="0.3">
      <c r="A26" s="726" t="s">
        <v>582</v>
      </c>
      <c r="B26" s="727" t="s">
        <v>1528</v>
      </c>
      <c r="C26" s="727" t="s">
        <v>1529</v>
      </c>
      <c r="D26" s="727" t="s">
        <v>1530</v>
      </c>
      <c r="E26" s="727" t="s">
        <v>1531</v>
      </c>
      <c r="F26" s="731"/>
      <c r="G26" s="731"/>
      <c r="H26" s="745">
        <v>0</v>
      </c>
      <c r="I26" s="731">
        <v>2</v>
      </c>
      <c r="J26" s="731">
        <v>85.16</v>
      </c>
      <c r="K26" s="745">
        <v>1</v>
      </c>
      <c r="L26" s="731">
        <v>2</v>
      </c>
      <c r="M26" s="732">
        <v>85.16</v>
      </c>
    </row>
    <row r="27" spans="1:13" ht="14.4" customHeight="1" x14ac:dyDescent="0.3">
      <c r="A27" s="726" t="s">
        <v>582</v>
      </c>
      <c r="B27" s="727" t="s">
        <v>1532</v>
      </c>
      <c r="C27" s="727" t="s">
        <v>1533</v>
      </c>
      <c r="D27" s="727" t="s">
        <v>938</v>
      </c>
      <c r="E27" s="727" t="s">
        <v>1534</v>
      </c>
      <c r="F27" s="731"/>
      <c r="G27" s="731"/>
      <c r="H27" s="745">
        <v>0</v>
      </c>
      <c r="I27" s="731">
        <v>4</v>
      </c>
      <c r="J27" s="731">
        <v>145.98000000000002</v>
      </c>
      <c r="K27" s="745">
        <v>1</v>
      </c>
      <c r="L27" s="731">
        <v>4</v>
      </c>
      <c r="M27" s="732">
        <v>145.98000000000002</v>
      </c>
    </row>
    <row r="28" spans="1:13" ht="14.4" customHeight="1" x14ac:dyDescent="0.3">
      <c r="A28" s="726" t="s">
        <v>582</v>
      </c>
      <c r="B28" s="727" t="s">
        <v>1532</v>
      </c>
      <c r="C28" s="727" t="s">
        <v>1535</v>
      </c>
      <c r="D28" s="727" t="s">
        <v>936</v>
      </c>
      <c r="E28" s="727" t="s">
        <v>1536</v>
      </c>
      <c r="F28" s="731"/>
      <c r="G28" s="731"/>
      <c r="H28" s="745">
        <v>0</v>
      </c>
      <c r="I28" s="731">
        <v>1</v>
      </c>
      <c r="J28" s="731">
        <v>39.479999999999968</v>
      </c>
      <c r="K28" s="745">
        <v>1</v>
      </c>
      <c r="L28" s="731">
        <v>1</v>
      </c>
      <c r="M28" s="732">
        <v>39.479999999999968</v>
      </c>
    </row>
    <row r="29" spans="1:13" ht="14.4" customHeight="1" x14ac:dyDescent="0.3">
      <c r="A29" s="726" t="s">
        <v>582</v>
      </c>
      <c r="B29" s="727" t="s">
        <v>1537</v>
      </c>
      <c r="C29" s="727" t="s">
        <v>1538</v>
      </c>
      <c r="D29" s="727" t="s">
        <v>923</v>
      </c>
      <c r="E29" s="727" t="s">
        <v>1534</v>
      </c>
      <c r="F29" s="731"/>
      <c r="G29" s="731"/>
      <c r="H29" s="745">
        <v>0</v>
      </c>
      <c r="I29" s="731">
        <v>1</v>
      </c>
      <c r="J29" s="731">
        <v>86.68</v>
      </c>
      <c r="K29" s="745">
        <v>1</v>
      </c>
      <c r="L29" s="731">
        <v>1</v>
      </c>
      <c r="M29" s="732">
        <v>86.68</v>
      </c>
    </row>
    <row r="30" spans="1:13" ht="14.4" customHeight="1" x14ac:dyDescent="0.3">
      <c r="A30" s="726" t="s">
        <v>582</v>
      </c>
      <c r="B30" s="727" t="s">
        <v>1537</v>
      </c>
      <c r="C30" s="727" t="s">
        <v>1539</v>
      </c>
      <c r="D30" s="727" t="s">
        <v>1540</v>
      </c>
      <c r="E30" s="727" t="s">
        <v>913</v>
      </c>
      <c r="F30" s="731"/>
      <c r="G30" s="731"/>
      <c r="H30" s="745">
        <v>0</v>
      </c>
      <c r="I30" s="731">
        <v>4</v>
      </c>
      <c r="J30" s="731">
        <v>201.59000000000003</v>
      </c>
      <c r="K30" s="745">
        <v>1</v>
      </c>
      <c r="L30" s="731">
        <v>4</v>
      </c>
      <c r="M30" s="732">
        <v>201.59000000000003</v>
      </c>
    </row>
    <row r="31" spans="1:13" ht="14.4" customHeight="1" x14ac:dyDescent="0.3">
      <c r="A31" s="726" t="s">
        <v>582</v>
      </c>
      <c r="B31" s="727" t="s">
        <v>1537</v>
      </c>
      <c r="C31" s="727" t="s">
        <v>1541</v>
      </c>
      <c r="D31" s="727" t="s">
        <v>912</v>
      </c>
      <c r="E31" s="727" t="s">
        <v>913</v>
      </c>
      <c r="F31" s="731"/>
      <c r="G31" s="731"/>
      <c r="H31" s="745">
        <v>0</v>
      </c>
      <c r="I31" s="731">
        <v>3</v>
      </c>
      <c r="J31" s="731">
        <v>117.92999999999999</v>
      </c>
      <c r="K31" s="745">
        <v>1</v>
      </c>
      <c r="L31" s="731">
        <v>3</v>
      </c>
      <c r="M31" s="732">
        <v>117.92999999999999</v>
      </c>
    </row>
    <row r="32" spans="1:13" ht="14.4" customHeight="1" x14ac:dyDescent="0.3">
      <c r="A32" s="726" t="s">
        <v>582</v>
      </c>
      <c r="B32" s="727" t="s">
        <v>1542</v>
      </c>
      <c r="C32" s="727" t="s">
        <v>1543</v>
      </c>
      <c r="D32" s="727" t="s">
        <v>1544</v>
      </c>
      <c r="E32" s="727" t="s">
        <v>1545</v>
      </c>
      <c r="F32" s="731"/>
      <c r="G32" s="731"/>
      <c r="H32" s="745">
        <v>0</v>
      </c>
      <c r="I32" s="731">
        <v>1</v>
      </c>
      <c r="J32" s="731">
        <v>14.879999999999997</v>
      </c>
      <c r="K32" s="745">
        <v>1</v>
      </c>
      <c r="L32" s="731">
        <v>1</v>
      </c>
      <c r="M32" s="732">
        <v>14.879999999999997</v>
      </c>
    </row>
    <row r="33" spans="1:13" ht="14.4" customHeight="1" x14ac:dyDescent="0.3">
      <c r="A33" s="726" t="s">
        <v>582</v>
      </c>
      <c r="B33" s="727" t="s">
        <v>1542</v>
      </c>
      <c r="C33" s="727" t="s">
        <v>1546</v>
      </c>
      <c r="D33" s="727" t="s">
        <v>1544</v>
      </c>
      <c r="E33" s="727" t="s">
        <v>1547</v>
      </c>
      <c r="F33" s="731"/>
      <c r="G33" s="731"/>
      <c r="H33" s="745">
        <v>0</v>
      </c>
      <c r="I33" s="731">
        <v>1</v>
      </c>
      <c r="J33" s="731">
        <v>11.840000000000002</v>
      </c>
      <c r="K33" s="745">
        <v>1</v>
      </c>
      <c r="L33" s="731">
        <v>1</v>
      </c>
      <c r="M33" s="732">
        <v>11.840000000000002</v>
      </c>
    </row>
    <row r="34" spans="1:13" ht="14.4" customHeight="1" x14ac:dyDescent="0.3">
      <c r="A34" s="726" t="s">
        <v>582</v>
      </c>
      <c r="B34" s="727" t="s">
        <v>1542</v>
      </c>
      <c r="C34" s="727" t="s">
        <v>1548</v>
      </c>
      <c r="D34" s="727" t="s">
        <v>1544</v>
      </c>
      <c r="E34" s="727" t="s">
        <v>1549</v>
      </c>
      <c r="F34" s="731"/>
      <c r="G34" s="731"/>
      <c r="H34" s="745">
        <v>0</v>
      </c>
      <c r="I34" s="731">
        <v>1</v>
      </c>
      <c r="J34" s="731">
        <v>35.51</v>
      </c>
      <c r="K34" s="745">
        <v>1</v>
      </c>
      <c r="L34" s="731">
        <v>1</v>
      </c>
      <c r="M34" s="732">
        <v>35.51</v>
      </c>
    </row>
    <row r="35" spans="1:13" ht="14.4" customHeight="1" x14ac:dyDescent="0.3">
      <c r="A35" s="726" t="s">
        <v>582</v>
      </c>
      <c r="B35" s="727" t="s">
        <v>1550</v>
      </c>
      <c r="C35" s="727" t="s">
        <v>1551</v>
      </c>
      <c r="D35" s="727" t="s">
        <v>1552</v>
      </c>
      <c r="E35" s="727" t="s">
        <v>1553</v>
      </c>
      <c r="F35" s="731"/>
      <c r="G35" s="731"/>
      <c r="H35" s="745">
        <v>0</v>
      </c>
      <c r="I35" s="731">
        <v>2</v>
      </c>
      <c r="J35" s="731">
        <v>293.98</v>
      </c>
      <c r="K35" s="745">
        <v>1</v>
      </c>
      <c r="L35" s="731">
        <v>2</v>
      </c>
      <c r="M35" s="732">
        <v>293.98</v>
      </c>
    </row>
    <row r="36" spans="1:13" ht="14.4" customHeight="1" x14ac:dyDescent="0.3">
      <c r="A36" s="726" t="s">
        <v>582</v>
      </c>
      <c r="B36" s="727" t="s">
        <v>1550</v>
      </c>
      <c r="C36" s="727" t="s">
        <v>1554</v>
      </c>
      <c r="D36" s="727" t="s">
        <v>1555</v>
      </c>
      <c r="E36" s="727" t="s">
        <v>1556</v>
      </c>
      <c r="F36" s="731"/>
      <c r="G36" s="731"/>
      <c r="H36" s="745">
        <v>0</v>
      </c>
      <c r="I36" s="731">
        <v>1</v>
      </c>
      <c r="J36" s="731">
        <v>170.84999999999997</v>
      </c>
      <c r="K36" s="745">
        <v>1</v>
      </c>
      <c r="L36" s="731">
        <v>1</v>
      </c>
      <c r="M36" s="732">
        <v>170.84999999999997</v>
      </c>
    </row>
    <row r="37" spans="1:13" ht="14.4" customHeight="1" x14ac:dyDescent="0.3">
      <c r="A37" s="726" t="s">
        <v>582</v>
      </c>
      <c r="B37" s="727" t="s">
        <v>1557</v>
      </c>
      <c r="C37" s="727" t="s">
        <v>1558</v>
      </c>
      <c r="D37" s="727" t="s">
        <v>863</v>
      </c>
      <c r="E37" s="727" t="s">
        <v>1559</v>
      </c>
      <c r="F37" s="731"/>
      <c r="G37" s="731"/>
      <c r="H37" s="745">
        <v>0</v>
      </c>
      <c r="I37" s="731">
        <v>1</v>
      </c>
      <c r="J37" s="731">
        <v>76.289999999999992</v>
      </c>
      <c r="K37" s="745">
        <v>1</v>
      </c>
      <c r="L37" s="731">
        <v>1</v>
      </c>
      <c r="M37" s="732">
        <v>76.289999999999992</v>
      </c>
    </row>
    <row r="38" spans="1:13" ht="14.4" customHeight="1" x14ac:dyDescent="0.3">
      <c r="A38" s="726" t="s">
        <v>582</v>
      </c>
      <c r="B38" s="727" t="s">
        <v>1560</v>
      </c>
      <c r="C38" s="727" t="s">
        <v>1561</v>
      </c>
      <c r="D38" s="727" t="s">
        <v>1562</v>
      </c>
      <c r="E38" s="727" t="s">
        <v>1563</v>
      </c>
      <c r="F38" s="731"/>
      <c r="G38" s="731"/>
      <c r="H38" s="745">
        <v>0</v>
      </c>
      <c r="I38" s="731">
        <v>3</v>
      </c>
      <c r="J38" s="731">
        <v>476.93999999999994</v>
      </c>
      <c r="K38" s="745">
        <v>1</v>
      </c>
      <c r="L38" s="731">
        <v>3</v>
      </c>
      <c r="M38" s="732">
        <v>476.93999999999994</v>
      </c>
    </row>
    <row r="39" spans="1:13" ht="14.4" customHeight="1" x14ac:dyDescent="0.3">
      <c r="A39" s="726" t="s">
        <v>582</v>
      </c>
      <c r="B39" s="727" t="s">
        <v>1560</v>
      </c>
      <c r="C39" s="727" t="s">
        <v>1564</v>
      </c>
      <c r="D39" s="727" t="s">
        <v>1562</v>
      </c>
      <c r="E39" s="727" t="s">
        <v>1565</v>
      </c>
      <c r="F39" s="731"/>
      <c r="G39" s="731"/>
      <c r="H39" s="745">
        <v>0</v>
      </c>
      <c r="I39" s="731">
        <v>1</v>
      </c>
      <c r="J39" s="731">
        <v>213.24</v>
      </c>
      <c r="K39" s="745">
        <v>1</v>
      </c>
      <c r="L39" s="731">
        <v>1</v>
      </c>
      <c r="M39" s="732">
        <v>213.24</v>
      </c>
    </row>
    <row r="40" spans="1:13" ht="14.4" customHeight="1" x14ac:dyDescent="0.3">
      <c r="A40" s="726" t="s">
        <v>582</v>
      </c>
      <c r="B40" s="727" t="s">
        <v>1566</v>
      </c>
      <c r="C40" s="727" t="s">
        <v>1567</v>
      </c>
      <c r="D40" s="727" t="s">
        <v>1568</v>
      </c>
      <c r="E40" s="727" t="s">
        <v>1569</v>
      </c>
      <c r="F40" s="731"/>
      <c r="G40" s="731"/>
      <c r="H40" s="745">
        <v>0</v>
      </c>
      <c r="I40" s="731">
        <v>1</v>
      </c>
      <c r="J40" s="731">
        <v>164.19000000000003</v>
      </c>
      <c r="K40" s="745">
        <v>1</v>
      </c>
      <c r="L40" s="731">
        <v>1</v>
      </c>
      <c r="M40" s="732">
        <v>164.19000000000003</v>
      </c>
    </row>
    <row r="41" spans="1:13" ht="14.4" customHeight="1" x14ac:dyDescent="0.3">
      <c r="A41" s="726" t="s">
        <v>582</v>
      </c>
      <c r="B41" s="727" t="s">
        <v>1570</v>
      </c>
      <c r="C41" s="727" t="s">
        <v>1571</v>
      </c>
      <c r="D41" s="727" t="s">
        <v>852</v>
      </c>
      <c r="E41" s="727" t="s">
        <v>1572</v>
      </c>
      <c r="F41" s="731"/>
      <c r="G41" s="731"/>
      <c r="H41" s="745">
        <v>0</v>
      </c>
      <c r="I41" s="731">
        <v>2</v>
      </c>
      <c r="J41" s="731">
        <v>43.300000000000011</v>
      </c>
      <c r="K41" s="745">
        <v>1</v>
      </c>
      <c r="L41" s="731">
        <v>2</v>
      </c>
      <c r="M41" s="732">
        <v>43.300000000000011</v>
      </c>
    </row>
    <row r="42" spans="1:13" ht="14.4" customHeight="1" x14ac:dyDescent="0.3">
      <c r="A42" s="726" t="s">
        <v>582</v>
      </c>
      <c r="B42" s="727" t="s">
        <v>1573</v>
      </c>
      <c r="C42" s="727" t="s">
        <v>1574</v>
      </c>
      <c r="D42" s="727" t="s">
        <v>1575</v>
      </c>
      <c r="E42" s="727" t="s">
        <v>1576</v>
      </c>
      <c r="F42" s="731"/>
      <c r="G42" s="731"/>
      <c r="H42" s="745">
        <v>0</v>
      </c>
      <c r="I42" s="731">
        <v>1</v>
      </c>
      <c r="J42" s="731">
        <v>70.060000000000031</v>
      </c>
      <c r="K42" s="745">
        <v>1</v>
      </c>
      <c r="L42" s="731">
        <v>1</v>
      </c>
      <c r="M42" s="732">
        <v>70.060000000000031</v>
      </c>
    </row>
    <row r="43" spans="1:13" ht="14.4" customHeight="1" x14ac:dyDescent="0.3">
      <c r="A43" s="726" t="s">
        <v>582</v>
      </c>
      <c r="B43" s="727" t="s">
        <v>1577</v>
      </c>
      <c r="C43" s="727" t="s">
        <v>1578</v>
      </c>
      <c r="D43" s="727" t="s">
        <v>854</v>
      </c>
      <c r="E43" s="727" t="s">
        <v>1579</v>
      </c>
      <c r="F43" s="731"/>
      <c r="G43" s="731"/>
      <c r="H43" s="745">
        <v>0</v>
      </c>
      <c r="I43" s="731">
        <v>1</v>
      </c>
      <c r="J43" s="731">
        <v>29.110000000000003</v>
      </c>
      <c r="K43" s="745">
        <v>1</v>
      </c>
      <c r="L43" s="731">
        <v>1</v>
      </c>
      <c r="M43" s="732">
        <v>29.110000000000003</v>
      </c>
    </row>
    <row r="44" spans="1:13" ht="14.4" customHeight="1" x14ac:dyDescent="0.3">
      <c r="A44" s="726" t="s">
        <v>582</v>
      </c>
      <c r="B44" s="727" t="s">
        <v>1580</v>
      </c>
      <c r="C44" s="727" t="s">
        <v>1581</v>
      </c>
      <c r="D44" s="727" t="s">
        <v>1582</v>
      </c>
      <c r="E44" s="727" t="s">
        <v>1583</v>
      </c>
      <c r="F44" s="731"/>
      <c r="G44" s="731"/>
      <c r="H44" s="745">
        <v>0</v>
      </c>
      <c r="I44" s="731">
        <v>2</v>
      </c>
      <c r="J44" s="731">
        <v>138.07999999999998</v>
      </c>
      <c r="K44" s="745">
        <v>1</v>
      </c>
      <c r="L44" s="731">
        <v>2</v>
      </c>
      <c r="M44" s="732">
        <v>138.07999999999998</v>
      </c>
    </row>
    <row r="45" spans="1:13" ht="14.4" customHeight="1" x14ac:dyDescent="0.3">
      <c r="A45" s="726" t="s">
        <v>582</v>
      </c>
      <c r="B45" s="727" t="s">
        <v>1580</v>
      </c>
      <c r="C45" s="727" t="s">
        <v>1584</v>
      </c>
      <c r="D45" s="727" t="s">
        <v>1585</v>
      </c>
      <c r="E45" s="727" t="s">
        <v>1536</v>
      </c>
      <c r="F45" s="731"/>
      <c r="G45" s="731"/>
      <c r="H45" s="745">
        <v>0</v>
      </c>
      <c r="I45" s="731">
        <v>1</v>
      </c>
      <c r="J45" s="731">
        <v>44.120000000000005</v>
      </c>
      <c r="K45" s="745">
        <v>1</v>
      </c>
      <c r="L45" s="731">
        <v>1</v>
      </c>
      <c r="M45" s="732">
        <v>44.120000000000005</v>
      </c>
    </row>
    <row r="46" spans="1:13" ht="14.4" customHeight="1" x14ac:dyDescent="0.3">
      <c r="A46" s="726" t="s">
        <v>582</v>
      </c>
      <c r="B46" s="727" t="s">
        <v>1580</v>
      </c>
      <c r="C46" s="727" t="s">
        <v>1586</v>
      </c>
      <c r="D46" s="727" t="s">
        <v>1585</v>
      </c>
      <c r="E46" s="727" t="s">
        <v>1583</v>
      </c>
      <c r="F46" s="731"/>
      <c r="G46" s="731"/>
      <c r="H46" s="745">
        <v>0</v>
      </c>
      <c r="I46" s="731">
        <v>2</v>
      </c>
      <c r="J46" s="731">
        <v>176.49999999999989</v>
      </c>
      <c r="K46" s="745">
        <v>1</v>
      </c>
      <c r="L46" s="731">
        <v>2</v>
      </c>
      <c r="M46" s="732">
        <v>176.49999999999989</v>
      </c>
    </row>
    <row r="47" spans="1:13" ht="14.4" customHeight="1" x14ac:dyDescent="0.3">
      <c r="A47" s="726" t="s">
        <v>582</v>
      </c>
      <c r="B47" s="727" t="s">
        <v>1580</v>
      </c>
      <c r="C47" s="727" t="s">
        <v>1587</v>
      </c>
      <c r="D47" s="727" t="s">
        <v>1585</v>
      </c>
      <c r="E47" s="727" t="s">
        <v>1588</v>
      </c>
      <c r="F47" s="731"/>
      <c r="G47" s="731"/>
      <c r="H47" s="745">
        <v>0</v>
      </c>
      <c r="I47" s="731">
        <v>1</v>
      </c>
      <c r="J47" s="731">
        <v>297.92000000000007</v>
      </c>
      <c r="K47" s="745">
        <v>1</v>
      </c>
      <c r="L47" s="731">
        <v>1</v>
      </c>
      <c r="M47" s="732">
        <v>297.92000000000007</v>
      </c>
    </row>
    <row r="48" spans="1:13" ht="14.4" customHeight="1" x14ac:dyDescent="0.3">
      <c r="A48" s="726" t="s">
        <v>582</v>
      </c>
      <c r="B48" s="727" t="s">
        <v>1580</v>
      </c>
      <c r="C48" s="727" t="s">
        <v>1589</v>
      </c>
      <c r="D48" s="727" t="s">
        <v>1585</v>
      </c>
      <c r="E48" s="727" t="s">
        <v>1590</v>
      </c>
      <c r="F48" s="731">
        <v>1</v>
      </c>
      <c r="G48" s="731">
        <v>106.83</v>
      </c>
      <c r="H48" s="745">
        <v>1</v>
      </c>
      <c r="I48" s="731"/>
      <c r="J48" s="731"/>
      <c r="K48" s="745">
        <v>0</v>
      </c>
      <c r="L48" s="731">
        <v>1</v>
      </c>
      <c r="M48" s="732">
        <v>106.83</v>
      </c>
    </row>
    <row r="49" spans="1:13" ht="14.4" customHeight="1" x14ac:dyDescent="0.3">
      <c r="A49" s="726" t="s">
        <v>582</v>
      </c>
      <c r="B49" s="727" t="s">
        <v>1591</v>
      </c>
      <c r="C49" s="727" t="s">
        <v>1592</v>
      </c>
      <c r="D49" s="727" t="s">
        <v>1593</v>
      </c>
      <c r="E49" s="727" t="s">
        <v>1594</v>
      </c>
      <c r="F49" s="731"/>
      <c r="G49" s="731"/>
      <c r="H49" s="745">
        <v>0</v>
      </c>
      <c r="I49" s="731">
        <v>1</v>
      </c>
      <c r="J49" s="731">
        <v>185.20000000000005</v>
      </c>
      <c r="K49" s="745">
        <v>1</v>
      </c>
      <c r="L49" s="731">
        <v>1</v>
      </c>
      <c r="M49" s="732">
        <v>185.20000000000005</v>
      </c>
    </row>
    <row r="50" spans="1:13" ht="14.4" customHeight="1" x14ac:dyDescent="0.3">
      <c r="A50" s="726" t="s">
        <v>582</v>
      </c>
      <c r="B50" s="727" t="s">
        <v>1595</v>
      </c>
      <c r="C50" s="727" t="s">
        <v>1596</v>
      </c>
      <c r="D50" s="727" t="s">
        <v>749</v>
      </c>
      <c r="E50" s="727" t="s">
        <v>1597</v>
      </c>
      <c r="F50" s="731"/>
      <c r="G50" s="731"/>
      <c r="H50" s="745">
        <v>0</v>
      </c>
      <c r="I50" s="731">
        <v>1</v>
      </c>
      <c r="J50" s="731">
        <v>98.79</v>
      </c>
      <c r="K50" s="745">
        <v>1</v>
      </c>
      <c r="L50" s="731">
        <v>1</v>
      </c>
      <c r="M50" s="732">
        <v>98.79</v>
      </c>
    </row>
    <row r="51" spans="1:13" ht="14.4" customHeight="1" x14ac:dyDescent="0.3">
      <c r="A51" s="726" t="s">
        <v>582</v>
      </c>
      <c r="B51" s="727" t="s">
        <v>1598</v>
      </c>
      <c r="C51" s="727" t="s">
        <v>1599</v>
      </c>
      <c r="D51" s="727" t="s">
        <v>951</v>
      </c>
      <c r="E51" s="727" t="s">
        <v>1600</v>
      </c>
      <c r="F51" s="731"/>
      <c r="G51" s="731"/>
      <c r="H51" s="745">
        <v>0</v>
      </c>
      <c r="I51" s="731">
        <v>10</v>
      </c>
      <c r="J51" s="731">
        <v>345.5</v>
      </c>
      <c r="K51" s="745">
        <v>1</v>
      </c>
      <c r="L51" s="731">
        <v>10</v>
      </c>
      <c r="M51" s="732">
        <v>345.5</v>
      </c>
    </row>
    <row r="52" spans="1:13" ht="14.4" customHeight="1" x14ac:dyDescent="0.3">
      <c r="A52" s="726" t="s">
        <v>582</v>
      </c>
      <c r="B52" s="727" t="s">
        <v>1601</v>
      </c>
      <c r="C52" s="727" t="s">
        <v>1602</v>
      </c>
      <c r="D52" s="727" t="s">
        <v>1603</v>
      </c>
      <c r="E52" s="727" t="s">
        <v>1604</v>
      </c>
      <c r="F52" s="731"/>
      <c r="G52" s="731"/>
      <c r="H52" s="745">
        <v>0</v>
      </c>
      <c r="I52" s="731">
        <v>2</v>
      </c>
      <c r="J52" s="731">
        <v>156.04999999999995</v>
      </c>
      <c r="K52" s="745">
        <v>1</v>
      </c>
      <c r="L52" s="731">
        <v>2</v>
      </c>
      <c r="M52" s="732">
        <v>156.04999999999995</v>
      </c>
    </row>
    <row r="53" spans="1:13" ht="14.4" customHeight="1" x14ac:dyDescent="0.3">
      <c r="A53" s="726" t="s">
        <v>582</v>
      </c>
      <c r="B53" s="727" t="s">
        <v>1601</v>
      </c>
      <c r="C53" s="727" t="s">
        <v>1605</v>
      </c>
      <c r="D53" s="727" t="s">
        <v>1603</v>
      </c>
      <c r="E53" s="727" t="s">
        <v>1606</v>
      </c>
      <c r="F53" s="731"/>
      <c r="G53" s="731"/>
      <c r="H53" s="745">
        <v>0</v>
      </c>
      <c r="I53" s="731">
        <v>2</v>
      </c>
      <c r="J53" s="731">
        <v>121.94000000000003</v>
      </c>
      <c r="K53" s="745">
        <v>1</v>
      </c>
      <c r="L53" s="731">
        <v>2</v>
      </c>
      <c r="M53" s="732">
        <v>121.94000000000003</v>
      </c>
    </row>
    <row r="54" spans="1:13" ht="14.4" customHeight="1" x14ac:dyDescent="0.3">
      <c r="A54" s="726" t="s">
        <v>582</v>
      </c>
      <c r="B54" s="727" t="s">
        <v>1607</v>
      </c>
      <c r="C54" s="727" t="s">
        <v>1608</v>
      </c>
      <c r="D54" s="727" t="s">
        <v>1609</v>
      </c>
      <c r="E54" s="727" t="s">
        <v>1610</v>
      </c>
      <c r="F54" s="731"/>
      <c r="G54" s="731"/>
      <c r="H54" s="745">
        <v>0</v>
      </c>
      <c r="I54" s="731">
        <v>22.7</v>
      </c>
      <c r="J54" s="731">
        <v>276959.13</v>
      </c>
      <c r="K54" s="745">
        <v>1</v>
      </c>
      <c r="L54" s="731">
        <v>22.7</v>
      </c>
      <c r="M54" s="732">
        <v>276959.13</v>
      </c>
    </row>
    <row r="55" spans="1:13" ht="14.4" customHeight="1" x14ac:dyDescent="0.3">
      <c r="A55" s="726" t="s">
        <v>582</v>
      </c>
      <c r="B55" s="727" t="s">
        <v>1611</v>
      </c>
      <c r="C55" s="727" t="s">
        <v>1612</v>
      </c>
      <c r="D55" s="727" t="s">
        <v>1067</v>
      </c>
      <c r="E55" s="727" t="s">
        <v>1613</v>
      </c>
      <c r="F55" s="731"/>
      <c r="G55" s="731"/>
      <c r="H55" s="745">
        <v>0</v>
      </c>
      <c r="I55" s="731">
        <v>6</v>
      </c>
      <c r="J55" s="731">
        <v>1003.7100000000003</v>
      </c>
      <c r="K55" s="745">
        <v>1</v>
      </c>
      <c r="L55" s="731">
        <v>6</v>
      </c>
      <c r="M55" s="732">
        <v>1003.7100000000003</v>
      </c>
    </row>
    <row r="56" spans="1:13" ht="14.4" customHeight="1" x14ac:dyDescent="0.3">
      <c r="A56" s="726" t="s">
        <v>582</v>
      </c>
      <c r="B56" s="727" t="s">
        <v>1611</v>
      </c>
      <c r="C56" s="727" t="s">
        <v>1614</v>
      </c>
      <c r="D56" s="727" t="s">
        <v>1067</v>
      </c>
      <c r="E56" s="727" t="s">
        <v>1615</v>
      </c>
      <c r="F56" s="731"/>
      <c r="G56" s="731"/>
      <c r="H56" s="745">
        <v>0</v>
      </c>
      <c r="I56" s="731">
        <v>14</v>
      </c>
      <c r="J56" s="731">
        <v>1609.0200000000002</v>
      </c>
      <c r="K56" s="745">
        <v>1</v>
      </c>
      <c r="L56" s="731">
        <v>14</v>
      </c>
      <c r="M56" s="732">
        <v>1609.0200000000002</v>
      </c>
    </row>
    <row r="57" spans="1:13" ht="14.4" customHeight="1" x14ac:dyDescent="0.3">
      <c r="A57" s="726" t="s">
        <v>582</v>
      </c>
      <c r="B57" s="727" t="s">
        <v>1611</v>
      </c>
      <c r="C57" s="727" t="s">
        <v>1616</v>
      </c>
      <c r="D57" s="727" t="s">
        <v>1617</v>
      </c>
      <c r="E57" s="727" t="s">
        <v>1618</v>
      </c>
      <c r="F57" s="731"/>
      <c r="G57" s="731"/>
      <c r="H57" s="745">
        <v>0</v>
      </c>
      <c r="I57" s="731">
        <v>7</v>
      </c>
      <c r="J57" s="731">
        <v>779.23999999999978</v>
      </c>
      <c r="K57" s="745">
        <v>1</v>
      </c>
      <c r="L57" s="731">
        <v>7</v>
      </c>
      <c r="M57" s="732">
        <v>779.23999999999978</v>
      </c>
    </row>
    <row r="58" spans="1:13" ht="14.4" customHeight="1" x14ac:dyDescent="0.3">
      <c r="A58" s="726" t="s">
        <v>582</v>
      </c>
      <c r="B58" s="727" t="s">
        <v>1619</v>
      </c>
      <c r="C58" s="727" t="s">
        <v>1620</v>
      </c>
      <c r="D58" s="727" t="s">
        <v>1621</v>
      </c>
      <c r="E58" s="727" t="s">
        <v>1622</v>
      </c>
      <c r="F58" s="731"/>
      <c r="G58" s="731"/>
      <c r="H58" s="745">
        <v>0</v>
      </c>
      <c r="I58" s="731">
        <v>10.9</v>
      </c>
      <c r="J58" s="731">
        <v>5019.2999999999993</v>
      </c>
      <c r="K58" s="745">
        <v>1</v>
      </c>
      <c r="L58" s="731">
        <v>10.9</v>
      </c>
      <c r="M58" s="732">
        <v>5019.2999999999993</v>
      </c>
    </row>
    <row r="59" spans="1:13" ht="14.4" customHeight="1" x14ac:dyDescent="0.3">
      <c r="A59" s="726" t="s">
        <v>582</v>
      </c>
      <c r="B59" s="727" t="s">
        <v>1623</v>
      </c>
      <c r="C59" s="727" t="s">
        <v>1624</v>
      </c>
      <c r="D59" s="727" t="s">
        <v>1625</v>
      </c>
      <c r="E59" s="727" t="s">
        <v>1626</v>
      </c>
      <c r="F59" s="731"/>
      <c r="G59" s="731"/>
      <c r="H59" s="745">
        <v>0</v>
      </c>
      <c r="I59" s="731">
        <v>2</v>
      </c>
      <c r="J59" s="731">
        <v>247</v>
      </c>
      <c r="K59" s="745">
        <v>1</v>
      </c>
      <c r="L59" s="731">
        <v>2</v>
      </c>
      <c r="M59" s="732">
        <v>247</v>
      </c>
    </row>
    <row r="60" spans="1:13" ht="14.4" customHeight="1" x14ac:dyDescent="0.3">
      <c r="A60" s="726" t="s">
        <v>582</v>
      </c>
      <c r="B60" s="727" t="s">
        <v>1623</v>
      </c>
      <c r="C60" s="727" t="s">
        <v>1627</v>
      </c>
      <c r="D60" s="727" t="s">
        <v>1628</v>
      </c>
      <c r="E60" s="727" t="s">
        <v>1626</v>
      </c>
      <c r="F60" s="731">
        <v>5</v>
      </c>
      <c r="G60" s="731">
        <v>634.75</v>
      </c>
      <c r="H60" s="745">
        <v>1</v>
      </c>
      <c r="I60" s="731"/>
      <c r="J60" s="731"/>
      <c r="K60" s="745">
        <v>0</v>
      </c>
      <c r="L60" s="731">
        <v>5</v>
      </c>
      <c r="M60" s="732">
        <v>634.75</v>
      </c>
    </row>
    <row r="61" spans="1:13" ht="14.4" customHeight="1" x14ac:dyDescent="0.3">
      <c r="A61" s="726" t="s">
        <v>582</v>
      </c>
      <c r="B61" s="727" t="s">
        <v>1629</v>
      </c>
      <c r="C61" s="727" t="s">
        <v>1630</v>
      </c>
      <c r="D61" s="727" t="s">
        <v>1631</v>
      </c>
      <c r="E61" s="727" t="s">
        <v>1632</v>
      </c>
      <c r="F61" s="731">
        <v>36</v>
      </c>
      <c r="G61" s="731">
        <v>957.96</v>
      </c>
      <c r="H61" s="745">
        <v>1</v>
      </c>
      <c r="I61" s="731"/>
      <c r="J61" s="731"/>
      <c r="K61" s="745">
        <v>0</v>
      </c>
      <c r="L61" s="731">
        <v>36</v>
      </c>
      <c r="M61" s="732">
        <v>957.96</v>
      </c>
    </row>
    <row r="62" spans="1:13" ht="14.4" customHeight="1" x14ac:dyDescent="0.3">
      <c r="A62" s="726" t="s">
        <v>582</v>
      </c>
      <c r="B62" s="727" t="s">
        <v>1633</v>
      </c>
      <c r="C62" s="727" t="s">
        <v>1634</v>
      </c>
      <c r="D62" s="727" t="s">
        <v>1635</v>
      </c>
      <c r="E62" s="727" t="s">
        <v>1636</v>
      </c>
      <c r="F62" s="731"/>
      <c r="G62" s="731"/>
      <c r="H62" s="745">
        <v>0</v>
      </c>
      <c r="I62" s="731">
        <v>22.5</v>
      </c>
      <c r="J62" s="731">
        <v>20808.899999999998</v>
      </c>
      <c r="K62" s="745">
        <v>1</v>
      </c>
      <c r="L62" s="731">
        <v>22.5</v>
      </c>
      <c r="M62" s="732">
        <v>20808.899999999998</v>
      </c>
    </row>
    <row r="63" spans="1:13" ht="14.4" customHeight="1" x14ac:dyDescent="0.3">
      <c r="A63" s="726" t="s">
        <v>582</v>
      </c>
      <c r="B63" s="727" t="s">
        <v>1637</v>
      </c>
      <c r="C63" s="727" t="s">
        <v>1638</v>
      </c>
      <c r="D63" s="727" t="s">
        <v>1639</v>
      </c>
      <c r="E63" s="727" t="s">
        <v>1640</v>
      </c>
      <c r="F63" s="731"/>
      <c r="G63" s="731"/>
      <c r="H63" s="745">
        <v>0</v>
      </c>
      <c r="I63" s="731">
        <v>6</v>
      </c>
      <c r="J63" s="731">
        <v>252.12000000000006</v>
      </c>
      <c r="K63" s="745">
        <v>1</v>
      </c>
      <c r="L63" s="731">
        <v>6</v>
      </c>
      <c r="M63" s="732">
        <v>252.12000000000006</v>
      </c>
    </row>
    <row r="64" spans="1:13" ht="14.4" customHeight="1" x14ac:dyDescent="0.3">
      <c r="A64" s="726" t="s">
        <v>582</v>
      </c>
      <c r="B64" s="727" t="s">
        <v>1641</v>
      </c>
      <c r="C64" s="727" t="s">
        <v>1642</v>
      </c>
      <c r="D64" s="727" t="s">
        <v>1643</v>
      </c>
      <c r="E64" s="727" t="s">
        <v>1644</v>
      </c>
      <c r="F64" s="731"/>
      <c r="G64" s="731"/>
      <c r="H64" s="745">
        <v>0</v>
      </c>
      <c r="I64" s="731">
        <v>9.5</v>
      </c>
      <c r="J64" s="731">
        <v>1470.1499999999999</v>
      </c>
      <c r="K64" s="745">
        <v>1</v>
      </c>
      <c r="L64" s="731">
        <v>9.5</v>
      </c>
      <c r="M64" s="732">
        <v>1470.1499999999999</v>
      </c>
    </row>
    <row r="65" spans="1:13" ht="14.4" customHeight="1" x14ac:dyDescent="0.3">
      <c r="A65" s="726" t="s">
        <v>582</v>
      </c>
      <c r="B65" s="727" t="s">
        <v>1641</v>
      </c>
      <c r="C65" s="727" t="s">
        <v>1645</v>
      </c>
      <c r="D65" s="727" t="s">
        <v>1643</v>
      </c>
      <c r="E65" s="727" t="s">
        <v>1646</v>
      </c>
      <c r="F65" s="731"/>
      <c r="G65" s="731"/>
      <c r="H65" s="745">
        <v>0</v>
      </c>
      <c r="I65" s="731">
        <v>64.7</v>
      </c>
      <c r="J65" s="731">
        <v>17026.569999999996</v>
      </c>
      <c r="K65" s="745">
        <v>1</v>
      </c>
      <c r="L65" s="731">
        <v>64.7</v>
      </c>
      <c r="M65" s="732">
        <v>17026.569999999996</v>
      </c>
    </row>
    <row r="66" spans="1:13" ht="14.4" customHeight="1" x14ac:dyDescent="0.3">
      <c r="A66" s="726" t="s">
        <v>582</v>
      </c>
      <c r="B66" s="727" t="s">
        <v>1647</v>
      </c>
      <c r="C66" s="727" t="s">
        <v>1648</v>
      </c>
      <c r="D66" s="727" t="s">
        <v>1649</v>
      </c>
      <c r="E66" s="727" t="s">
        <v>1650</v>
      </c>
      <c r="F66" s="731"/>
      <c r="G66" s="731"/>
      <c r="H66" s="745">
        <v>0</v>
      </c>
      <c r="I66" s="731">
        <v>3</v>
      </c>
      <c r="J66" s="731">
        <v>1684.53</v>
      </c>
      <c r="K66" s="745">
        <v>1</v>
      </c>
      <c r="L66" s="731">
        <v>3</v>
      </c>
      <c r="M66" s="732">
        <v>1684.53</v>
      </c>
    </row>
    <row r="67" spans="1:13" ht="14.4" customHeight="1" x14ac:dyDescent="0.3">
      <c r="A67" s="726" t="s">
        <v>582</v>
      </c>
      <c r="B67" s="727" t="s">
        <v>1651</v>
      </c>
      <c r="C67" s="727" t="s">
        <v>1652</v>
      </c>
      <c r="D67" s="727" t="s">
        <v>1653</v>
      </c>
      <c r="E67" s="727" t="s">
        <v>1654</v>
      </c>
      <c r="F67" s="731"/>
      <c r="G67" s="731"/>
      <c r="H67" s="745">
        <v>0</v>
      </c>
      <c r="I67" s="731">
        <v>132</v>
      </c>
      <c r="J67" s="731">
        <v>7147.6000000000013</v>
      </c>
      <c r="K67" s="745">
        <v>1</v>
      </c>
      <c r="L67" s="731">
        <v>132</v>
      </c>
      <c r="M67" s="732">
        <v>7147.6000000000013</v>
      </c>
    </row>
    <row r="68" spans="1:13" ht="14.4" customHeight="1" x14ac:dyDescent="0.3">
      <c r="A68" s="726" t="s">
        <v>582</v>
      </c>
      <c r="B68" s="727" t="s">
        <v>1655</v>
      </c>
      <c r="C68" s="727" t="s">
        <v>1656</v>
      </c>
      <c r="D68" s="727" t="s">
        <v>1657</v>
      </c>
      <c r="E68" s="727" t="s">
        <v>1658</v>
      </c>
      <c r="F68" s="731"/>
      <c r="G68" s="731"/>
      <c r="H68" s="745">
        <v>0</v>
      </c>
      <c r="I68" s="731">
        <v>140</v>
      </c>
      <c r="J68" s="731">
        <v>3207.1499999999996</v>
      </c>
      <c r="K68" s="745">
        <v>1</v>
      </c>
      <c r="L68" s="731">
        <v>140</v>
      </c>
      <c r="M68" s="732">
        <v>3207.1499999999996</v>
      </c>
    </row>
    <row r="69" spans="1:13" ht="14.4" customHeight="1" x14ac:dyDescent="0.3">
      <c r="A69" s="726" t="s">
        <v>582</v>
      </c>
      <c r="B69" s="727" t="s">
        <v>1659</v>
      </c>
      <c r="C69" s="727" t="s">
        <v>1660</v>
      </c>
      <c r="D69" s="727" t="s">
        <v>1142</v>
      </c>
      <c r="E69" s="727" t="s">
        <v>1661</v>
      </c>
      <c r="F69" s="731"/>
      <c r="G69" s="731"/>
      <c r="H69" s="745">
        <v>0</v>
      </c>
      <c r="I69" s="731">
        <v>8.5</v>
      </c>
      <c r="J69" s="731">
        <v>10448.722999999998</v>
      </c>
      <c r="K69" s="745">
        <v>1</v>
      </c>
      <c r="L69" s="731">
        <v>8.5</v>
      </c>
      <c r="M69" s="732">
        <v>10448.722999999998</v>
      </c>
    </row>
    <row r="70" spans="1:13" ht="14.4" customHeight="1" x14ac:dyDescent="0.3">
      <c r="A70" s="726" t="s">
        <v>582</v>
      </c>
      <c r="B70" s="727" t="s">
        <v>1662</v>
      </c>
      <c r="C70" s="727" t="s">
        <v>1663</v>
      </c>
      <c r="D70" s="727" t="s">
        <v>1664</v>
      </c>
      <c r="E70" s="727" t="s">
        <v>1665</v>
      </c>
      <c r="F70" s="731"/>
      <c r="G70" s="731"/>
      <c r="H70" s="745">
        <v>0</v>
      </c>
      <c r="I70" s="731">
        <v>0.7</v>
      </c>
      <c r="J70" s="731">
        <v>111.64999999999999</v>
      </c>
      <c r="K70" s="745">
        <v>1</v>
      </c>
      <c r="L70" s="731">
        <v>0.7</v>
      </c>
      <c r="M70" s="732">
        <v>111.64999999999999</v>
      </c>
    </row>
    <row r="71" spans="1:13" ht="14.4" customHeight="1" x14ac:dyDescent="0.3">
      <c r="A71" s="726" t="s">
        <v>582</v>
      </c>
      <c r="B71" s="727" t="s">
        <v>1666</v>
      </c>
      <c r="C71" s="727" t="s">
        <v>1667</v>
      </c>
      <c r="D71" s="727" t="s">
        <v>1668</v>
      </c>
      <c r="E71" s="727" t="s">
        <v>1669</v>
      </c>
      <c r="F71" s="731"/>
      <c r="G71" s="731"/>
      <c r="H71" s="745">
        <v>0</v>
      </c>
      <c r="I71" s="731">
        <v>1</v>
      </c>
      <c r="J71" s="731">
        <v>236.17</v>
      </c>
      <c r="K71" s="745">
        <v>1</v>
      </c>
      <c r="L71" s="731">
        <v>1</v>
      </c>
      <c r="M71" s="732">
        <v>236.17</v>
      </c>
    </row>
    <row r="72" spans="1:13" ht="14.4" customHeight="1" x14ac:dyDescent="0.3">
      <c r="A72" s="726" t="s">
        <v>582</v>
      </c>
      <c r="B72" s="727" t="s">
        <v>1670</v>
      </c>
      <c r="C72" s="727" t="s">
        <v>1671</v>
      </c>
      <c r="D72" s="727" t="s">
        <v>643</v>
      </c>
      <c r="E72" s="727" t="s">
        <v>1672</v>
      </c>
      <c r="F72" s="731"/>
      <c r="G72" s="731"/>
      <c r="H72" s="745">
        <v>0</v>
      </c>
      <c r="I72" s="731">
        <v>40</v>
      </c>
      <c r="J72" s="731">
        <v>2349.6</v>
      </c>
      <c r="K72" s="745">
        <v>1</v>
      </c>
      <c r="L72" s="731">
        <v>40</v>
      </c>
      <c r="M72" s="732">
        <v>2349.6</v>
      </c>
    </row>
    <row r="73" spans="1:13" ht="14.4" customHeight="1" x14ac:dyDescent="0.3">
      <c r="A73" s="726" t="s">
        <v>582</v>
      </c>
      <c r="B73" s="727" t="s">
        <v>1670</v>
      </c>
      <c r="C73" s="727" t="s">
        <v>1673</v>
      </c>
      <c r="D73" s="727" t="s">
        <v>643</v>
      </c>
      <c r="E73" s="727" t="s">
        <v>1674</v>
      </c>
      <c r="F73" s="731"/>
      <c r="G73" s="731"/>
      <c r="H73" s="745">
        <v>0</v>
      </c>
      <c r="I73" s="731">
        <v>146</v>
      </c>
      <c r="J73" s="731">
        <v>15209.77</v>
      </c>
      <c r="K73" s="745">
        <v>1</v>
      </c>
      <c r="L73" s="731">
        <v>146</v>
      </c>
      <c r="M73" s="732">
        <v>15209.77</v>
      </c>
    </row>
    <row r="74" spans="1:13" ht="14.4" customHeight="1" x14ac:dyDescent="0.3">
      <c r="A74" s="726" t="s">
        <v>582</v>
      </c>
      <c r="B74" s="727" t="s">
        <v>1670</v>
      </c>
      <c r="C74" s="727" t="s">
        <v>1675</v>
      </c>
      <c r="D74" s="727" t="s">
        <v>643</v>
      </c>
      <c r="E74" s="727" t="s">
        <v>1674</v>
      </c>
      <c r="F74" s="731">
        <v>15</v>
      </c>
      <c r="G74" s="731">
        <v>1549.7999999999995</v>
      </c>
      <c r="H74" s="745">
        <v>1</v>
      </c>
      <c r="I74" s="731"/>
      <c r="J74" s="731"/>
      <c r="K74" s="745">
        <v>0</v>
      </c>
      <c r="L74" s="731">
        <v>15</v>
      </c>
      <c r="M74" s="732">
        <v>1549.7999999999995</v>
      </c>
    </row>
    <row r="75" spans="1:13" ht="14.4" customHeight="1" x14ac:dyDescent="0.3">
      <c r="A75" s="726" t="s">
        <v>582</v>
      </c>
      <c r="B75" s="727" t="s">
        <v>1676</v>
      </c>
      <c r="C75" s="727" t="s">
        <v>1677</v>
      </c>
      <c r="D75" s="727" t="s">
        <v>873</v>
      </c>
      <c r="E75" s="727" t="s">
        <v>1678</v>
      </c>
      <c r="F75" s="731">
        <v>1</v>
      </c>
      <c r="G75" s="731">
        <v>63.049999999999983</v>
      </c>
      <c r="H75" s="745">
        <v>1</v>
      </c>
      <c r="I75" s="731"/>
      <c r="J75" s="731"/>
      <c r="K75" s="745">
        <v>0</v>
      </c>
      <c r="L75" s="731">
        <v>1</v>
      </c>
      <c r="M75" s="732">
        <v>63.049999999999983</v>
      </c>
    </row>
    <row r="76" spans="1:13" ht="14.4" customHeight="1" x14ac:dyDescent="0.3">
      <c r="A76" s="726" t="s">
        <v>582</v>
      </c>
      <c r="B76" s="727" t="s">
        <v>1679</v>
      </c>
      <c r="C76" s="727" t="s">
        <v>1680</v>
      </c>
      <c r="D76" s="727" t="s">
        <v>1681</v>
      </c>
      <c r="E76" s="727" t="s">
        <v>1682</v>
      </c>
      <c r="F76" s="731">
        <v>2</v>
      </c>
      <c r="G76" s="731">
        <v>287.37999999999994</v>
      </c>
      <c r="H76" s="745">
        <v>1</v>
      </c>
      <c r="I76" s="731"/>
      <c r="J76" s="731"/>
      <c r="K76" s="745">
        <v>0</v>
      </c>
      <c r="L76" s="731">
        <v>2</v>
      </c>
      <c r="M76" s="732">
        <v>287.37999999999994</v>
      </c>
    </row>
    <row r="77" spans="1:13" ht="14.4" customHeight="1" x14ac:dyDescent="0.3">
      <c r="A77" s="726" t="s">
        <v>582</v>
      </c>
      <c r="B77" s="727" t="s">
        <v>1683</v>
      </c>
      <c r="C77" s="727" t="s">
        <v>1684</v>
      </c>
      <c r="D77" s="727" t="s">
        <v>1685</v>
      </c>
      <c r="E77" s="727" t="s">
        <v>1686</v>
      </c>
      <c r="F77" s="731"/>
      <c r="G77" s="731"/>
      <c r="H77" s="745">
        <v>0</v>
      </c>
      <c r="I77" s="731">
        <v>3</v>
      </c>
      <c r="J77" s="731">
        <v>330</v>
      </c>
      <c r="K77" s="745">
        <v>1</v>
      </c>
      <c r="L77" s="731">
        <v>3</v>
      </c>
      <c r="M77" s="732">
        <v>330</v>
      </c>
    </row>
    <row r="78" spans="1:13" ht="14.4" customHeight="1" x14ac:dyDescent="0.3">
      <c r="A78" s="726" t="s">
        <v>582</v>
      </c>
      <c r="B78" s="727" t="s">
        <v>1687</v>
      </c>
      <c r="C78" s="727" t="s">
        <v>1688</v>
      </c>
      <c r="D78" s="727" t="s">
        <v>1689</v>
      </c>
      <c r="E78" s="727" t="s">
        <v>1690</v>
      </c>
      <c r="F78" s="731"/>
      <c r="G78" s="731"/>
      <c r="H78" s="745">
        <v>0</v>
      </c>
      <c r="I78" s="731">
        <v>1</v>
      </c>
      <c r="J78" s="731">
        <v>24.930000000000007</v>
      </c>
      <c r="K78" s="745">
        <v>1</v>
      </c>
      <c r="L78" s="731">
        <v>1</v>
      </c>
      <c r="M78" s="732">
        <v>24.930000000000007</v>
      </c>
    </row>
    <row r="79" spans="1:13" ht="14.4" customHeight="1" x14ac:dyDescent="0.3">
      <c r="A79" s="726" t="s">
        <v>582</v>
      </c>
      <c r="B79" s="727" t="s">
        <v>1691</v>
      </c>
      <c r="C79" s="727" t="s">
        <v>1692</v>
      </c>
      <c r="D79" s="727" t="s">
        <v>1693</v>
      </c>
      <c r="E79" s="727" t="s">
        <v>1694</v>
      </c>
      <c r="F79" s="731"/>
      <c r="G79" s="731"/>
      <c r="H79" s="745">
        <v>0</v>
      </c>
      <c r="I79" s="731">
        <v>316</v>
      </c>
      <c r="J79" s="731">
        <v>12027.184407171755</v>
      </c>
      <c r="K79" s="745">
        <v>1</v>
      </c>
      <c r="L79" s="731">
        <v>316</v>
      </c>
      <c r="M79" s="732">
        <v>12027.184407171755</v>
      </c>
    </row>
    <row r="80" spans="1:13" ht="14.4" customHeight="1" x14ac:dyDescent="0.3">
      <c r="A80" s="726" t="s">
        <v>582</v>
      </c>
      <c r="B80" s="727" t="s">
        <v>1691</v>
      </c>
      <c r="C80" s="727" t="s">
        <v>1695</v>
      </c>
      <c r="D80" s="727" t="s">
        <v>1696</v>
      </c>
      <c r="E80" s="727" t="s">
        <v>1697</v>
      </c>
      <c r="F80" s="731"/>
      <c r="G80" s="731"/>
      <c r="H80" s="745">
        <v>0</v>
      </c>
      <c r="I80" s="731">
        <v>71</v>
      </c>
      <c r="J80" s="731">
        <v>3765.4412060658065</v>
      </c>
      <c r="K80" s="745">
        <v>1</v>
      </c>
      <c r="L80" s="731">
        <v>71</v>
      </c>
      <c r="M80" s="732">
        <v>3765.4412060658065</v>
      </c>
    </row>
    <row r="81" spans="1:13" ht="14.4" customHeight="1" x14ac:dyDescent="0.3">
      <c r="A81" s="726" t="s">
        <v>582</v>
      </c>
      <c r="B81" s="727" t="s">
        <v>1698</v>
      </c>
      <c r="C81" s="727" t="s">
        <v>1699</v>
      </c>
      <c r="D81" s="727" t="s">
        <v>1700</v>
      </c>
      <c r="E81" s="727" t="s">
        <v>1701</v>
      </c>
      <c r="F81" s="731"/>
      <c r="G81" s="731"/>
      <c r="H81" s="745">
        <v>0</v>
      </c>
      <c r="I81" s="731">
        <v>126</v>
      </c>
      <c r="J81" s="731">
        <v>33794.639999999999</v>
      </c>
      <c r="K81" s="745">
        <v>1</v>
      </c>
      <c r="L81" s="731">
        <v>126</v>
      </c>
      <c r="M81" s="732">
        <v>33794.639999999999</v>
      </c>
    </row>
    <row r="82" spans="1:13" ht="14.4" customHeight="1" x14ac:dyDescent="0.3">
      <c r="A82" s="726" t="s">
        <v>582</v>
      </c>
      <c r="B82" s="727" t="s">
        <v>1702</v>
      </c>
      <c r="C82" s="727" t="s">
        <v>1703</v>
      </c>
      <c r="D82" s="727" t="s">
        <v>883</v>
      </c>
      <c r="E82" s="727" t="s">
        <v>1704</v>
      </c>
      <c r="F82" s="731"/>
      <c r="G82" s="731"/>
      <c r="H82" s="745">
        <v>0</v>
      </c>
      <c r="I82" s="731">
        <v>1</v>
      </c>
      <c r="J82" s="731">
        <v>167.33</v>
      </c>
      <c r="K82" s="745">
        <v>1</v>
      </c>
      <c r="L82" s="731">
        <v>1</v>
      </c>
      <c r="M82" s="732">
        <v>167.33</v>
      </c>
    </row>
    <row r="83" spans="1:13" ht="14.4" customHeight="1" x14ac:dyDescent="0.3">
      <c r="A83" s="726" t="s">
        <v>582</v>
      </c>
      <c r="B83" s="727" t="s">
        <v>1705</v>
      </c>
      <c r="C83" s="727" t="s">
        <v>1706</v>
      </c>
      <c r="D83" s="727" t="s">
        <v>1707</v>
      </c>
      <c r="E83" s="727" t="s">
        <v>1708</v>
      </c>
      <c r="F83" s="731"/>
      <c r="G83" s="731"/>
      <c r="H83" s="745">
        <v>0</v>
      </c>
      <c r="I83" s="731">
        <v>1</v>
      </c>
      <c r="J83" s="731">
        <v>135.70000000000002</v>
      </c>
      <c r="K83" s="745">
        <v>1</v>
      </c>
      <c r="L83" s="731">
        <v>1</v>
      </c>
      <c r="M83" s="732">
        <v>135.70000000000002</v>
      </c>
    </row>
    <row r="84" spans="1:13" ht="14.4" customHeight="1" x14ac:dyDescent="0.3">
      <c r="A84" s="726" t="s">
        <v>582</v>
      </c>
      <c r="B84" s="727" t="s">
        <v>1709</v>
      </c>
      <c r="C84" s="727" t="s">
        <v>1710</v>
      </c>
      <c r="D84" s="727" t="s">
        <v>1711</v>
      </c>
      <c r="E84" s="727" t="s">
        <v>1712</v>
      </c>
      <c r="F84" s="731"/>
      <c r="G84" s="731"/>
      <c r="H84" s="745">
        <v>0</v>
      </c>
      <c r="I84" s="731">
        <v>1</v>
      </c>
      <c r="J84" s="731">
        <v>9.1600000000000019</v>
      </c>
      <c r="K84" s="745">
        <v>1</v>
      </c>
      <c r="L84" s="731">
        <v>1</v>
      </c>
      <c r="M84" s="732">
        <v>9.1600000000000019</v>
      </c>
    </row>
    <row r="85" spans="1:13" ht="14.4" customHeight="1" x14ac:dyDescent="0.3">
      <c r="A85" s="726" t="s">
        <v>582</v>
      </c>
      <c r="B85" s="727" t="s">
        <v>1713</v>
      </c>
      <c r="C85" s="727" t="s">
        <v>1714</v>
      </c>
      <c r="D85" s="727" t="s">
        <v>1715</v>
      </c>
      <c r="E85" s="727" t="s">
        <v>1716</v>
      </c>
      <c r="F85" s="731"/>
      <c r="G85" s="731"/>
      <c r="H85" s="745">
        <v>0</v>
      </c>
      <c r="I85" s="731">
        <v>1</v>
      </c>
      <c r="J85" s="731">
        <v>95.37</v>
      </c>
      <c r="K85" s="745">
        <v>1</v>
      </c>
      <c r="L85" s="731">
        <v>1</v>
      </c>
      <c r="M85" s="732">
        <v>95.37</v>
      </c>
    </row>
    <row r="86" spans="1:13" ht="14.4" customHeight="1" x14ac:dyDescent="0.3">
      <c r="A86" s="726" t="s">
        <v>582</v>
      </c>
      <c r="B86" s="727" t="s">
        <v>1717</v>
      </c>
      <c r="C86" s="727" t="s">
        <v>1718</v>
      </c>
      <c r="D86" s="727" t="s">
        <v>1036</v>
      </c>
      <c r="E86" s="727" t="s">
        <v>1719</v>
      </c>
      <c r="F86" s="731"/>
      <c r="G86" s="731"/>
      <c r="H86" s="745">
        <v>0</v>
      </c>
      <c r="I86" s="731">
        <v>27</v>
      </c>
      <c r="J86" s="731">
        <v>594.87000000000012</v>
      </c>
      <c r="K86" s="745">
        <v>1</v>
      </c>
      <c r="L86" s="731">
        <v>27</v>
      </c>
      <c r="M86" s="732">
        <v>594.87000000000012</v>
      </c>
    </row>
    <row r="87" spans="1:13" ht="14.4" customHeight="1" x14ac:dyDescent="0.3">
      <c r="A87" s="726" t="s">
        <v>582</v>
      </c>
      <c r="B87" s="727" t="s">
        <v>1717</v>
      </c>
      <c r="C87" s="727" t="s">
        <v>1720</v>
      </c>
      <c r="D87" s="727" t="s">
        <v>1036</v>
      </c>
      <c r="E87" s="727" t="s">
        <v>1721</v>
      </c>
      <c r="F87" s="731"/>
      <c r="G87" s="731"/>
      <c r="H87" s="745">
        <v>0</v>
      </c>
      <c r="I87" s="731">
        <v>1</v>
      </c>
      <c r="J87" s="731">
        <v>45.749999999999972</v>
      </c>
      <c r="K87" s="745">
        <v>1</v>
      </c>
      <c r="L87" s="731">
        <v>1</v>
      </c>
      <c r="M87" s="732">
        <v>45.749999999999972</v>
      </c>
    </row>
    <row r="88" spans="1:13" ht="14.4" customHeight="1" x14ac:dyDescent="0.3">
      <c r="A88" s="726" t="s">
        <v>582</v>
      </c>
      <c r="B88" s="727" t="s">
        <v>1717</v>
      </c>
      <c r="C88" s="727" t="s">
        <v>1722</v>
      </c>
      <c r="D88" s="727" t="s">
        <v>1723</v>
      </c>
      <c r="E88" s="727" t="s">
        <v>1719</v>
      </c>
      <c r="F88" s="731">
        <v>4</v>
      </c>
      <c r="G88" s="731">
        <v>176</v>
      </c>
      <c r="H88" s="745">
        <v>1</v>
      </c>
      <c r="I88" s="731"/>
      <c r="J88" s="731"/>
      <c r="K88" s="745">
        <v>0</v>
      </c>
      <c r="L88" s="731">
        <v>4</v>
      </c>
      <c r="M88" s="732">
        <v>176</v>
      </c>
    </row>
    <row r="89" spans="1:13" ht="14.4" customHeight="1" x14ac:dyDescent="0.3">
      <c r="A89" s="726" t="s">
        <v>582</v>
      </c>
      <c r="B89" s="727" t="s">
        <v>1717</v>
      </c>
      <c r="C89" s="727" t="s">
        <v>1724</v>
      </c>
      <c r="D89" s="727" t="s">
        <v>1723</v>
      </c>
      <c r="E89" s="727" t="s">
        <v>1725</v>
      </c>
      <c r="F89" s="731">
        <v>1</v>
      </c>
      <c r="G89" s="731">
        <v>110.0000000000001</v>
      </c>
      <c r="H89" s="745">
        <v>1</v>
      </c>
      <c r="I89" s="731"/>
      <c r="J89" s="731"/>
      <c r="K89" s="745">
        <v>0</v>
      </c>
      <c r="L89" s="731">
        <v>1</v>
      </c>
      <c r="M89" s="732">
        <v>110.0000000000001</v>
      </c>
    </row>
    <row r="90" spans="1:13" ht="14.4" customHeight="1" x14ac:dyDescent="0.3">
      <c r="A90" s="726" t="s">
        <v>582</v>
      </c>
      <c r="B90" s="727" t="s">
        <v>1726</v>
      </c>
      <c r="C90" s="727" t="s">
        <v>1727</v>
      </c>
      <c r="D90" s="727" t="s">
        <v>671</v>
      </c>
      <c r="E90" s="727" t="s">
        <v>1536</v>
      </c>
      <c r="F90" s="731"/>
      <c r="G90" s="731"/>
      <c r="H90" s="745">
        <v>0</v>
      </c>
      <c r="I90" s="731">
        <v>7</v>
      </c>
      <c r="J90" s="731">
        <v>140.16</v>
      </c>
      <c r="K90" s="745">
        <v>1</v>
      </c>
      <c r="L90" s="731">
        <v>7</v>
      </c>
      <c r="M90" s="732">
        <v>140.16</v>
      </c>
    </row>
    <row r="91" spans="1:13" ht="14.4" customHeight="1" x14ac:dyDescent="0.3">
      <c r="A91" s="726" t="s">
        <v>582</v>
      </c>
      <c r="B91" s="727" t="s">
        <v>1726</v>
      </c>
      <c r="C91" s="727" t="s">
        <v>1728</v>
      </c>
      <c r="D91" s="727" t="s">
        <v>673</v>
      </c>
      <c r="E91" s="727" t="s">
        <v>1583</v>
      </c>
      <c r="F91" s="731"/>
      <c r="G91" s="731"/>
      <c r="H91" s="745">
        <v>0</v>
      </c>
      <c r="I91" s="731">
        <v>2</v>
      </c>
      <c r="J91" s="731">
        <v>54.63000000000001</v>
      </c>
      <c r="K91" s="745">
        <v>1</v>
      </c>
      <c r="L91" s="731">
        <v>2</v>
      </c>
      <c r="M91" s="732">
        <v>54.63000000000001</v>
      </c>
    </row>
    <row r="92" spans="1:13" ht="14.4" customHeight="1" x14ac:dyDescent="0.3">
      <c r="A92" s="726" t="s">
        <v>582</v>
      </c>
      <c r="B92" s="727" t="s">
        <v>1729</v>
      </c>
      <c r="C92" s="727" t="s">
        <v>1730</v>
      </c>
      <c r="D92" s="727" t="s">
        <v>1731</v>
      </c>
      <c r="E92" s="727" t="s">
        <v>1732</v>
      </c>
      <c r="F92" s="731"/>
      <c r="G92" s="731"/>
      <c r="H92" s="745">
        <v>0</v>
      </c>
      <c r="I92" s="731">
        <v>1</v>
      </c>
      <c r="J92" s="731">
        <v>63.401620141643761</v>
      </c>
      <c r="K92" s="745">
        <v>1</v>
      </c>
      <c r="L92" s="731">
        <v>1</v>
      </c>
      <c r="M92" s="732">
        <v>63.401620141643761</v>
      </c>
    </row>
    <row r="93" spans="1:13" ht="14.4" customHeight="1" x14ac:dyDescent="0.3">
      <c r="A93" s="726" t="s">
        <v>582</v>
      </c>
      <c r="B93" s="727" t="s">
        <v>1733</v>
      </c>
      <c r="C93" s="727" t="s">
        <v>1734</v>
      </c>
      <c r="D93" s="727" t="s">
        <v>1735</v>
      </c>
      <c r="E93" s="727" t="s">
        <v>1736</v>
      </c>
      <c r="F93" s="731"/>
      <c r="G93" s="731"/>
      <c r="H93" s="745">
        <v>0</v>
      </c>
      <c r="I93" s="731">
        <v>1</v>
      </c>
      <c r="J93" s="731">
        <v>99.979999999999976</v>
      </c>
      <c r="K93" s="745">
        <v>1</v>
      </c>
      <c r="L93" s="731">
        <v>1</v>
      </c>
      <c r="M93" s="732">
        <v>99.979999999999976</v>
      </c>
    </row>
    <row r="94" spans="1:13" ht="14.4" customHeight="1" x14ac:dyDescent="0.3">
      <c r="A94" s="726" t="s">
        <v>582</v>
      </c>
      <c r="B94" s="727" t="s">
        <v>1733</v>
      </c>
      <c r="C94" s="727" t="s">
        <v>1737</v>
      </c>
      <c r="D94" s="727" t="s">
        <v>1738</v>
      </c>
      <c r="E94" s="727" t="s">
        <v>1739</v>
      </c>
      <c r="F94" s="731"/>
      <c r="G94" s="731"/>
      <c r="H94" s="745">
        <v>0</v>
      </c>
      <c r="I94" s="731">
        <v>1</v>
      </c>
      <c r="J94" s="731">
        <v>139.47000000000003</v>
      </c>
      <c r="K94" s="745">
        <v>1</v>
      </c>
      <c r="L94" s="731">
        <v>1</v>
      </c>
      <c r="M94" s="732">
        <v>139.47000000000003</v>
      </c>
    </row>
    <row r="95" spans="1:13" ht="14.4" customHeight="1" x14ac:dyDescent="0.3">
      <c r="A95" s="726" t="s">
        <v>582</v>
      </c>
      <c r="B95" s="727" t="s">
        <v>1740</v>
      </c>
      <c r="C95" s="727" t="s">
        <v>1741</v>
      </c>
      <c r="D95" s="727" t="s">
        <v>1742</v>
      </c>
      <c r="E95" s="727" t="s">
        <v>1743</v>
      </c>
      <c r="F95" s="731"/>
      <c r="G95" s="731"/>
      <c r="H95" s="745">
        <v>0</v>
      </c>
      <c r="I95" s="731">
        <v>1</v>
      </c>
      <c r="J95" s="731">
        <v>54.27</v>
      </c>
      <c r="K95" s="745">
        <v>1</v>
      </c>
      <c r="L95" s="731">
        <v>1</v>
      </c>
      <c r="M95" s="732">
        <v>54.27</v>
      </c>
    </row>
    <row r="96" spans="1:13" ht="14.4" customHeight="1" x14ac:dyDescent="0.3">
      <c r="A96" s="726" t="s">
        <v>582</v>
      </c>
      <c r="B96" s="727" t="s">
        <v>1744</v>
      </c>
      <c r="C96" s="727" t="s">
        <v>1745</v>
      </c>
      <c r="D96" s="727" t="s">
        <v>1018</v>
      </c>
      <c r="E96" s="727" t="s">
        <v>1746</v>
      </c>
      <c r="F96" s="731"/>
      <c r="G96" s="731"/>
      <c r="H96" s="745">
        <v>0</v>
      </c>
      <c r="I96" s="731">
        <v>2</v>
      </c>
      <c r="J96" s="731">
        <v>100</v>
      </c>
      <c r="K96" s="745">
        <v>1</v>
      </c>
      <c r="L96" s="731">
        <v>2</v>
      </c>
      <c r="M96" s="732">
        <v>100</v>
      </c>
    </row>
    <row r="97" spans="1:13" ht="14.4" customHeight="1" x14ac:dyDescent="0.3">
      <c r="A97" s="726" t="s">
        <v>582</v>
      </c>
      <c r="B97" s="727" t="s">
        <v>1747</v>
      </c>
      <c r="C97" s="727" t="s">
        <v>1748</v>
      </c>
      <c r="D97" s="727" t="s">
        <v>1749</v>
      </c>
      <c r="E97" s="727" t="s">
        <v>1750</v>
      </c>
      <c r="F97" s="731"/>
      <c r="G97" s="731"/>
      <c r="H97" s="745">
        <v>0</v>
      </c>
      <c r="I97" s="731">
        <v>3</v>
      </c>
      <c r="J97" s="731">
        <v>108.75</v>
      </c>
      <c r="K97" s="745">
        <v>1</v>
      </c>
      <c r="L97" s="731">
        <v>3</v>
      </c>
      <c r="M97" s="732">
        <v>108.75</v>
      </c>
    </row>
    <row r="98" spans="1:13" ht="14.4" customHeight="1" x14ac:dyDescent="0.3">
      <c r="A98" s="726" t="s">
        <v>582</v>
      </c>
      <c r="B98" s="727" t="s">
        <v>1747</v>
      </c>
      <c r="C98" s="727" t="s">
        <v>1751</v>
      </c>
      <c r="D98" s="727" t="s">
        <v>624</v>
      </c>
      <c r="E98" s="727" t="s">
        <v>625</v>
      </c>
      <c r="F98" s="731"/>
      <c r="G98" s="731"/>
      <c r="H98" s="745">
        <v>0</v>
      </c>
      <c r="I98" s="731">
        <v>7</v>
      </c>
      <c r="J98" s="731">
        <v>237.19999999999993</v>
      </c>
      <c r="K98" s="745">
        <v>1</v>
      </c>
      <c r="L98" s="731">
        <v>7</v>
      </c>
      <c r="M98" s="732">
        <v>237.19999999999993</v>
      </c>
    </row>
    <row r="99" spans="1:13" ht="14.4" customHeight="1" x14ac:dyDescent="0.3">
      <c r="A99" s="726" t="s">
        <v>582</v>
      </c>
      <c r="B99" s="727" t="s">
        <v>1747</v>
      </c>
      <c r="C99" s="727" t="s">
        <v>1752</v>
      </c>
      <c r="D99" s="727" t="s">
        <v>617</v>
      </c>
      <c r="E99" s="727" t="s">
        <v>1750</v>
      </c>
      <c r="F99" s="731">
        <v>8</v>
      </c>
      <c r="G99" s="731">
        <v>337.34000000000003</v>
      </c>
      <c r="H99" s="745">
        <v>1</v>
      </c>
      <c r="I99" s="731"/>
      <c r="J99" s="731"/>
      <c r="K99" s="745">
        <v>0</v>
      </c>
      <c r="L99" s="731">
        <v>8</v>
      </c>
      <c r="M99" s="732">
        <v>337.34000000000003</v>
      </c>
    </row>
    <row r="100" spans="1:13" ht="14.4" customHeight="1" x14ac:dyDescent="0.3">
      <c r="A100" s="726" t="s">
        <v>582</v>
      </c>
      <c r="B100" s="727" t="s">
        <v>1753</v>
      </c>
      <c r="C100" s="727" t="s">
        <v>1754</v>
      </c>
      <c r="D100" s="727" t="s">
        <v>1035</v>
      </c>
      <c r="E100" s="727" t="s">
        <v>1536</v>
      </c>
      <c r="F100" s="731"/>
      <c r="G100" s="731"/>
      <c r="H100" s="745">
        <v>0</v>
      </c>
      <c r="I100" s="731">
        <v>24</v>
      </c>
      <c r="J100" s="731">
        <v>721.3900000000001</v>
      </c>
      <c r="K100" s="745">
        <v>1</v>
      </c>
      <c r="L100" s="731">
        <v>24</v>
      </c>
      <c r="M100" s="732">
        <v>721.3900000000001</v>
      </c>
    </row>
    <row r="101" spans="1:13" ht="14.4" customHeight="1" x14ac:dyDescent="0.3">
      <c r="A101" s="726" t="s">
        <v>582</v>
      </c>
      <c r="B101" s="727" t="s">
        <v>1755</v>
      </c>
      <c r="C101" s="727" t="s">
        <v>1756</v>
      </c>
      <c r="D101" s="727" t="s">
        <v>1050</v>
      </c>
      <c r="E101" s="727" t="s">
        <v>1757</v>
      </c>
      <c r="F101" s="731"/>
      <c r="G101" s="731"/>
      <c r="H101" s="745">
        <v>0</v>
      </c>
      <c r="I101" s="731">
        <v>1</v>
      </c>
      <c r="J101" s="731">
        <v>196.20000000000002</v>
      </c>
      <c r="K101" s="745">
        <v>1</v>
      </c>
      <c r="L101" s="731">
        <v>1</v>
      </c>
      <c r="M101" s="732">
        <v>196.20000000000002</v>
      </c>
    </row>
    <row r="102" spans="1:13" ht="14.4" customHeight="1" x14ac:dyDescent="0.3">
      <c r="A102" s="726" t="s">
        <v>582</v>
      </c>
      <c r="B102" s="727" t="s">
        <v>1755</v>
      </c>
      <c r="C102" s="727" t="s">
        <v>1758</v>
      </c>
      <c r="D102" s="727" t="s">
        <v>1045</v>
      </c>
      <c r="E102" s="727" t="s">
        <v>1042</v>
      </c>
      <c r="F102" s="731"/>
      <c r="G102" s="731"/>
      <c r="H102" s="745">
        <v>0</v>
      </c>
      <c r="I102" s="731">
        <v>2</v>
      </c>
      <c r="J102" s="731">
        <v>271.19999999999993</v>
      </c>
      <c r="K102" s="745">
        <v>1</v>
      </c>
      <c r="L102" s="731">
        <v>2</v>
      </c>
      <c r="M102" s="732">
        <v>271.19999999999993</v>
      </c>
    </row>
    <row r="103" spans="1:13" ht="14.4" customHeight="1" x14ac:dyDescent="0.3">
      <c r="A103" s="726" t="s">
        <v>582</v>
      </c>
      <c r="B103" s="727" t="s">
        <v>1755</v>
      </c>
      <c r="C103" s="727" t="s">
        <v>1759</v>
      </c>
      <c r="D103" s="727" t="s">
        <v>1044</v>
      </c>
      <c r="E103" s="727" t="s">
        <v>1042</v>
      </c>
      <c r="F103" s="731"/>
      <c r="G103" s="731"/>
      <c r="H103" s="745">
        <v>0</v>
      </c>
      <c r="I103" s="731">
        <v>1</v>
      </c>
      <c r="J103" s="731">
        <v>131.24999999999997</v>
      </c>
      <c r="K103" s="745">
        <v>1</v>
      </c>
      <c r="L103" s="731">
        <v>1</v>
      </c>
      <c r="M103" s="732">
        <v>131.24999999999997</v>
      </c>
    </row>
    <row r="104" spans="1:13" ht="14.4" customHeight="1" x14ac:dyDescent="0.3">
      <c r="A104" s="726" t="s">
        <v>582</v>
      </c>
      <c r="B104" s="727" t="s">
        <v>1755</v>
      </c>
      <c r="C104" s="727" t="s">
        <v>1760</v>
      </c>
      <c r="D104" s="727" t="s">
        <v>1041</v>
      </c>
      <c r="E104" s="727" t="s">
        <v>1042</v>
      </c>
      <c r="F104" s="731"/>
      <c r="G104" s="731"/>
      <c r="H104" s="745">
        <v>0</v>
      </c>
      <c r="I104" s="731">
        <v>1</v>
      </c>
      <c r="J104" s="731">
        <v>131.25</v>
      </c>
      <c r="K104" s="745">
        <v>1</v>
      </c>
      <c r="L104" s="731">
        <v>1</v>
      </c>
      <c r="M104" s="732">
        <v>131.25</v>
      </c>
    </row>
    <row r="105" spans="1:13" ht="14.4" customHeight="1" x14ac:dyDescent="0.3">
      <c r="A105" s="726" t="s">
        <v>582</v>
      </c>
      <c r="B105" s="727" t="s">
        <v>1755</v>
      </c>
      <c r="C105" s="727" t="s">
        <v>1761</v>
      </c>
      <c r="D105" s="727" t="s">
        <v>1043</v>
      </c>
      <c r="E105" s="727" t="s">
        <v>1042</v>
      </c>
      <c r="F105" s="731"/>
      <c r="G105" s="731"/>
      <c r="H105" s="745">
        <v>0</v>
      </c>
      <c r="I105" s="731">
        <v>1</v>
      </c>
      <c r="J105" s="731">
        <v>150.58000000000004</v>
      </c>
      <c r="K105" s="745">
        <v>1</v>
      </c>
      <c r="L105" s="731">
        <v>1</v>
      </c>
      <c r="M105" s="732">
        <v>150.58000000000004</v>
      </c>
    </row>
    <row r="106" spans="1:13" ht="14.4" customHeight="1" x14ac:dyDescent="0.3">
      <c r="A106" s="726" t="s">
        <v>582</v>
      </c>
      <c r="B106" s="727" t="s">
        <v>1755</v>
      </c>
      <c r="C106" s="727" t="s">
        <v>1762</v>
      </c>
      <c r="D106" s="727" t="s">
        <v>1049</v>
      </c>
      <c r="E106" s="727" t="s">
        <v>1047</v>
      </c>
      <c r="F106" s="731"/>
      <c r="G106" s="731"/>
      <c r="H106" s="745">
        <v>0</v>
      </c>
      <c r="I106" s="731">
        <v>1</v>
      </c>
      <c r="J106" s="731">
        <v>122.69000000000001</v>
      </c>
      <c r="K106" s="745">
        <v>1</v>
      </c>
      <c r="L106" s="731">
        <v>1</v>
      </c>
      <c r="M106" s="732">
        <v>122.69000000000001</v>
      </c>
    </row>
    <row r="107" spans="1:13" ht="14.4" customHeight="1" x14ac:dyDescent="0.3">
      <c r="A107" s="726" t="s">
        <v>582</v>
      </c>
      <c r="B107" s="727" t="s">
        <v>1755</v>
      </c>
      <c r="C107" s="727" t="s">
        <v>1763</v>
      </c>
      <c r="D107" s="727" t="s">
        <v>1046</v>
      </c>
      <c r="E107" s="727" t="s">
        <v>1047</v>
      </c>
      <c r="F107" s="731"/>
      <c r="G107" s="731"/>
      <c r="H107" s="745">
        <v>0</v>
      </c>
      <c r="I107" s="731">
        <v>1</v>
      </c>
      <c r="J107" s="731">
        <v>145.50000000000003</v>
      </c>
      <c r="K107" s="745">
        <v>1</v>
      </c>
      <c r="L107" s="731">
        <v>1</v>
      </c>
      <c r="M107" s="732">
        <v>145.50000000000003</v>
      </c>
    </row>
    <row r="108" spans="1:13" ht="14.4" customHeight="1" x14ac:dyDescent="0.3">
      <c r="A108" s="726" t="s">
        <v>582</v>
      </c>
      <c r="B108" s="727" t="s">
        <v>1755</v>
      </c>
      <c r="C108" s="727" t="s">
        <v>1764</v>
      </c>
      <c r="D108" s="727" t="s">
        <v>1048</v>
      </c>
      <c r="E108" s="727" t="s">
        <v>1047</v>
      </c>
      <c r="F108" s="731"/>
      <c r="G108" s="731"/>
      <c r="H108" s="745">
        <v>0</v>
      </c>
      <c r="I108" s="731">
        <v>1</v>
      </c>
      <c r="J108" s="731">
        <v>145.49999999999997</v>
      </c>
      <c r="K108" s="745">
        <v>1</v>
      </c>
      <c r="L108" s="731">
        <v>1</v>
      </c>
      <c r="M108" s="732">
        <v>145.49999999999997</v>
      </c>
    </row>
    <row r="109" spans="1:13" ht="14.4" customHeight="1" x14ac:dyDescent="0.3">
      <c r="A109" s="726" t="s">
        <v>590</v>
      </c>
      <c r="B109" s="727" t="s">
        <v>1466</v>
      </c>
      <c r="C109" s="727" t="s">
        <v>1467</v>
      </c>
      <c r="D109" s="727" t="s">
        <v>680</v>
      </c>
      <c r="E109" s="727" t="s">
        <v>1468</v>
      </c>
      <c r="F109" s="731"/>
      <c r="G109" s="731"/>
      <c r="H109" s="745">
        <v>0</v>
      </c>
      <c r="I109" s="731">
        <v>374</v>
      </c>
      <c r="J109" s="731">
        <v>25748.208998672773</v>
      </c>
      <c r="K109" s="745">
        <v>1</v>
      </c>
      <c r="L109" s="731">
        <v>374</v>
      </c>
      <c r="M109" s="732">
        <v>25748.208998672773</v>
      </c>
    </row>
    <row r="110" spans="1:13" ht="14.4" customHeight="1" x14ac:dyDescent="0.3">
      <c r="A110" s="726" t="s">
        <v>590</v>
      </c>
      <c r="B110" s="727" t="s">
        <v>1466</v>
      </c>
      <c r="C110" s="727" t="s">
        <v>1469</v>
      </c>
      <c r="D110" s="727" t="s">
        <v>1470</v>
      </c>
      <c r="E110" s="727" t="s">
        <v>1471</v>
      </c>
      <c r="F110" s="731"/>
      <c r="G110" s="731"/>
      <c r="H110" s="745">
        <v>0</v>
      </c>
      <c r="I110" s="731">
        <v>1</v>
      </c>
      <c r="J110" s="731">
        <v>35.18</v>
      </c>
      <c r="K110" s="745">
        <v>1</v>
      </c>
      <c r="L110" s="731">
        <v>1</v>
      </c>
      <c r="M110" s="732">
        <v>35.18</v>
      </c>
    </row>
    <row r="111" spans="1:13" ht="14.4" customHeight="1" x14ac:dyDescent="0.3">
      <c r="A111" s="726" t="s">
        <v>590</v>
      </c>
      <c r="B111" s="727" t="s">
        <v>1472</v>
      </c>
      <c r="C111" s="727" t="s">
        <v>1473</v>
      </c>
      <c r="D111" s="727" t="s">
        <v>1474</v>
      </c>
      <c r="E111" s="727" t="s">
        <v>1475</v>
      </c>
      <c r="F111" s="731"/>
      <c r="G111" s="731"/>
      <c r="H111" s="745">
        <v>0</v>
      </c>
      <c r="I111" s="731">
        <v>1</v>
      </c>
      <c r="J111" s="731">
        <v>66.399999999999991</v>
      </c>
      <c r="K111" s="745">
        <v>1</v>
      </c>
      <c r="L111" s="731">
        <v>1</v>
      </c>
      <c r="M111" s="732">
        <v>66.399999999999991</v>
      </c>
    </row>
    <row r="112" spans="1:13" ht="14.4" customHeight="1" x14ac:dyDescent="0.3">
      <c r="A112" s="726" t="s">
        <v>590</v>
      </c>
      <c r="B112" s="727" t="s">
        <v>1765</v>
      </c>
      <c r="C112" s="727" t="s">
        <v>1766</v>
      </c>
      <c r="D112" s="727" t="s">
        <v>1767</v>
      </c>
      <c r="E112" s="727" t="s">
        <v>1768</v>
      </c>
      <c r="F112" s="731"/>
      <c r="G112" s="731"/>
      <c r="H112" s="745">
        <v>0</v>
      </c>
      <c r="I112" s="731">
        <v>2</v>
      </c>
      <c r="J112" s="731">
        <v>115.4</v>
      </c>
      <c r="K112" s="745">
        <v>1</v>
      </c>
      <c r="L112" s="731">
        <v>2</v>
      </c>
      <c r="M112" s="732">
        <v>115.4</v>
      </c>
    </row>
    <row r="113" spans="1:13" ht="14.4" customHeight="1" x14ac:dyDescent="0.3">
      <c r="A113" s="726" t="s">
        <v>590</v>
      </c>
      <c r="B113" s="727" t="s">
        <v>1769</v>
      </c>
      <c r="C113" s="727" t="s">
        <v>1770</v>
      </c>
      <c r="D113" s="727" t="s">
        <v>1771</v>
      </c>
      <c r="E113" s="727" t="s">
        <v>1772</v>
      </c>
      <c r="F113" s="731"/>
      <c r="G113" s="731"/>
      <c r="H113" s="745">
        <v>0</v>
      </c>
      <c r="I113" s="731">
        <v>1</v>
      </c>
      <c r="J113" s="731">
        <v>625.38</v>
      </c>
      <c r="K113" s="745">
        <v>1</v>
      </c>
      <c r="L113" s="731">
        <v>1</v>
      </c>
      <c r="M113" s="732">
        <v>625.38</v>
      </c>
    </row>
    <row r="114" spans="1:13" ht="14.4" customHeight="1" x14ac:dyDescent="0.3">
      <c r="A114" s="726" t="s">
        <v>590</v>
      </c>
      <c r="B114" s="727" t="s">
        <v>1773</v>
      </c>
      <c r="C114" s="727" t="s">
        <v>1774</v>
      </c>
      <c r="D114" s="727" t="s">
        <v>1775</v>
      </c>
      <c r="E114" s="727" t="s">
        <v>1776</v>
      </c>
      <c r="F114" s="731"/>
      <c r="G114" s="731"/>
      <c r="H114" s="745">
        <v>0</v>
      </c>
      <c r="I114" s="731">
        <v>4</v>
      </c>
      <c r="J114" s="731">
        <v>1631.2000000000003</v>
      </c>
      <c r="K114" s="745">
        <v>1</v>
      </c>
      <c r="L114" s="731">
        <v>4</v>
      </c>
      <c r="M114" s="732">
        <v>1631.2000000000003</v>
      </c>
    </row>
    <row r="115" spans="1:13" ht="14.4" customHeight="1" x14ac:dyDescent="0.3">
      <c r="A115" s="726" t="s">
        <v>590</v>
      </c>
      <c r="B115" s="727" t="s">
        <v>1491</v>
      </c>
      <c r="C115" s="727" t="s">
        <v>1492</v>
      </c>
      <c r="D115" s="727" t="s">
        <v>751</v>
      </c>
      <c r="E115" s="727" t="s">
        <v>1493</v>
      </c>
      <c r="F115" s="731"/>
      <c r="G115" s="731"/>
      <c r="H115" s="745">
        <v>0</v>
      </c>
      <c r="I115" s="731">
        <v>11</v>
      </c>
      <c r="J115" s="731">
        <v>36300</v>
      </c>
      <c r="K115" s="745">
        <v>1</v>
      </c>
      <c r="L115" s="731">
        <v>11</v>
      </c>
      <c r="M115" s="732">
        <v>36300</v>
      </c>
    </row>
    <row r="116" spans="1:13" ht="14.4" customHeight="1" x14ac:dyDescent="0.3">
      <c r="A116" s="726" t="s">
        <v>590</v>
      </c>
      <c r="B116" s="727" t="s">
        <v>1502</v>
      </c>
      <c r="C116" s="727" t="s">
        <v>1777</v>
      </c>
      <c r="D116" s="727" t="s">
        <v>682</v>
      </c>
      <c r="E116" s="727" t="s">
        <v>1778</v>
      </c>
      <c r="F116" s="731"/>
      <c r="G116" s="731"/>
      <c r="H116" s="745">
        <v>0</v>
      </c>
      <c r="I116" s="731">
        <v>1</v>
      </c>
      <c r="J116" s="731">
        <v>129.32999999999998</v>
      </c>
      <c r="K116" s="745">
        <v>1</v>
      </c>
      <c r="L116" s="731">
        <v>1</v>
      </c>
      <c r="M116" s="732">
        <v>129.32999999999998</v>
      </c>
    </row>
    <row r="117" spans="1:13" ht="14.4" customHeight="1" x14ac:dyDescent="0.3">
      <c r="A117" s="726" t="s">
        <v>590</v>
      </c>
      <c r="B117" s="727" t="s">
        <v>1502</v>
      </c>
      <c r="C117" s="727" t="s">
        <v>1503</v>
      </c>
      <c r="D117" s="727" t="s">
        <v>682</v>
      </c>
      <c r="E117" s="727" t="s">
        <v>1504</v>
      </c>
      <c r="F117" s="731"/>
      <c r="G117" s="731"/>
      <c r="H117" s="745">
        <v>0</v>
      </c>
      <c r="I117" s="731">
        <v>2</v>
      </c>
      <c r="J117" s="731">
        <v>90.38</v>
      </c>
      <c r="K117" s="745">
        <v>1</v>
      </c>
      <c r="L117" s="731">
        <v>2</v>
      </c>
      <c r="M117" s="732">
        <v>90.38</v>
      </c>
    </row>
    <row r="118" spans="1:13" ht="14.4" customHeight="1" x14ac:dyDescent="0.3">
      <c r="A118" s="726" t="s">
        <v>590</v>
      </c>
      <c r="B118" s="727" t="s">
        <v>1505</v>
      </c>
      <c r="C118" s="727" t="s">
        <v>1506</v>
      </c>
      <c r="D118" s="727" t="s">
        <v>1507</v>
      </c>
      <c r="E118" s="727" t="s">
        <v>1508</v>
      </c>
      <c r="F118" s="731"/>
      <c r="G118" s="731"/>
      <c r="H118" s="745">
        <v>0</v>
      </c>
      <c r="I118" s="731">
        <v>1</v>
      </c>
      <c r="J118" s="731">
        <v>98.440000000000026</v>
      </c>
      <c r="K118" s="745">
        <v>1</v>
      </c>
      <c r="L118" s="731">
        <v>1</v>
      </c>
      <c r="M118" s="732">
        <v>98.440000000000026</v>
      </c>
    </row>
    <row r="119" spans="1:13" ht="14.4" customHeight="1" x14ac:dyDescent="0.3">
      <c r="A119" s="726" t="s">
        <v>590</v>
      </c>
      <c r="B119" s="727" t="s">
        <v>1522</v>
      </c>
      <c r="C119" s="727" t="s">
        <v>1779</v>
      </c>
      <c r="D119" s="727" t="s">
        <v>1524</v>
      </c>
      <c r="E119" s="727" t="s">
        <v>1780</v>
      </c>
      <c r="F119" s="731"/>
      <c r="G119" s="731"/>
      <c r="H119" s="745">
        <v>0</v>
      </c>
      <c r="I119" s="731">
        <v>2</v>
      </c>
      <c r="J119" s="731">
        <v>153.91999999999999</v>
      </c>
      <c r="K119" s="745">
        <v>1</v>
      </c>
      <c r="L119" s="731">
        <v>2</v>
      </c>
      <c r="M119" s="732">
        <v>153.91999999999999</v>
      </c>
    </row>
    <row r="120" spans="1:13" ht="14.4" customHeight="1" x14ac:dyDescent="0.3">
      <c r="A120" s="726" t="s">
        <v>590</v>
      </c>
      <c r="B120" s="727" t="s">
        <v>1522</v>
      </c>
      <c r="C120" s="727" t="s">
        <v>1526</v>
      </c>
      <c r="D120" s="727" t="s">
        <v>1524</v>
      </c>
      <c r="E120" s="727" t="s">
        <v>1527</v>
      </c>
      <c r="F120" s="731"/>
      <c r="G120" s="731"/>
      <c r="H120" s="745">
        <v>0</v>
      </c>
      <c r="I120" s="731">
        <v>1</v>
      </c>
      <c r="J120" s="731">
        <v>95.120000000000047</v>
      </c>
      <c r="K120" s="745">
        <v>1</v>
      </c>
      <c r="L120" s="731">
        <v>1</v>
      </c>
      <c r="M120" s="732">
        <v>95.120000000000047</v>
      </c>
    </row>
    <row r="121" spans="1:13" ht="14.4" customHeight="1" x14ac:dyDescent="0.3">
      <c r="A121" s="726" t="s">
        <v>590</v>
      </c>
      <c r="B121" s="727" t="s">
        <v>1528</v>
      </c>
      <c r="C121" s="727" t="s">
        <v>1529</v>
      </c>
      <c r="D121" s="727" t="s">
        <v>1530</v>
      </c>
      <c r="E121" s="727" t="s">
        <v>1531</v>
      </c>
      <c r="F121" s="731"/>
      <c r="G121" s="731"/>
      <c r="H121" s="745">
        <v>0</v>
      </c>
      <c r="I121" s="731">
        <v>1</v>
      </c>
      <c r="J121" s="731">
        <v>42.579999999999991</v>
      </c>
      <c r="K121" s="745">
        <v>1</v>
      </c>
      <c r="L121" s="731">
        <v>1</v>
      </c>
      <c r="M121" s="732">
        <v>42.579999999999991</v>
      </c>
    </row>
    <row r="122" spans="1:13" ht="14.4" customHeight="1" x14ac:dyDescent="0.3">
      <c r="A122" s="726" t="s">
        <v>590</v>
      </c>
      <c r="B122" s="727" t="s">
        <v>1528</v>
      </c>
      <c r="C122" s="727" t="s">
        <v>1781</v>
      </c>
      <c r="D122" s="727" t="s">
        <v>1530</v>
      </c>
      <c r="E122" s="727" t="s">
        <v>1782</v>
      </c>
      <c r="F122" s="731"/>
      <c r="G122" s="731"/>
      <c r="H122" s="745">
        <v>0</v>
      </c>
      <c r="I122" s="731">
        <v>1</v>
      </c>
      <c r="J122" s="731">
        <v>149.03</v>
      </c>
      <c r="K122" s="745">
        <v>1</v>
      </c>
      <c r="L122" s="731">
        <v>1</v>
      </c>
      <c r="M122" s="732">
        <v>149.03</v>
      </c>
    </row>
    <row r="123" spans="1:13" ht="14.4" customHeight="1" x14ac:dyDescent="0.3">
      <c r="A123" s="726" t="s">
        <v>590</v>
      </c>
      <c r="B123" s="727" t="s">
        <v>1532</v>
      </c>
      <c r="C123" s="727" t="s">
        <v>1533</v>
      </c>
      <c r="D123" s="727" t="s">
        <v>938</v>
      </c>
      <c r="E123" s="727" t="s">
        <v>1534</v>
      </c>
      <c r="F123" s="731"/>
      <c r="G123" s="731"/>
      <c r="H123" s="745">
        <v>0</v>
      </c>
      <c r="I123" s="731">
        <v>1</v>
      </c>
      <c r="J123" s="731">
        <v>36.620000000000005</v>
      </c>
      <c r="K123" s="745">
        <v>1</v>
      </c>
      <c r="L123" s="731">
        <v>1</v>
      </c>
      <c r="M123" s="732">
        <v>36.620000000000005</v>
      </c>
    </row>
    <row r="124" spans="1:13" ht="14.4" customHeight="1" x14ac:dyDescent="0.3">
      <c r="A124" s="726" t="s">
        <v>590</v>
      </c>
      <c r="B124" s="727" t="s">
        <v>1783</v>
      </c>
      <c r="C124" s="727" t="s">
        <v>1784</v>
      </c>
      <c r="D124" s="727" t="s">
        <v>611</v>
      </c>
      <c r="E124" s="727" t="s">
        <v>1549</v>
      </c>
      <c r="F124" s="731"/>
      <c r="G124" s="731"/>
      <c r="H124" s="745">
        <v>0</v>
      </c>
      <c r="I124" s="731">
        <v>1</v>
      </c>
      <c r="J124" s="731">
        <v>18.769999999999996</v>
      </c>
      <c r="K124" s="745">
        <v>1</v>
      </c>
      <c r="L124" s="731">
        <v>1</v>
      </c>
      <c r="M124" s="732">
        <v>18.769999999999996</v>
      </c>
    </row>
    <row r="125" spans="1:13" ht="14.4" customHeight="1" x14ac:dyDescent="0.3">
      <c r="A125" s="726" t="s">
        <v>590</v>
      </c>
      <c r="B125" s="727" t="s">
        <v>1537</v>
      </c>
      <c r="C125" s="727" t="s">
        <v>1785</v>
      </c>
      <c r="D125" s="727" t="s">
        <v>1310</v>
      </c>
      <c r="E125" s="727" t="s">
        <v>1536</v>
      </c>
      <c r="F125" s="731"/>
      <c r="G125" s="731"/>
      <c r="H125" s="745">
        <v>0</v>
      </c>
      <c r="I125" s="731">
        <v>1</v>
      </c>
      <c r="J125" s="731">
        <v>162.79</v>
      </c>
      <c r="K125" s="745">
        <v>1</v>
      </c>
      <c r="L125" s="731">
        <v>1</v>
      </c>
      <c r="M125" s="732">
        <v>162.79</v>
      </c>
    </row>
    <row r="126" spans="1:13" ht="14.4" customHeight="1" x14ac:dyDescent="0.3">
      <c r="A126" s="726" t="s">
        <v>590</v>
      </c>
      <c r="B126" s="727" t="s">
        <v>1537</v>
      </c>
      <c r="C126" s="727" t="s">
        <v>1541</v>
      </c>
      <c r="D126" s="727" t="s">
        <v>912</v>
      </c>
      <c r="E126" s="727" t="s">
        <v>913</v>
      </c>
      <c r="F126" s="731"/>
      <c r="G126" s="731"/>
      <c r="H126" s="745">
        <v>0</v>
      </c>
      <c r="I126" s="731">
        <v>1</v>
      </c>
      <c r="J126" s="731">
        <v>35.509999999999991</v>
      </c>
      <c r="K126" s="745">
        <v>1</v>
      </c>
      <c r="L126" s="731">
        <v>1</v>
      </c>
      <c r="M126" s="732">
        <v>35.509999999999991</v>
      </c>
    </row>
    <row r="127" spans="1:13" ht="14.4" customHeight="1" x14ac:dyDescent="0.3">
      <c r="A127" s="726" t="s">
        <v>590</v>
      </c>
      <c r="B127" s="727" t="s">
        <v>1542</v>
      </c>
      <c r="C127" s="727" t="s">
        <v>1546</v>
      </c>
      <c r="D127" s="727" t="s">
        <v>1544</v>
      </c>
      <c r="E127" s="727" t="s">
        <v>1547</v>
      </c>
      <c r="F127" s="731"/>
      <c r="G127" s="731"/>
      <c r="H127" s="745">
        <v>0</v>
      </c>
      <c r="I127" s="731">
        <v>1</v>
      </c>
      <c r="J127" s="731">
        <v>11.84</v>
      </c>
      <c r="K127" s="745">
        <v>1</v>
      </c>
      <c r="L127" s="731">
        <v>1</v>
      </c>
      <c r="M127" s="732">
        <v>11.84</v>
      </c>
    </row>
    <row r="128" spans="1:13" ht="14.4" customHeight="1" x14ac:dyDescent="0.3">
      <c r="A128" s="726" t="s">
        <v>590</v>
      </c>
      <c r="B128" s="727" t="s">
        <v>1542</v>
      </c>
      <c r="C128" s="727" t="s">
        <v>1548</v>
      </c>
      <c r="D128" s="727" t="s">
        <v>1544</v>
      </c>
      <c r="E128" s="727" t="s">
        <v>1549</v>
      </c>
      <c r="F128" s="731"/>
      <c r="G128" s="731"/>
      <c r="H128" s="745">
        <v>0</v>
      </c>
      <c r="I128" s="731">
        <v>1</v>
      </c>
      <c r="J128" s="731">
        <v>36.180000000000014</v>
      </c>
      <c r="K128" s="745">
        <v>1</v>
      </c>
      <c r="L128" s="731">
        <v>1</v>
      </c>
      <c r="M128" s="732">
        <v>36.180000000000014</v>
      </c>
    </row>
    <row r="129" spans="1:13" ht="14.4" customHeight="1" x14ac:dyDescent="0.3">
      <c r="A129" s="726" t="s">
        <v>590</v>
      </c>
      <c r="B129" s="727" t="s">
        <v>1550</v>
      </c>
      <c r="C129" s="727" t="s">
        <v>1551</v>
      </c>
      <c r="D129" s="727" t="s">
        <v>1552</v>
      </c>
      <c r="E129" s="727" t="s">
        <v>1553</v>
      </c>
      <c r="F129" s="731"/>
      <c r="G129" s="731"/>
      <c r="H129" s="745">
        <v>0</v>
      </c>
      <c r="I129" s="731">
        <v>1</v>
      </c>
      <c r="J129" s="731">
        <v>131.74</v>
      </c>
      <c r="K129" s="745">
        <v>1</v>
      </c>
      <c r="L129" s="731">
        <v>1</v>
      </c>
      <c r="M129" s="732">
        <v>131.74</v>
      </c>
    </row>
    <row r="130" spans="1:13" ht="14.4" customHeight="1" x14ac:dyDescent="0.3">
      <c r="A130" s="726" t="s">
        <v>590</v>
      </c>
      <c r="B130" s="727" t="s">
        <v>1550</v>
      </c>
      <c r="C130" s="727" t="s">
        <v>1554</v>
      </c>
      <c r="D130" s="727" t="s">
        <v>1555</v>
      </c>
      <c r="E130" s="727" t="s">
        <v>1556</v>
      </c>
      <c r="F130" s="731"/>
      <c r="G130" s="731"/>
      <c r="H130" s="745">
        <v>0</v>
      </c>
      <c r="I130" s="731">
        <v>1</v>
      </c>
      <c r="J130" s="731">
        <v>182.93000000000006</v>
      </c>
      <c r="K130" s="745">
        <v>1</v>
      </c>
      <c r="L130" s="731">
        <v>1</v>
      </c>
      <c r="M130" s="732">
        <v>182.93000000000006</v>
      </c>
    </row>
    <row r="131" spans="1:13" ht="14.4" customHeight="1" x14ac:dyDescent="0.3">
      <c r="A131" s="726" t="s">
        <v>590</v>
      </c>
      <c r="B131" s="727" t="s">
        <v>1560</v>
      </c>
      <c r="C131" s="727" t="s">
        <v>1786</v>
      </c>
      <c r="D131" s="727" t="s">
        <v>1562</v>
      </c>
      <c r="E131" s="727" t="s">
        <v>1787</v>
      </c>
      <c r="F131" s="731"/>
      <c r="G131" s="731"/>
      <c r="H131" s="745">
        <v>0</v>
      </c>
      <c r="I131" s="731">
        <v>1</v>
      </c>
      <c r="J131" s="731">
        <v>185.26</v>
      </c>
      <c r="K131" s="745">
        <v>1</v>
      </c>
      <c r="L131" s="731">
        <v>1</v>
      </c>
      <c r="M131" s="732">
        <v>185.26</v>
      </c>
    </row>
    <row r="132" spans="1:13" ht="14.4" customHeight="1" x14ac:dyDescent="0.3">
      <c r="A132" s="726" t="s">
        <v>590</v>
      </c>
      <c r="B132" s="727" t="s">
        <v>1788</v>
      </c>
      <c r="C132" s="727" t="s">
        <v>1789</v>
      </c>
      <c r="D132" s="727" t="s">
        <v>1790</v>
      </c>
      <c r="E132" s="727" t="s">
        <v>1791</v>
      </c>
      <c r="F132" s="731"/>
      <c r="G132" s="731"/>
      <c r="H132" s="745">
        <v>0</v>
      </c>
      <c r="I132" s="731">
        <v>1</v>
      </c>
      <c r="J132" s="731">
        <v>200.34</v>
      </c>
      <c r="K132" s="745">
        <v>1</v>
      </c>
      <c r="L132" s="731">
        <v>1</v>
      </c>
      <c r="M132" s="732">
        <v>200.34</v>
      </c>
    </row>
    <row r="133" spans="1:13" ht="14.4" customHeight="1" x14ac:dyDescent="0.3">
      <c r="A133" s="726" t="s">
        <v>590</v>
      </c>
      <c r="B133" s="727" t="s">
        <v>1598</v>
      </c>
      <c r="C133" s="727" t="s">
        <v>1599</v>
      </c>
      <c r="D133" s="727" t="s">
        <v>951</v>
      </c>
      <c r="E133" s="727" t="s">
        <v>1600</v>
      </c>
      <c r="F133" s="731"/>
      <c r="G133" s="731"/>
      <c r="H133" s="745">
        <v>0</v>
      </c>
      <c r="I133" s="731">
        <v>5</v>
      </c>
      <c r="J133" s="731">
        <v>173.75</v>
      </c>
      <c r="K133" s="745">
        <v>1</v>
      </c>
      <c r="L133" s="731">
        <v>5</v>
      </c>
      <c r="M133" s="732">
        <v>173.75</v>
      </c>
    </row>
    <row r="134" spans="1:13" ht="14.4" customHeight="1" x14ac:dyDescent="0.3">
      <c r="A134" s="726" t="s">
        <v>590</v>
      </c>
      <c r="B134" s="727" t="s">
        <v>1601</v>
      </c>
      <c r="C134" s="727" t="s">
        <v>1792</v>
      </c>
      <c r="D134" s="727" t="s">
        <v>1793</v>
      </c>
      <c r="E134" s="727" t="s">
        <v>1606</v>
      </c>
      <c r="F134" s="731"/>
      <c r="G134" s="731"/>
      <c r="H134" s="745">
        <v>0</v>
      </c>
      <c r="I134" s="731">
        <v>1</v>
      </c>
      <c r="J134" s="731">
        <v>49.720000000000013</v>
      </c>
      <c r="K134" s="745">
        <v>1</v>
      </c>
      <c r="L134" s="731">
        <v>1</v>
      </c>
      <c r="M134" s="732">
        <v>49.720000000000013</v>
      </c>
    </row>
    <row r="135" spans="1:13" ht="14.4" customHeight="1" x14ac:dyDescent="0.3">
      <c r="A135" s="726" t="s">
        <v>590</v>
      </c>
      <c r="B135" s="727" t="s">
        <v>1601</v>
      </c>
      <c r="C135" s="727" t="s">
        <v>1794</v>
      </c>
      <c r="D135" s="727" t="s">
        <v>1793</v>
      </c>
      <c r="E135" s="727" t="s">
        <v>1795</v>
      </c>
      <c r="F135" s="731"/>
      <c r="G135" s="731"/>
      <c r="H135" s="745">
        <v>0</v>
      </c>
      <c r="I135" s="731">
        <v>1</v>
      </c>
      <c r="J135" s="731">
        <v>62.680000000000042</v>
      </c>
      <c r="K135" s="745">
        <v>1</v>
      </c>
      <c r="L135" s="731">
        <v>1</v>
      </c>
      <c r="M135" s="732">
        <v>62.680000000000042</v>
      </c>
    </row>
    <row r="136" spans="1:13" ht="14.4" customHeight="1" x14ac:dyDescent="0.3">
      <c r="A136" s="726" t="s">
        <v>590</v>
      </c>
      <c r="B136" s="727" t="s">
        <v>1601</v>
      </c>
      <c r="C136" s="727" t="s">
        <v>1602</v>
      </c>
      <c r="D136" s="727" t="s">
        <v>1603</v>
      </c>
      <c r="E136" s="727" t="s">
        <v>1604</v>
      </c>
      <c r="F136" s="731"/>
      <c r="G136" s="731"/>
      <c r="H136" s="745">
        <v>0</v>
      </c>
      <c r="I136" s="731">
        <v>2</v>
      </c>
      <c r="J136" s="731">
        <v>156.05000000000001</v>
      </c>
      <c r="K136" s="745">
        <v>1</v>
      </c>
      <c r="L136" s="731">
        <v>2</v>
      </c>
      <c r="M136" s="732">
        <v>156.05000000000001</v>
      </c>
    </row>
    <row r="137" spans="1:13" ht="14.4" customHeight="1" x14ac:dyDescent="0.3">
      <c r="A137" s="726" t="s">
        <v>590</v>
      </c>
      <c r="B137" s="727" t="s">
        <v>1601</v>
      </c>
      <c r="C137" s="727" t="s">
        <v>1796</v>
      </c>
      <c r="D137" s="727" t="s">
        <v>1603</v>
      </c>
      <c r="E137" s="727" t="s">
        <v>1797</v>
      </c>
      <c r="F137" s="731"/>
      <c r="G137" s="731"/>
      <c r="H137" s="745">
        <v>0</v>
      </c>
      <c r="I137" s="731">
        <v>1</v>
      </c>
      <c r="J137" s="731">
        <v>94.929999999999993</v>
      </c>
      <c r="K137" s="745">
        <v>1</v>
      </c>
      <c r="L137" s="731">
        <v>1</v>
      </c>
      <c r="M137" s="732">
        <v>94.929999999999993</v>
      </c>
    </row>
    <row r="138" spans="1:13" ht="14.4" customHeight="1" x14ac:dyDescent="0.3">
      <c r="A138" s="726" t="s">
        <v>590</v>
      </c>
      <c r="B138" s="727" t="s">
        <v>1611</v>
      </c>
      <c r="C138" s="727" t="s">
        <v>1616</v>
      </c>
      <c r="D138" s="727" t="s">
        <v>1617</v>
      </c>
      <c r="E138" s="727" t="s">
        <v>1618</v>
      </c>
      <c r="F138" s="731"/>
      <c r="G138" s="731"/>
      <c r="H138" s="745">
        <v>0</v>
      </c>
      <c r="I138" s="731">
        <v>3</v>
      </c>
      <c r="J138" s="731">
        <v>333.96</v>
      </c>
      <c r="K138" s="745">
        <v>1</v>
      </c>
      <c r="L138" s="731">
        <v>3</v>
      </c>
      <c r="M138" s="732">
        <v>333.96</v>
      </c>
    </row>
    <row r="139" spans="1:13" ht="14.4" customHeight="1" x14ac:dyDescent="0.3">
      <c r="A139" s="726" t="s">
        <v>590</v>
      </c>
      <c r="B139" s="727" t="s">
        <v>1619</v>
      </c>
      <c r="C139" s="727" t="s">
        <v>1620</v>
      </c>
      <c r="D139" s="727" t="s">
        <v>1621</v>
      </c>
      <c r="E139" s="727" t="s">
        <v>1622</v>
      </c>
      <c r="F139" s="731"/>
      <c r="G139" s="731"/>
      <c r="H139" s="745">
        <v>0</v>
      </c>
      <c r="I139" s="731">
        <v>9.8000000000000007</v>
      </c>
      <c r="J139" s="731">
        <v>4507.8</v>
      </c>
      <c r="K139" s="745">
        <v>1</v>
      </c>
      <c r="L139" s="731">
        <v>9.8000000000000007</v>
      </c>
      <c r="M139" s="732">
        <v>4507.8</v>
      </c>
    </row>
    <row r="140" spans="1:13" ht="14.4" customHeight="1" x14ac:dyDescent="0.3">
      <c r="A140" s="726" t="s">
        <v>590</v>
      </c>
      <c r="B140" s="727" t="s">
        <v>1633</v>
      </c>
      <c r="C140" s="727" t="s">
        <v>1634</v>
      </c>
      <c r="D140" s="727" t="s">
        <v>1635</v>
      </c>
      <c r="E140" s="727" t="s">
        <v>1636</v>
      </c>
      <c r="F140" s="731"/>
      <c r="G140" s="731"/>
      <c r="H140" s="745">
        <v>0</v>
      </c>
      <c r="I140" s="731">
        <v>8</v>
      </c>
      <c r="J140" s="731">
        <v>7398.7199999999993</v>
      </c>
      <c r="K140" s="745">
        <v>1</v>
      </c>
      <c r="L140" s="731">
        <v>8</v>
      </c>
      <c r="M140" s="732">
        <v>7398.7199999999993</v>
      </c>
    </row>
    <row r="141" spans="1:13" ht="14.4" customHeight="1" x14ac:dyDescent="0.3">
      <c r="A141" s="726" t="s">
        <v>590</v>
      </c>
      <c r="B141" s="727" t="s">
        <v>1637</v>
      </c>
      <c r="C141" s="727" t="s">
        <v>1638</v>
      </c>
      <c r="D141" s="727" t="s">
        <v>1639</v>
      </c>
      <c r="E141" s="727" t="s">
        <v>1640</v>
      </c>
      <c r="F141" s="731"/>
      <c r="G141" s="731"/>
      <c r="H141" s="745">
        <v>0</v>
      </c>
      <c r="I141" s="731">
        <v>5</v>
      </c>
      <c r="J141" s="731">
        <v>210.10000000000005</v>
      </c>
      <c r="K141" s="745">
        <v>1</v>
      </c>
      <c r="L141" s="731">
        <v>5</v>
      </c>
      <c r="M141" s="732">
        <v>210.10000000000005</v>
      </c>
    </row>
    <row r="142" spans="1:13" ht="14.4" customHeight="1" x14ac:dyDescent="0.3">
      <c r="A142" s="726" t="s">
        <v>590</v>
      </c>
      <c r="B142" s="727" t="s">
        <v>1641</v>
      </c>
      <c r="C142" s="727" t="s">
        <v>1642</v>
      </c>
      <c r="D142" s="727" t="s">
        <v>1643</v>
      </c>
      <c r="E142" s="727" t="s">
        <v>1644</v>
      </c>
      <c r="F142" s="731"/>
      <c r="G142" s="731"/>
      <c r="H142" s="745">
        <v>0</v>
      </c>
      <c r="I142" s="731">
        <v>1.5</v>
      </c>
      <c r="J142" s="731">
        <v>231</v>
      </c>
      <c r="K142" s="745">
        <v>1</v>
      </c>
      <c r="L142" s="731">
        <v>1.5</v>
      </c>
      <c r="M142" s="732">
        <v>231</v>
      </c>
    </row>
    <row r="143" spans="1:13" ht="14.4" customHeight="1" x14ac:dyDescent="0.3">
      <c r="A143" s="726" t="s">
        <v>590</v>
      </c>
      <c r="B143" s="727" t="s">
        <v>1641</v>
      </c>
      <c r="C143" s="727" t="s">
        <v>1645</v>
      </c>
      <c r="D143" s="727" t="s">
        <v>1643</v>
      </c>
      <c r="E143" s="727" t="s">
        <v>1646</v>
      </c>
      <c r="F143" s="731"/>
      <c r="G143" s="731"/>
      <c r="H143" s="745">
        <v>0</v>
      </c>
      <c r="I143" s="731">
        <v>15.7</v>
      </c>
      <c r="J143" s="731">
        <v>4132.04</v>
      </c>
      <c r="K143" s="745">
        <v>1</v>
      </c>
      <c r="L143" s="731">
        <v>15.7</v>
      </c>
      <c r="M143" s="732">
        <v>4132.04</v>
      </c>
    </row>
    <row r="144" spans="1:13" ht="14.4" customHeight="1" x14ac:dyDescent="0.3">
      <c r="A144" s="726" t="s">
        <v>590</v>
      </c>
      <c r="B144" s="727" t="s">
        <v>1647</v>
      </c>
      <c r="C144" s="727" t="s">
        <v>1648</v>
      </c>
      <c r="D144" s="727" t="s">
        <v>1649</v>
      </c>
      <c r="E144" s="727" t="s">
        <v>1650</v>
      </c>
      <c r="F144" s="731"/>
      <c r="G144" s="731"/>
      <c r="H144" s="745">
        <v>0</v>
      </c>
      <c r="I144" s="731">
        <v>1</v>
      </c>
      <c r="J144" s="731">
        <v>561.51</v>
      </c>
      <c r="K144" s="745">
        <v>1</v>
      </c>
      <c r="L144" s="731">
        <v>1</v>
      </c>
      <c r="M144" s="732">
        <v>561.51</v>
      </c>
    </row>
    <row r="145" spans="1:13" ht="14.4" customHeight="1" x14ac:dyDescent="0.3">
      <c r="A145" s="726" t="s">
        <v>590</v>
      </c>
      <c r="B145" s="727" t="s">
        <v>1651</v>
      </c>
      <c r="C145" s="727" t="s">
        <v>1652</v>
      </c>
      <c r="D145" s="727" t="s">
        <v>1653</v>
      </c>
      <c r="E145" s="727" t="s">
        <v>1654</v>
      </c>
      <c r="F145" s="731"/>
      <c r="G145" s="731"/>
      <c r="H145" s="745">
        <v>0</v>
      </c>
      <c r="I145" s="731">
        <v>18</v>
      </c>
      <c r="J145" s="731">
        <v>1641.72</v>
      </c>
      <c r="K145" s="745">
        <v>1</v>
      </c>
      <c r="L145" s="731">
        <v>18</v>
      </c>
      <c r="M145" s="732">
        <v>1641.72</v>
      </c>
    </row>
    <row r="146" spans="1:13" ht="14.4" customHeight="1" x14ac:dyDescent="0.3">
      <c r="A146" s="726" t="s">
        <v>590</v>
      </c>
      <c r="B146" s="727" t="s">
        <v>1655</v>
      </c>
      <c r="C146" s="727" t="s">
        <v>1656</v>
      </c>
      <c r="D146" s="727" t="s">
        <v>1657</v>
      </c>
      <c r="E146" s="727" t="s">
        <v>1658</v>
      </c>
      <c r="F146" s="731"/>
      <c r="G146" s="731"/>
      <c r="H146" s="745">
        <v>0</v>
      </c>
      <c r="I146" s="731">
        <v>18</v>
      </c>
      <c r="J146" s="731">
        <v>528.66</v>
      </c>
      <c r="K146" s="745">
        <v>1</v>
      </c>
      <c r="L146" s="731">
        <v>18</v>
      </c>
      <c r="M146" s="732">
        <v>528.66</v>
      </c>
    </row>
    <row r="147" spans="1:13" ht="14.4" customHeight="1" x14ac:dyDescent="0.3">
      <c r="A147" s="726" t="s">
        <v>590</v>
      </c>
      <c r="B147" s="727" t="s">
        <v>1662</v>
      </c>
      <c r="C147" s="727" t="s">
        <v>1798</v>
      </c>
      <c r="D147" s="727" t="s">
        <v>1664</v>
      </c>
      <c r="E147" s="727" t="s">
        <v>1799</v>
      </c>
      <c r="F147" s="731"/>
      <c r="G147" s="731"/>
      <c r="H147" s="745">
        <v>0</v>
      </c>
      <c r="I147" s="731">
        <v>1.8</v>
      </c>
      <c r="J147" s="731">
        <v>554.4</v>
      </c>
      <c r="K147" s="745">
        <v>1</v>
      </c>
      <c r="L147" s="731">
        <v>1.8</v>
      </c>
      <c r="M147" s="732">
        <v>554.4</v>
      </c>
    </row>
    <row r="148" spans="1:13" ht="14.4" customHeight="1" x14ac:dyDescent="0.3">
      <c r="A148" s="726" t="s">
        <v>590</v>
      </c>
      <c r="B148" s="727" t="s">
        <v>1800</v>
      </c>
      <c r="C148" s="727" t="s">
        <v>1801</v>
      </c>
      <c r="D148" s="727" t="s">
        <v>1315</v>
      </c>
      <c r="E148" s="727" t="s">
        <v>1802</v>
      </c>
      <c r="F148" s="731"/>
      <c r="G148" s="731"/>
      <c r="H148" s="745">
        <v>0</v>
      </c>
      <c r="I148" s="731">
        <v>1</v>
      </c>
      <c r="J148" s="731">
        <v>72.59999999999998</v>
      </c>
      <c r="K148" s="745">
        <v>1</v>
      </c>
      <c r="L148" s="731">
        <v>1</v>
      </c>
      <c r="M148" s="732">
        <v>72.59999999999998</v>
      </c>
    </row>
    <row r="149" spans="1:13" ht="14.4" customHeight="1" x14ac:dyDescent="0.3">
      <c r="A149" s="726" t="s">
        <v>590</v>
      </c>
      <c r="B149" s="727" t="s">
        <v>1800</v>
      </c>
      <c r="C149" s="727" t="s">
        <v>1803</v>
      </c>
      <c r="D149" s="727" t="s">
        <v>1315</v>
      </c>
      <c r="E149" s="727" t="s">
        <v>1804</v>
      </c>
      <c r="F149" s="731"/>
      <c r="G149" s="731"/>
      <c r="H149" s="745">
        <v>0</v>
      </c>
      <c r="I149" s="731">
        <v>3</v>
      </c>
      <c r="J149" s="731">
        <v>145.20013770866532</v>
      </c>
      <c r="K149" s="745">
        <v>1</v>
      </c>
      <c r="L149" s="731">
        <v>3</v>
      </c>
      <c r="M149" s="732">
        <v>145.20013770866532</v>
      </c>
    </row>
    <row r="150" spans="1:13" ht="14.4" customHeight="1" x14ac:dyDescent="0.3">
      <c r="A150" s="726" t="s">
        <v>590</v>
      </c>
      <c r="B150" s="727" t="s">
        <v>1670</v>
      </c>
      <c r="C150" s="727" t="s">
        <v>1673</v>
      </c>
      <c r="D150" s="727" t="s">
        <v>643</v>
      </c>
      <c r="E150" s="727" t="s">
        <v>1674</v>
      </c>
      <c r="F150" s="731"/>
      <c r="G150" s="731"/>
      <c r="H150" s="745">
        <v>0</v>
      </c>
      <c r="I150" s="731">
        <v>5</v>
      </c>
      <c r="J150" s="731">
        <v>525.30000000000007</v>
      </c>
      <c r="K150" s="745">
        <v>1</v>
      </c>
      <c r="L150" s="731">
        <v>5</v>
      </c>
      <c r="M150" s="732">
        <v>525.30000000000007</v>
      </c>
    </row>
    <row r="151" spans="1:13" ht="14.4" customHeight="1" x14ac:dyDescent="0.3">
      <c r="A151" s="726" t="s">
        <v>590</v>
      </c>
      <c r="B151" s="727" t="s">
        <v>1670</v>
      </c>
      <c r="C151" s="727" t="s">
        <v>1675</v>
      </c>
      <c r="D151" s="727" t="s">
        <v>643</v>
      </c>
      <c r="E151" s="727" t="s">
        <v>1674</v>
      </c>
      <c r="F151" s="731">
        <v>7</v>
      </c>
      <c r="G151" s="731">
        <v>723.23999999999978</v>
      </c>
      <c r="H151" s="745">
        <v>1</v>
      </c>
      <c r="I151" s="731"/>
      <c r="J151" s="731"/>
      <c r="K151" s="745">
        <v>0</v>
      </c>
      <c r="L151" s="731">
        <v>7</v>
      </c>
      <c r="M151" s="732">
        <v>723.23999999999978</v>
      </c>
    </row>
    <row r="152" spans="1:13" ht="14.4" customHeight="1" x14ac:dyDescent="0.3">
      <c r="A152" s="726" t="s">
        <v>590</v>
      </c>
      <c r="B152" s="727" t="s">
        <v>1687</v>
      </c>
      <c r="C152" s="727" t="s">
        <v>1688</v>
      </c>
      <c r="D152" s="727" t="s">
        <v>1689</v>
      </c>
      <c r="E152" s="727" t="s">
        <v>1690</v>
      </c>
      <c r="F152" s="731"/>
      <c r="G152" s="731"/>
      <c r="H152" s="745">
        <v>0</v>
      </c>
      <c r="I152" s="731">
        <v>2</v>
      </c>
      <c r="J152" s="731">
        <v>49.500000000000014</v>
      </c>
      <c r="K152" s="745">
        <v>1</v>
      </c>
      <c r="L152" s="731">
        <v>2</v>
      </c>
      <c r="M152" s="732">
        <v>49.500000000000014</v>
      </c>
    </row>
    <row r="153" spans="1:13" ht="14.4" customHeight="1" x14ac:dyDescent="0.3">
      <c r="A153" s="726" t="s">
        <v>590</v>
      </c>
      <c r="B153" s="727" t="s">
        <v>1691</v>
      </c>
      <c r="C153" s="727" t="s">
        <v>1692</v>
      </c>
      <c r="D153" s="727" t="s">
        <v>1693</v>
      </c>
      <c r="E153" s="727" t="s">
        <v>1694</v>
      </c>
      <c r="F153" s="731"/>
      <c r="G153" s="731"/>
      <c r="H153" s="745">
        <v>0</v>
      </c>
      <c r="I153" s="731">
        <v>15</v>
      </c>
      <c r="J153" s="731">
        <v>568.69000000000005</v>
      </c>
      <c r="K153" s="745">
        <v>1</v>
      </c>
      <c r="L153" s="731">
        <v>15</v>
      </c>
      <c r="M153" s="732">
        <v>568.69000000000005</v>
      </c>
    </row>
    <row r="154" spans="1:13" ht="14.4" customHeight="1" x14ac:dyDescent="0.3">
      <c r="A154" s="726" t="s">
        <v>590</v>
      </c>
      <c r="B154" s="727" t="s">
        <v>1691</v>
      </c>
      <c r="C154" s="727" t="s">
        <v>1695</v>
      </c>
      <c r="D154" s="727" t="s">
        <v>1696</v>
      </c>
      <c r="E154" s="727" t="s">
        <v>1697</v>
      </c>
      <c r="F154" s="731"/>
      <c r="G154" s="731"/>
      <c r="H154" s="745">
        <v>0</v>
      </c>
      <c r="I154" s="731">
        <v>72</v>
      </c>
      <c r="J154" s="731">
        <v>3828.1900000000005</v>
      </c>
      <c r="K154" s="745">
        <v>1</v>
      </c>
      <c r="L154" s="731">
        <v>72</v>
      </c>
      <c r="M154" s="732">
        <v>3828.1900000000005</v>
      </c>
    </row>
    <row r="155" spans="1:13" ht="14.4" customHeight="1" x14ac:dyDescent="0.3">
      <c r="A155" s="726" t="s">
        <v>590</v>
      </c>
      <c r="B155" s="727" t="s">
        <v>1691</v>
      </c>
      <c r="C155" s="727" t="s">
        <v>1805</v>
      </c>
      <c r="D155" s="727" t="s">
        <v>1696</v>
      </c>
      <c r="E155" s="727" t="s">
        <v>1806</v>
      </c>
      <c r="F155" s="731"/>
      <c r="G155" s="731"/>
      <c r="H155" s="745">
        <v>0</v>
      </c>
      <c r="I155" s="731">
        <v>5</v>
      </c>
      <c r="J155" s="731">
        <v>271.77999999999997</v>
      </c>
      <c r="K155" s="745">
        <v>1</v>
      </c>
      <c r="L155" s="731">
        <v>5</v>
      </c>
      <c r="M155" s="732">
        <v>271.77999999999997</v>
      </c>
    </row>
    <row r="156" spans="1:13" ht="14.4" customHeight="1" x14ac:dyDescent="0.3">
      <c r="A156" s="726" t="s">
        <v>590</v>
      </c>
      <c r="B156" s="727" t="s">
        <v>1698</v>
      </c>
      <c r="C156" s="727" t="s">
        <v>1699</v>
      </c>
      <c r="D156" s="727" t="s">
        <v>1700</v>
      </c>
      <c r="E156" s="727" t="s">
        <v>1701</v>
      </c>
      <c r="F156" s="731"/>
      <c r="G156" s="731"/>
      <c r="H156" s="745">
        <v>0</v>
      </c>
      <c r="I156" s="731">
        <v>160</v>
      </c>
      <c r="J156" s="731">
        <v>43255.519999999997</v>
      </c>
      <c r="K156" s="745">
        <v>1</v>
      </c>
      <c r="L156" s="731">
        <v>160</v>
      </c>
      <c r="M156" s="732">
        <v>43255.519999999997</v>
      </c>
    </row>
    <row r="157" spans="1:13" ht="14.4" customHeight="1" x14ac:dyDescent="0.3">
      <c r="A157" s="726" t="s">
        <v>590</v>
      </c>
      <c r="B157" s="727" t="s">
        <v>1807</v>
      </c>
      <c r="C157" s="727" t="s">
        <v>1808</v>
      </c>
      <c r="D157" s="727" t="s">
        <v>1809</v>
      </c>
      <c r="E157" s="727" t="s">
        <v>1810</v>
      </c>
      <c r="F157" s="731"/>
      <c r="G157" s="731"/>
      <c r="H157" s="745">
        <v>0</v>
      </c>
      <c r="I157" s="731">
        <v>1</v>
      </c>
      <c r="J157" s="731">
        <v>132.52000000000004</v>
      </c>
      <c r="K157" s="745">
        <v>1</v>
      </c>
      <c r="L157" s="731">
        <v>1</v>
      </c>
      <c r="M157" s="732">
        <v>132.52000000000004</v>
      </c>
    </row>
    <row r="158" spans="1:13" ht="14.4" customHeight="1" x14ac:dyDescent="0.3">
      <c r="A158" s="726" t="s">
        <v>590</v>
      </c>
      <c r="B158" s="727" t="s">
        <v>1709</v>
      </c>
      <c r="C158" s="727" t="s">
        <v>1811</v>
      </c>
      <c r="D158" s="727" t="s">
        <v>1359</v>
      </c>
      <c r="E158" s="727" t="s">
        <v>1712</v>
      </c>
      <c r="F158" s="731">
        <v>1</v>
      </c>
      <c r="G158" s="731">
        <v>46.989999999999995</v>
      </c>
      <c r="H158" s="745">
        <v>1</v>
      </c>
      <c r="I158" s="731"/>
      <c r="J158" s="731"/>
      <c r="K158" s="745">
        <v>0</v>
      </c>
      <c r="L158" s="731">
        <v>1</v>
      </c>
      <c r="M158" s="732">
        <v>46.989999999999995</v>
      </c>
    </row>
    <row r="159" spans="1:13" ht="14.4" customHeight="1" x14ac:dyDescent="0.3">
      <c r="A159" s="726" t="s">
        <v>590</v>
      </c>
      <c r="B159" s="727" t="s">
        <v>1709</v>
      </c>
      <c r="C159" s="727" t="s">
        <v>1812</v>
      </c>
      <c r="D159" s="727" t="s">
        <v>1359</v>
      </c>
      <c r="E159" s="727" t="s">
        <v>1813</v>
      </c>
      <c r="F159" s="731">
        <v>1</v>
      </c>
      <c r="G159" s="731">
        <v>106.54000000000005</v>
      </c>
      <c r="H159" s="745">
        <v>1</v>
      </c>
      <c r="I159" s="731"/>
      <c r="J159" s="731"/>
      <c r="K159" s="745">
        <v>0</v>
      </c>
      <c r="L159" s="731">
        <v>1</v>
      </c>
      <c r="M159" s="732">
        <v>106.54000000000005</v>
      </c>
    </row>
    <row r="160" spans="1:13" ht="14.4" customHeight="1" x14ac:dyDescent="0.3">
      <c r="A160" s="726" t="s">
        <v>590</v>
      </c>
      <c r="B160" s="727" t="s">
        <v>1717</v>
      </c>
      <c r="C160" s="727" t="s">
        <v>1722</v>
      </c>
      <c r="D160" s="727" t="s">
        <v>1723</v>
      </c>
      <c r="E160" s="727" t="s">
        <v>1719</v>
      </c>
      <c r="F160" s="731">
        <v>1</v>
      </c>
      <c r="G160" s="731">
        <v>43.999999999999993</v>
      </c>
      <c r="H160" s="745">
        <v>1</v>
      </c>
      <c r="I160" s="731"/>
      <c r="J160" s="731"/>
      <c r="K160" s="745">
        <v>0</v>
      </c>
      <c r="L160" s="731">
        <v>1</v>
      </c>
      <c r="M160" s="732">
        <v>43.999999999999993</v>
      </c>
    </row>
    <row r="161" spans="1:13" ht="14.4" customHeight="1" x14ac:dyDescent="0.3">
      <c r="A161" s="726" t="s">
        <v>590</v>
      </c>
      <c r="B161" s="727" t="s">
        <v>1726</v>
      </c>
      <c r="C161" s="727" t="s">
        <v>1727</v>
      </c>
      <c r="D161" s="727" t="s">
        <v>671</v>
      </c>
      <c r="E161" s="727" t="s">
        <v>1536</v>
      </c>
      <c r="F161" s="731"/>
      <c r="G161" s="731"/>
      <c r="H161" s="745">
        <v>0</v>
      </c>
      <c r="I161" s="731">
        <v>1</v>
      </c>
      <c r="J161" s="731">
        <v>20.059999999999985</v>
      </c>
      <c r="K161" s="745">
        <v>1</v>
      </c>
      <c r="L161" s="731">
        <v>1</v>
      </c>
      <c r="M161" s="732">
        <v>20.059999999999985</v>
      </c>
    </row>
    <row r="162" spans="1:13" ht="14.4" customHeight="1" x14ac:dyDescent="0.3">
      <c r="A162" s="726" t="s">
        <v>590</v>
      </c>
      <c r="B162" s="727" t="s">
        <v>1729</v>
      </c>
      <c r="C162" s="727" t="s">
        <v>1814</v>
      </c>
      <c r="D162" s="727" t="s">
        <v>1815</v>
      </c>
      <c r="E162" s="727" t="s">
        <v>1816</v>
      </c>
      <c r="F162" s="731"/>
      <c r="G162" s="731"/>
      <c r="H162" s="745">
        <v>0</v>
      </c>
      <c r="I162" s="731">
        <v>1</v>
      </c>
      <c r="J162" s="731">
        <v>91.54</v>
      </c>
      <c r="K162" s="745">
        <v>1</v>
      </c>
      <c r="L162" s="731">
        <v>1</v>
      </c>
      <c r="M162" s="732">
        <v>91.54</v>
      </c>
    </row>
    <row r="163" spans="1:13" ht="14.4" customHeight="1" x14ac:dyDescent="0.3">
      <c r="A163" s="726" t="s">
        <v>590</v>
      </c>
      <c r="B163" s="727" t="s">
        <v>1817</v>
      </c>
      <c r="C163" s="727" t="s">
        <v>1818</v>
      </c>
      <c r="D163" s="727" t="s">
        <v>1819</v>
      </c>
      <c r="E163" s="727" t="s">
        <v>1820</v>
      </c>
      <c r="F163" s="731"/>
      <c r="G163" s="731"/>
      <c r="H163" s="745">
        <v>0</v>
      </c>
      <c r="I163" s="731">
        <v>1</v>
      </c>
      <c r="J163" s="731">
        <v>50.300000000000011</v>
      </c>
      <c r="K163" s="745">
        <v>1</v>
      </c>
      <c r="L163" s="731">
        <v>1</v>
      </c>
      <c r="M163" s="732">
        <v>50.300000000000011</v>
      </c>
    </row>
    <row r="164" spans="1:13" ht="14.4" customHeight="1" x14ac:dyDescent="0.3">
      <c r="A164" s="726" t="s">
        <v>590</v>
      </c>
      <c r="B164" s="727" t="s">
        <v>1744</v>
      </c>
      <c r="C164" s="727" t="s">
        <v>1821</v>
      </c>
      <c r="D164" s="727" t="s">
        <v>1822</v>
      </c>
      <c r="E164" s="727" t="s">
        <v>1823</v>
      </c>
      <c r="F164" s="731"/>
      <c r="G164" s="731"/>
      <c r="H164" s="745">
        <v>0</v>
      </c>
      <c r="I164" s="731">
        <v>1</v>
      </c>
      <c r="J164" s="731">
        <v>81.290000000000006</v>
      </c>
      <c r="K164" s="745">
        <v>1</v>
      </c>
      <c r="L164" s="731">
        <v>1</v>
      </c>
      <c r="M164" s="732">
        <v>81.290000000000006</v>
      </c>
    </row>
    <row r="165" spans="1:13" ht="14.4" customHeight="1" x14ac:dyDescent="0.3">
      <c r="A165" s="726" t="s">
        <v>590</v>
      </c>
      <c r="B165" s="727" t="s">
        <v>1753</v>
      </c>
      <c r="C165" s="727" t="s">
        <v>1824</v>
      </c>
      <c r="D165" s="727" t="s">
        <v>1035</v>
      </c>
      <c r="E165" s="727" t="s">
        <v>1825</v>
      </c>
      <c r="F165" s="731"/>
      <c r="G165" s="731"/>
      <c r="H165" s="745">
        <v>0</v>
      </c>
      <c r="I165" s="731">
        <v>1</v>
      </c>
      <c r="J165" s="731">
        <v>29.27</v>
      </c>
      <c r="K165" s="745">
        <v>1</v>
      </c>
      <c r="L165" s="731">
        <v>1</v>
      </c>
      <c r="M165" s="732">
        <v>29.27</v>
      </c>
    </row>
    <row r="166" spans="1:13" ht="14.4" customHeight="1" x14ac:dyDescent="0.3">
      <c r="A166" s="726" t="s">
        <v>590</v>
      </c>
      <c r="B166" s="727" t="s">
        <v>1753</v>
      </c>
      <c r="C166" s="727" t="s">
        <v>1826</v>
      </c>
      <c r="D166" s="727" t="s">
        <v>1035</v>
      </c>
      <c r="E166" s="727" t="s">
        <v>1827</v>
      </c>
      <c r="F166" s="731"/>
      <c r="G166" s="731"/>
      <c r="H166" s="745">
        <v>0</v>
      </c>
      <c r="I166" s="731">
        <v>1</v>
      </c>
      <c r="J166" s="731">
        <v>100.89000000000001</v>
      </c>
      <c r="K166" s="745">
        <v>1</v>
      </c>
      <c r="L166" s="731">
        <v>1</v>
      </c>
      <c r="M166" s="732">
        <v>100.89000000000001</v>
      </c>
    </row>
    <row r="167" spans="1:13" ht="14.4" customHeight="1" x14ac:dyDescent="0.3">
      <c r="A167" s="726" t="s">
        <v>590</v>
      </c>
      <c r="B167" s="727" t="s">
        <v>1828</v>
      </c>
      <c r="C167" s="727" t="s">
        <v>1829</v>
      </c>
      <c r="D167" s="727" t="s">
        <v>1830</v>
      </c>
      <c r="E167" s="727" t="s">
        <v>1831</v>
      </c>
      <c r="F167" s="731"/>
      <c r="G167" s="731"/>
      <c r="H167" s="745">
        <v>0</v>
      </c>
      <c r="I167" s="731">
        <v>1</v>
      </c>
      <c r="J167" s="731">
        <v>51.839999999999968</v>
      </c>
      <c r="K167" s="745">
        <v>1</v>
      </c>
      <c r="L167" s="731">
        <v>1</v>
      </c>
      <c r="M167" s="732">
        <v>51.839999999999968</v>
      </c>
    </row>
    <row r="168" spans="1:13" ht="14.4" customHeight="1" x14ac:dyDescent="0.3">
      <c r="A168" s="726" t="s">
        <v>590</v>
      </c>
      <c r="B168" s="727" t="s">
        <v>1755</v>
      </c>
      <c r="C168" s="727" t="s">
        <v>1756</v>
      </c>
      <c r="D168" s="727" t="s">
        <v>1050</v>
      </c>
      <c r="E168" s="727" t="s">
        <v>1757</v>
      </c>
      <c r="F168" s="731"/>
      <c r="G168" s="731"/>
      <c r="H168" s="745">
        <v>0</v>
      </c>
      <c r="I168" s="731">
        <v>1</v>
      </c>
      <c r="J168" s="731">
        <v>196.19999999999996</v>
      </c>
      <c r="K168" s="745">
        <v>1</v>
      </c>
      <c r="L168" s="731">
        <v>1</v>
      </c>
      <c r="M168" s="732">
        <v>196.19999999999996</v>
      </c>
    </row>
    <row r="169" spans="1:13" ht="14.4" customHeight="1" x14ac:dyDescent="0.3">
      <c r="A169" s="726" t="s">
        <v>590</v>
      </c>
      <c r="B169" s="727" t="s">
        <v>1755</v>
      </c>
      <c r="C169" s="727" t="s">
        <v>1832</v>
      </c>
      <c r="D169" s="727" t="s">
        <v>1369</v>
      </c>
      <c r="E169" s="727" t="s">
        <v>1370</v>
      </c>
      <c r="F169" s="731"/>
      <c r="G169" s="731"/>
      <c r="H169" s="745">
        <v>0</v>
      </c>
      <c r="I169" s="731">
        <v>4</v>
      </c>
      <c r="J169" s="731">
        <v>163.67999999999998</v>
      </c>
      <c r="K169" s="745">
        <v>1</v>
      </c>
      <c r="L169" s="731">
        <v>4</v>
      </c>
      <c r="M169" s="732">
        <v>163.67999999999998</v>
      </c>
    </row>
    <row r="170" spans="1:13" ht="14.4" customHeight="1" x14ac:dyDescent="0.3">
      <c r="A170" s="726" t="s">
        <v>590</v>
      </c>
      <c r="B170" s="727" t="s">
        <v>1755</v>
      </c>
      <c r="C170" s="727" t="s">
        <v>1833</v>
      </c>
      <c r="D170" s="727" t="s">
        <v>1374</v>
      </c>
      <c r="E170" s="727" t="s">
        <v>1834</v>
      </c>
      <c r="F170" s="731"/>
      <c r="G170" s="731"/>
      <c r="H170" s="745">
        <v>0</v>
      </c>
      <c r="I170" s="731">
        <v>5</v>
      </c>
      <c r="J170" s="731">
        <v>782.45</v>
      </c>
      <c r="K170" s="745">
        <v>1</v>
      </c>
      <c r="L170" s="731">
        <v>5</v>
      </c>
      <c r="M170" s="732">
        <v>782.45</v>
      </c>
    </row>
    <row r="171" spans="1:13" ht="14.4" customHeight="1" x14ac:dyDescent="0.3">
      <c r="A171" s="726" t="s">
        <v>590</v>
      </c>
      <c r="B171" s="727" t="s">
        <v>1755</v>
      </c>
      <c r="C171" s="727" t="s">
        <v>1835</v>
      </c>
      <c r="D171" s="727" t="s">
        <v>1373</v>
      </c>
      <c r="E171" s="727" t="s">
        <v>1047</v>
      </c>
      <c r="F171" s="731"/>
      <c r="G171" s="731"/>
      <c r="H171" s="745">
        <v>0</v>
      </c>
      <c r="I171" s="731">
        <v>1</v>
      </c>
      <c r="J171" s="731">
        <v>145.5</v>
      </c>
      <c r="K171" s="745">
        <v>1</v>
      </c>
      <c r="L171" s="731">
        <v>1</v>
      </c>
      <c r="M171" s="732">
        <v>145.5</v>
      </c>
    </row>
    <row r="172" spans="1:13" ht="14.4" customHeight="1" thickBot="1" x14ac:dyDescent="0.35">
      <c r="A172" s="733" t="s">
        <v>590</v>
      </c>
      <c r="B172" s="734" t="s">
        <v>1755</v>
      </c>
      <c r="C172" s="734" t="s">
        <v>1836</v>
      </c>
      <c r="D172" s="734" t="s">
        <v>1837</v>
      </c>
      <c r="E172" s="734" t="s">
        <v>1372</v>
      </c>
      <c r="F172" s="738"/>
      <c r="G172" s="738"/>
      <c r="H172" s="746">
        <v>0</v>
      </c>
      <c r="I172" s="738">
        <v>2</v>
      </c>
      <c r="J172" s="738">
        <v>358.52</v>
      </c>
      <c r="K172" s="746">
        <v>1</v>
      </c>
      <c r="L172" s="738">
        <v>2</v>
      </c>
      <c r="M172" s="739">
        <v>358.52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253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320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1315</v>
      </c>
      <c r="C3" s="437">
        <f>SUM(C6:C1048576)</f>
        <v>678</v>
      </c>
      <c r="D3" s="437">
        <f>SUM(D6:D1048576)</f>
        <v>788</v>
      </c>
      <c r="E3" s="438">
        <f>SUM(E6:E1048576)</f>
        <v>0</v>
      </c>
      <c r="F3" s="435">
        <f>IF(SUM($B3:$E3)=0,"",B3/SUM($B3:$E3))</f>
        <v>0.472851492268968</v>
      </c>
      <c r="G3" s="433">
        <f t="shared" ref="G3:I3" si="0">IF(SUM($B3:$E3)=0,"",C3/SUM($B3:$E3))</f>
        <v>0.24379719525350593</v>
      </c>
      <c r="H3" s="433">
        <f t="shared" si="0"/>
        <v>0.2833513124775261</v>
      </c>
      <c r="I3" s="434">
        <f t="shared" si="0"/>
        <v>0</v>
      </c>
      <c r="J3" s="437">
        <f>SUM(J6:J1048576)</f>
        <v>242</v>
      </c>
      <c r="K3" s="437">
        <f>SUM(K6:K1048576)</f>
        <v>328</v>
      </c>
      <c r="L3" s="437">
        <f>SUM(L6:L1048576)</f>
        <v>788</v>
      </c>
      <c r="M3" s="438">
        <f>SUM(M6:M1048576)</f>
        <v>0</v>
      </c>
      <c r="N3" s="435">
        <f>IF(SUM($J3:$M3)=0,"",J3/SUM($J3:$M3))</f>
        <v>0.17820324005891017</v>
      </c>
      <c r="O3" s="433">
        <f t="shared" ref="O3:Q3" si="1">IF(SUM($J3:$M3)=0,"",K3/SUM($J3:$M3))</f>
        <v>0.24153166421207659</v>
      </c>
      <c r="P3" s="433">
        <f t="shared" si="1"/>
        <v>0.5802650957290133</v>
      </c>
      <c r="Q3" s="434">
        <f t="shared" si="1"/>
        <v>0</v>
      </c>
    </row>
    <row r="4" spans="1:17" ht="14.4" customHeight="1" thickBot="1" x14ac:dyDescent="0.35">
      <c r="A4" s="431"/>
      <c r="B4" s="578" t="s">
        <v>255</v>
      </c>
      <c r="C4" s="579"/>
      <c r="D4" s="579"/>
      <c r="E4" s="580"/>
      <c r="F4" s="575" t="s">
        <v>260</v>
      </c>
      <c r="G4" s="576"/>
      <c r="H4" s="576"/>
      <c r="I4" s="577"/>
      <c r="J4" s="578" t="s">
        <v>261</v>
      </c>
      <c r="K4" s="579"/>
      <c r="L4" s="579"/>
      <c r="M4" s="580"/>
      <c r="N4" s="575" t="s">
        <v>262</v>
      </c>
      <c r="O4" s="576"/>
      <c r="P4" s="576"/>
      <c r="Q4" s="577"/>
    </row>
    <row r="5" spans="1:17" ht="14.4" customHeight="1" thickBot="1" x14ac:dyDescent="0.35">
      <c r="A5" s="761" t="s">
        <v>254</v>
      </c>
      <c r="B5" s="762" t="s">
        <v>256</v>
      </c>
      <c r="C5" s="762" t="s">
        <v>257</v>
      </c>
      <c r="D5" s="762" t="s">
        <v>258</v>
      </c>
      <c r="E5" s="763" t="s">
        <v>259</v>
      </c>
      <c r="F5" s="764" t="s">
        <v>256</v>
      </c>
      <c r="G5" s="765" t="s">
        <v>257</v>
      </c>
      <c r="H5" s="765" t="s">
        <v>258</v>
      </c>
      <c r="I5" s="766" t="s">
        <v>259</v>
      </c>
      <c r="J5" s="762" t="s">
        <v>256</v>
      </c>
      <c r="K5" s="762" t="s">
        <v>257</v>
      </c>
      <c r="L5" s="762" t="s">
        <v>258</v>
      </c>
      <c r="M5" s="763" t="s">
        <v>259</v>
      </c>
      <c r="N5" s="764" t="s">
        <v>256</v>
      </c>
      <c r="O5" s="765" t="s">
        <v>257</v>
      </c>
      <c r="P5" s="765" t="s">
        <v>258</v>
      </c>
      <c r="Q5" s="766" t="s">
        <v>259</v>
      </c>
    </row>
    <row r="6" spans="1:17" ht="14.4" customHeight="1" x14ac:dyDescent="0.3">
      <c r="A6" s="770" t="s">
        <v>1839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1840</v>
      </c>
      <c r="B7" s="777">
        <v>642</v>
      </c>
      <c r="C7" s="731">
        <v>445</v>
      </c>
      <c r="D7" s="731">
        <v>592</v>
      </c>
      <c r="E7" s="732"/>
      <c r="F7" s="774">
        <v>0.3823704586063133</v>
      </c>
      <c r="G7" s="745">
        <v>0.26503871351995234</v>
      </c>
      <c r="H7" s="745">
        <v>0.35259082787373436</v>
      </c>
      <c r="I7" s="780">
        <v>0</v>
      </c>
      <c r="J7" s="777">
        <v>111</v>
      </c>
      <c r="K7" s="731">
        <v>211</v>
      </c>
      <c r="L7" s="731">
        <v>592</v>
      </c>
      <c r="M7" s="732"/>
      <c r="N7" s="774">
        <v>0.12144420131291028</v>
      </c>
      <c r="O7" s="745">
        <v>0.23085339168490154</v>
      </c>
      <c r="P7" s="745">
        <v>0.64770240700218817</v>
      </c>
      <c r="Q7" s="768">
        <v>0</v>
      </c>
    </row>
    <row r="8" spans="1:17" ht="14.4" customHeight="1" x14ac:dyDescent="0.3">
      <c r="A8" s="771" t="s">
        <v>1841</v>
      </c>
      <c r="B8" s="777">
        <v>78</v>
      </c>
      <c r="C8" s="731">
        <v>4</v>
      </c>
      <c r="D8" s="731"/>
      <c r="E8" s="732"/>
      <c r="F8" s="774">
        <v>0.95121951219512191</v>
      </c>
      <c r="G8" s="745">
        <v>4.878048780487805E-2</v>
      </c>
      <c r="H8" s="745">
        <v>0</v>
      </c>
      <c r="I8" s="780">
        <v>0</v>
      </c>
      <c r="J8" s="777">
        <v>28</v>
      </c>
      <c r="K8" s="731">
        <v>4</v>
      </c>
      <c r="L8" s="731"/>
      <c r="M8" s="732"/>
      <c r="N8" s="774">
        <v>0.875</v>
      </c>
      <c r="O8" s="745">
        <v>0.125</v>
      </c>
      <c r="P8" s="745">
        <v>0</v>
      </c>
      <c r="Q8" s="768">
        <v>0</v>
      </c>
    </row>
    <row r="9" spans="1:17" ht="14.4" customHeight="1" thickBot="1" x14ac:dyDescent="0.35">
      <c r="A9" s="772" t="s">
        <v>1842</v>
      </c>
      <c r="B9" s="778">
        <v>595</v>
      </c>
      <c r="C9" s="738">
        <v>229</v>
      </c>
      <c r="D9" s="738">
        <v>196</v>
      </c>
      <c r="E9" s="739"/>
      <c r="F9" s="775">
        <v>0.58333333333333337</v>
      </c>
      <c r="G9" s="746">
        <v>0.22450980392156863</v>
      </c>
      <c r="H9" s="746">
        <v>0.19215686274509805</v>
      </c>
      <c r="I9" s="781">
        <v>0</v>
      </c>
      <c r="J9" s="778">
        <v>103</v>
      </c>
      <c r="K9" s="738">
        <v>113</v>
      </c>
      <c r="L9" s="738">
        <v>196</v>
      </c>
      <c r="M9" s="739"/>
      <c r="N9" s="775">
        <v>0.25</v>
      </c>
      <c r="O9" s="746">
        <v>0.27427184466019416</v>
      </c>
      <c r="P9" s="746">
        <v>0.47572815533980584</v>
      </c>
      <c r="Q9" s="76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320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31</v>
      </c>
      <c r="B5" s="709" t="s">
        <v>1843</v>
      </c>
      <c r="C5" s="712">
        <v>2169695.7899999996</v>
      </c>
      <c r="D5" s="712">
        <v>4931</v>
      </c>
      <c r="E5" s="712">
        <v>1887390.6999999997</v>
      </c>
      <c r="F5" s="782">
        <v>0.8698872481104829</v>
      </c>
      <c r="G5" s="712">
        <v>3990</v>
      </c>
      <c r="H5" s="782">
        <v>0.8091664976678159</v>
      </c>
      <c r="I5" s="712">
        <v>282305.08999999997</v>
      </c>
      <c r="J5" s="782">
        <v>0.13011275188951721</v>
      </c>
      <c r="K5" s="712">
        <v>941</v>
      </c>
      <c r="L5" s="782">
        <v>0.19083350233218413</v>
      </c>
      <c r="M5" s="712" t="s">
        <v>74</v>
      </c>
      <c r="N5" s="270"/>
    </row>
    <row r="6" spans="1:14" ht="14.4" customHeight="1" x14ac:dyDescent="0.3">
      <c r="A6" s="708">
        <v>31</v>
      </c>
      <c r="B6" s="709" t="s">
        <v>1844</v>
      </c>
      <c r="C6" s="712">
        <v>1201059.2199999997</v>
      </c>
      <c r="D6" s="712">
        <v>2295</v>
      </c>
      <c r="E6" s="712">
        <v>1000498.2799999998</v>
      </c>
      <c r="F6" s="782">
        <v>0.83301327972820527</v>
      </c>
      <c r="G6" s="712">
        <v>1486</v>
      </c>
      <c r="H6" s="782">
        <v>0.64749455337690631</v>
      </c>
      <c r="I6" s="712">
        <v>200560.93999999997</v>
      </c>
      <c r="J6" s="782">
        <v>0.16698672027179476</v>
      </c>
      <c r="K6" s="712">
        <v>809</v>
      </c>
      <c r="L6" s="782">
        <v>0.35250544662309369</v>
      </c>
      <c r="M6" s="712" t="s">
        <v>1</v>
      </c>
      <c r="N6" s="270"/>
    </row>
    <row r="7" spans="1:14" ht="14.4" customHeight="1" x14ac:dyDescent="0.3">
      <c r="A7" s="708">
        <v>31</v>
      </c>
      <c r="B7" s="709" t="s">
        <v>1845</v>
      </c>
      <c r="C7" s="712">
        <v>0</v>
      </c>
      <c r="D7" s="712">
        <v>1</v>
      </c>
      <c r="E7" s="712">
        <v>0</v>
      </c>
      <c r="F7" s="782" t="s">
        <v>571</v>
      </c>
      <c r="G7" s="712">
        <v>1</v>
      </c>
      <c r="H7" s="782">
        <v>1</v>
      </c>
      <c r="I7" s="712" t="s">
        <v>571</v>
      </c>
      <c r="J7" s="782" t="s">
        <v>571</v>
      </c>
      <c r="K7" s="712" t="s">
        <v>571</v>
      </c>
      <c r="L7" s="782">
        <v>0</v>
      </c>
      <c r="M7" s="712" t="s">
        <v>1</v>
      </c>
      <c r="N7" s="270"/>
    </row>
    <row r="8" spans="1:14" ht="14.4" customHeight="1" x14ac:dyDescent="0.3">
      <c r="A8" s="708">
        <v>31</v>
      </c>
      <c r="B8" s="709" t="s">
        <v>1846</v>
      </c>
      <c r="C8" s="712">
        <v>968636.57</v>
      </c>
      <c r="D8" s="712">
        <v>2635</v>
      </c>
      <c r="E8" s="712">
        <v>886892.41999999993</v>
      </c>
      <c r="F8" s="782">
        <v>0.91560906068206771</v>
      </c>
      <c r="G8" s="712">
        <v>2503</v>
      </c>
      <c r="H8" s="782">
        <v>0.94990512333965849</v>
      </c>
      <c r="I8" s="712">
        <v>81744.149999999994</v>
      </c>
      <c r="J8" s="782">
        <v>8.4390939317932206E-2</v>
      </c>
      <c r="K8" s="712">
        <v>132</v>
      </c>
      <c r="L8" s="782">
        <v>5.0094876660341556E-2</v>
      </c>
      <c r="M8" s="712" t="s">
        <v>1</v>
      </c>
      <c r="N8" s="270"/>
    </row>
    <row r="9" spans="1:14" ht="14.4" customHeight="1" x14ac:dyDescent="0.3">
      <c r="A9" s="708" t="s">
        <v>569</v>
      </c>
      <c r="B9" s="709" t="s">
        <v>3</v>
      </c>
      <c r="C9" s="712">
        <v>2169695.7899999996</v>
      </c>
      <c r="D9" s="712">
        <v>4931</v>
      </c>
      <c r="E9" s="712">
        <v>1887390.6999999997</v>
      </c>
      <c r="F9" s="782">
        <v>0.8698872481104829</v>
      </c>
      <c r="G9" s="712">
        <v>3990</v>
      </c>
      <c r="H9" s="782">
        <v>0.8091664976678159</v>
      </c>
      <c r="I9" s="712">
        <v>282305.08999999997</v>
      </c>
      <c r="J9" s="782">
        <v>0.13011275188951721</v>
      </c>
      <c r="K9" s="712">
        <v>941</v>
      </c>
      <c r="L9" s="782">
        <v>0.19083350233218413</v>
      </c>
      <c r="M9" s="712" t="s">
        <v>581</v>
      </c>
      <c r="N9" s="270"/>
    </row>
    <row r="11" spans="1:14" ht="14.4" customHeight="1" x14ac:dyDescent="0.3">
      <c r="A11" s="708">
        <v>31</v>
      </c>
      <c r="B11" s="709" t="s">
        <v>1843</v>
      </c>
      <c r="C11" s="712" t="s">
        <v>571</v>
      </c>
      <c r="D11" s="712" t="s">
        <v>571</v>
      </c>
      <c r="E11" s="712" t="s">
        <v>571</v>
      </c>
      <c r="F11" s="782" t="s">
        <v>571</v>
      </c>
      <c r="G11" s="712" t="s">
        <v>571</v>
      </c>
      <c r="H11" s="782" t="s">
        <v>571</v>
      </c>
      <c r="I11" s="712" t="s">
        <v>571</v>
      </c>
      <c r="J11" s="782" t="s">
        <v>571</v>
      </c>
      <c r="K11" s="712" t="s">
        <v>571</v>
      </c>
      <c r="L11" s="782" t="s">
        <v>571</v>
      </c>
      <c r="M11" s="712" t="s">
        <v>74</v>
      </c>
      <c r="N11" s="270"/>
    </row>
    <row r="12" spans="1:14" ht="14.4" customHeight="1" x14ac:dyDescent="0.3">
      <c r="A12" s="708" t="s">
        <v>1847</v>
      </c>
      <c r="B12" s="709" t="s">
        <v>1844</v>
      </c>
      <c r="C12" s="712">
        <v>679114.08000000007</v>
      </c>
      <c r="D12" s="712">
        <v>1223</v>
      </c>
      <c r="E12" s="712">
        <v>583193.36</v>
      </c>
      <c r="F12" s="782">
        <v>0.85875610177306283</v>
      </c>
      <c r="G12" s="712">
        <v>721</v>
      </c>
      <c r="H12" s="782">
        <v>0.58953393295175793</v>
      </c>
      <c r="I12" s="712">
        <v>95920.72000000003</v>
      </c>
      <c r="J12" s="782">
        <v>0.14124389822693709</v>
      </c>
      <c r="K12" s="712">
        <v>502</v>
      </c>
      <c r="L12" s="782">
        <v>0.41046606704824201</v>
      </c>
      <c r="M12" s="712" t="s">
        <v>1</v>
      </c>
      <c r="N12" s="270"/>
    </row>
    <row r="13" spans="1:14" ht="14.4" customHeight="1" x14ac:dyDescent="0.3">
      <c r="A13" s="708" t="s">
        <v>1847</v>
      </c>
      <c r="B13" s="709" t="s">
        <v>1846</v>
      </c>
      <c r="C13" s="712">
        <v>400785.85000000015</v>
      </c>
      <c r="D13" s="712">
        <v>1594</v>
      </c>
      <c r="E13" s="712">
        <v>378623.87000000017</v>
      </c>
      <c r="F13" s="782">
        <v>0.94470368651987091</v>
      </c>
      <c r="G13" s="712">
        <v>1548</v>
      </c>
      <c r="H13" s="782">
        <v>0.97114178168130494</v>
      </c>
      <c r="I13" s="712">
        <v>22161.98</v>
      </c>
      <c r="J13" s="782">
        <v>5.5296313480129082E-2</v>
      </c>
      <c r="K13" s="712">
        <v>46</v>
      </c>
      <c r="L13" s="782">
        <v>2.8858218318695106E-2</v>
      </c>
      <c r="M13" s="712" t="s">
        <v>1</v>
      </c>
      <c r="N13" s="270"/>
    </row>
    <row r="14" spans="1:14" ht="14.4" customHeight="1" x14ac:dyDescent="0.3">
      <c r="A14" s="708" t="s">
        <v>1847</v>
      </c>
      <c r="B14" s="709" t="s">
        <v>1848</v>
      </c>
      <c r="C14" s="712">
        <v>1079899.9300000002</v>
      </c>
      <c r="D14" s="712">
        <v>2817</v>
      </c>
      <c r="E14" s="712">
        <v>961817.23000000021</v>
      </c>
      <c r="F14" s="782">
        <v>0.89065403495303497</v>
      </c>
      <c r="G14" s="712">
        <v>2269</v>
      </c>
      <c r="H14" s="782">
        <v>0.80546680866169684</v>
      </c>
      <c r="I14" s="712">
        <v>118082.70000000003</v>
      </c>
      <c r="J14" s="782">
        <v>0.10934596504696506</v>
      </c>
      <c r="K14" s="712">
        <v>548</v>
      </c>
      <c r="L14" s="782">
        <v>0.19453319133830316</v>
      </c>
      <c r="M14" s="712" t="s">
        <v>585</v>
      </c>
      <c r="N14" s="270"/>
    </row>
    <row r="15" spans="1:14" ht="14.4" customHeight="1" x14ac:dyDescent="0.3">
      <c r="A15" s="708" t="s">
        <v>571</v>
      </c>
      <c r="B15" s="709" t="s">
        <v>571</v>
      </c>
      <c r="C15" s="712" t="s">
        <v>571</v>
      </c>
      <c r="D15" s="712" t="s">
        <v>571</v>
      </c>
      <c r="E15" s="712" t="s">
        <v>571</v>
      </c>
      <c r="F15" s="782" t="s">
        <v>571</v>
      </c>
      <c r="G15" s="712" t="s">
        <v>571</v>
      </c>
      <c r="H15" s="782" t="s">
        <v>571</v>
      </c>
      <c r="I15" s="712" t="s">
        <v>571</v>
      </c>
      <c r="J15" s="782" t="s">
        <v>571</v>
      </c>
      <c r="K15" s="712" t="s">
        <v>571</v>
      </c>
      <c r="L15" s="782" t="s">
        <v>571</v>
      </c>
      <c r="M15" s="712" t="s">
        <v>586</v>
      </c>
      <c r="N15" s="270"/>
    </row>
    <row r="16" spans="1:14" ht="14.4" customHeight="1" x14ac:dyDescent="0.3">
      <c r="A16" s="708" t="s">
        <v>1849</v>
      </c>
      <c r="B16" s="709" t="s">
        <v>1844</v>
      </c>
      <c r="C16" s="712">
        <v>521571.40999999957</v>
      </c>
      <c r="D16" s="712">
        <v>1069</v>
      </c>
      <c r="E16" s="712">
        <v>417304.91999999952</v>
      </c>
      <c r="F16" s="782">
        <v>0.80009163078934842</v>
      </c>
      <c r="G16" s="712">
        <v>765</v>
      </c>
      <c r="H16" s="782">
        <v>0.71562207670720301</v>
      </c>
      <c r="I16" s="712">
        <v>104266.49000000002</v>
      </c>
      <c r="J16" s="782">
        <v>0.19990836921065153</v>
      </c>
      <c r="K16" s="712">
        <v>304</v>
      </c>
      <c r="L16" s="782">
        <v>0.28437792329279699</v>
      </c>
      <c r="M16" s="712" t="s">
        <v>1</v>
      </c>
      <c r="N16" s="270"/>
    </row>
    <row r="17" spans="1:14" ht="14.4" customHeight="1" x14ac:dyDescent="0.3">
      <c r="A17" s="708" t="s">
        <v>1849</v>
      </c>
      <c r="B17" s="709" t="s">
        <v>1845</v>
      </c>
      <c r="C17" s="712">
        <v>0</v>
      </c>
      <c r="D17" s="712">
        <v>1</v>
      </c>
      <c r="E17" s="712">
        <v>0</v>
      </c>
      <c r="F17" s="782" t="s">
        <v>571</v>
      </c>
      <c r="G17" s="712">
        <v>1</v>
      </c>
      <c r="H17" s="782">
        <v>1</v>
      </c>
      <c r="I17" s="712" t="s">
        <v>571</v>
      </c>
      <c r="J17" s="782" t="s">
        <v>571</v>
      </c>
      <c r="K17" s="712" t="s">
        <v>571</v>
      </c>
      <c r="L17" s="782">
        <v>0</v>
      </c>
      <c r="M17" s="712" t="s">
        <v>1</v>
      </c>
      <c r="N17" s="270"/>
    </row>
    <row r="18" spans="1:14" ht="14.4" customHeight="1" x14ac:dyDescent="0.3">
      <c r="A18" s="708" t="s">
        <v>1849</v>
      </c>
      <c r="B18" s="709" t="s">
        <v>1846</v>
      </c>
      <c r="C18" s="712">
        <v>552831.81999999995</v>
      </c>
      <c r="D18" s="712">
        <v>1009</v>
      </c>
      <c r="E18" s="712">
        <v>493249.64999999991</v>
      </c>
      <c r="F18" s="782">
        <v>0.89222369653034794</v>
      </c>
      <c r="G18" s="712">
        <v>923</v>
      </c>
      <c r="H18" s="782">
        <v>0.91476709613478691</v>
      </c>
      <c r="I18" s="712">
        <v>59582.17</v>
      </c>
      <c r="J18" s="782">
        <v>0.10777630346965195</v>
      </c>
      <c r="K18" s="712">
        <v>86</v>
      </c>
      <c r="L18" s="782">
        <v>8.523290386521308E-2</v>
      </c>
      <c r="M18" s="712" t="s">
        <v>1</v>
      </c>
      <c r="N18" s="270"/>
    </row>
    <row r="19" spans="1:14" ht="14.4" customHeight="1" x14ac:dyDescent="0.3">
      <c r="A19" s="708" t="s">
        <v>1849</v>
      </c>
      <c r="B19" s="709" t="s">
        <v>1850</v>
      </c>
      <c r="C19" s="712">
        <v>1074403.2299999995</v>
      </c>
      <c r="D19" s="712">
        <v>2079</v>
      </c>
      <c r="E19" s="712">
        <v>910554.56999999937</v>
      </c>
      <c r="F19" s="782">
        <v>0.84749798267080767</v>
      </c>
      <c r="G19" s="712">
        <v>1689</v>
      </c>
      <c r="H19" s="782">
        <v>0.81240981240981236</v>
      </c>
      <c r="I19" s="712">
        <v>163848.66000000003</v>
      </c>
      <c r="J19" s="782">
        <v>0.15250201732919222</v>
      </c>
      <c r="K19" s="712">
        <v>390</v>
      </c>
      <c r="L19" s="782">
        <v>0.18759018759018758</v>
      </c>
      <c r="M19" s="712" t="s">
        <v>585</v>
      </c>
      <c r="N19" s="270"/>
    </row>
    <row r="20" spans="1:14" ht="14.4" customHeight="1" x14ac:dyDescent="0.3">
      <c r="A20" s="708" t="s">
        <v>571</v>
      </c>
      <c r="B20" s="709" t="s">
        <v>571</v>
      </c>
      <c r="C20" s="712" t="s">
        <v>571</v>
      </c>
      <c r="D20" s="712" t="s">
        <v>571</v>
      </c>
      <c r="E20" s="712" t="s">
        <v>571</v>
      </c>
      <c r="F20" s="782" t="s">
        <v>571</v>
      </c>
      <c r="G20" s="712" t="s">
        <v>571</v>
      </c>
      <c r="H20" s="782" t="s">
        <v>571</v>
      </c>
      <c r="I20" s="712" t="s">
        <v>571</v>
      </c>
      <c r="J20" s="782" t="s">
        <v>571</v>
      </c>
      <c r="K20" s="712" t="s">
        <v>571</v>
      </c>
      <c r="L20" s="782" t="s">
        <v>571</v>
      </c>
      <c r="M20" s="712" t="s">
        <v>586</v>
      </c>
      <c r="N20" s="270"/>
    </row>
    <row r="21" spans="1:14" ht="14.4" customHeight="1" x14ac:dyDescent="0.3">
      <c r="A21" s="708" t="s">
        <v>1851</v>
      </c>
      <c r="B21" s="709" t="s">
        <v>1844</v>
      </c>
      <c r="C21" s="712">
        <v>373.73</v>
      </c>
      <c r="D21" s="712">
        <v>3</v>
      </c>
      <c r="E21" s="712" t="s">
        <v>571</v>
      </c>
      <c r="F21" s="782">
        <v>0</v>
      </c>
      <c r="G21" s="712" t="s">
        <v>571</v>
      </c>
      <c r="H21" s="782">
        <v>0</v>
      </c>
      <c r="I21" s="712">
        <v>373.73</v>
      </c>
      <c r="J21" s="782">
        <v>1</v>
      </c>
      <c r="K21" s="712">
        <v>3</v>
      </c>
      <c r="L21" s="782">
        <v>1</v>
      </c>
      <c r="M21" s="712" t="s">
        <v>1</v>
      </c>
      <c r="N21" s="270"/>
    </row>
    <row r="22" spans="1:14" ht="14.4" customHeight="1" x14ac:dyDescent="0.3">
      <c r="A22" s="708" t="s">
        <v>1851</v>
      </c>
      <c r="B22" s="709" t="s">
        <v>1846</v>
      </c>
      <c r="C22" s="712">
        <v>15018.900000000001</v>
      </c>
      <c r="D22" s="712">
        <v>32</v>
      </c>
      <c r="E22" s="712">
        <v>15018.900000000001</v>
      </c>
      <c r="F22" s="782">
        <v>1</v>
      </c>
      <c r="G22" s="712">
        <v>32</v>
      </c>
      <c r="H22" s="782">
        <v>1</v>
      </c>
      <c r="I22" s="712" t="s">
        <v>571</v>
      </c>
      <c r="J22" s="782">
        <v>0</v>
      </c>
      <c r="K22" s="712" t="s">
        <v>571</v>
      </c>
      <c r="L22" s="782">
        <v>0</v>
      </c>
      <c r="M22" s="712" t="s">
        <v>1</v>
      </c>
      <c r="N22" s="270"/>
    </row>
    <row r="23" spans="1:14" ht="14.4" customHeight="1" x14ac:dyDescent="0.3">
      <c r="A23" s="708" t="s">
        <v>1851</v>
      </c>
      <c r="B23" s="709" t="s">
        <v>1852</v>
      </c>
      <c r="C23" s="712">
        <v>15392.630000000001</v>
      </c>
      <c r="D23" s="712">
        <v>35</v>
      </c>
      <c r="E23" s="712">
        <v>15018.900000000001</v>
      </c>
      <c r="F23" s="782">
        <v>0.97572019856255887</v>
      </c>
      <c r="G23" s="712">
        <v>32</v>
      </c>
      <c r="H23" s="782">
        <v>0.91428571428571426</v>
      </c>
      <c r="I23" s="712">
        <v>373.73</v>
      </c>
      <c r="J23" s="782">
        <v>2.4279801437441163E-2</v>
      </c>
      <c r="K23" s="712">
        <v>3</v>
      </c>
      <c r="L23" s="782">
        <v>8.5714285714285715E-2</v>
      </c>
      <c r="M23" s="712" t="s">
        <v>585</v>
      </c>
      <c r="N23" s="270"/>
    </row>
    <row r="24" spans="1:14" ht="14.4" customHeight="1" x14ac:dyDescent="0.3">
      <c r="A24" s="708" t="s">
        <v>571</v>
      </c>
      <c r="B24" s="709" t="s">
        <v>571</v>
      </c>
      <c r="C24" s="712" t="s">
        <v>571</v>
      </c>
      <c r="D24" s="712" t="s">
        <v>571</v>
      </c>
      <c r="E24" s="712" t="s">
        <v>571</v>
      </c>
      <c r="F24" s="782" t="s">
        <v>571</v>
      </c>
      <c r="G24" s="712" t="s">
        <v>571</v>
      </c>
      <c r="H24" s="782" t="s">
        <v>571</v>
      </c>
      <c r="I24" s="712" t="s">
        <v>571</v>
      </c>
      <c r="J24" s="782" t="s">
        <v>571</v>
      </c>
      <c r="K24" s="712" t="s">
        <v>571</v>
      </c>
      <c r="L24" s="782" t="s">
        <v>571</v>
      </c>
      <c r="M24" s="712" t="s">
        <v>586</v>
      </c>
      <c r="N24" s="270"/>
    </row>
    <row r="25" spans="1:14" ht="14.4" customHeight="1" x14ac:dyDescent="0.3">
      <c r="A25" s="708" t="s">
        <v>569</v>
      </c>
      <c r="B25" s="709" t="s">
        <v>1853</v>
      </c>
      <c r="C25" s="712">
        <v>2169695.7899999996</v>
      </c>
      <c r="D25" s="712">
        <v>4931</v>
      </c>
      <c r="E25" s="712">
        <v>1887390.6999999995</v>
      </c>
      <c r="F25" s="782">
        <v>0.86988724811048279</v>
      </c>
      <c r="G25" s="712">
        <v>3990</v>
      </c>
      <c r="H25" s="782">
        <v>0.8091664976678159</v>
      </c>
      <c r="I25" s="712">
        <v>282305.09000000003</v>
      </c>
      <c r="J25" s="782">
        <v>0.13011275188951724</v>
      </c>
      <c r="K25" s="712">
        <v>941</v>
      </c>
      <c r="L25" s="782">
        <v>0.19083350233218413</v>
      </c>
      <c r="M25" s="712" t="s">
        <v>581</v>
      </c>
      <c r="N25" s="270"/>
    </row>
    <row r="26" spans="1:14" ht="14.4" customHeight="1" x14ac:dyDescent="0.3">
      <c r="A26" s="783" t="s">
        <v>1854</v>
      </c>
    </row>
    <row r="27" spans="1:14" ht="14.4" customHeight="1" x14ac:dyDescent="0.3">
      <c r="A27" s="784" t="s">
        <v>1855</v>
      </c>
    </row>
    <row r="28" spans="1:14" ht="14.4" customHeight="1" x14ac:dyDescent="0.3">
      <c r="A28" s="783" t="s">
        <v>1856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5">
    <cfRule type="expression" dxfId="54" priority="4">
      <formula>AND(LEFT(M11,6)&lt;&gt;"mezera",M11&lt;&gt;"")</formula>
    </cfRule>
  </conditionalFormatting>
  <conditionalFormatting sqref="A11:A25">
    <cfRule type="expression" dxfId="53" priority="2">
      <formula>AND(M11&lt;&gt;"",M11&lt;&gt;"mezeraKL")</formula>
    </cfRule>
  </conditionalFormatting>
  <conditionalFormatting sqref="F11:F25">
    <cfRule type="cellIs" dxfId="52" priority="1" operator="lessThan">
      <formula>0.6</formula>
    </cfRule>
  </conditionalFormatting>
  <conditionalFormatting sqref="B11:L25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5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320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1857</v>
      </c>
      <c r="B5" s="776">
        <v>762.7</v>
      </c>
      <c r="C5" s="720">
        <v>1</v>
      </c>
      <c r="D5" s="789">
        <v>4</v>
      </c>
      <c r="E5" s="792" t="s">
        <v>1857</v>
      </c>
      <c r="F5" s="776">
        <v>762.7</v>
      </c>
      <c r="G5" s="744">
        <v>1</v>
      </c>
      <c r="H5" s="724">
        <v>4</v>
      </c>
      <c r="I5" s="767">
        <v>1</v>
      </c>
      <c r="J5" s="795"/>
      <c r="K5" s="744">
        <v>0</v>
      </c>
      <c r="L5" s="724"/>
      <c r="M5" s="767">
        <v>0</v>
      </c>
    </row>
    <row r="6" spans="1:13" ht="14.4" customHeight="1" x14ac:dyDescent="0.3">
      <c r="A6" s="786" t="s">
        <v>1858</v>
      </c>
      <c r="B6" s="777">
        <v>11552.22</v>
      </c>
      <c r="C6" s="727">
        <v>1</v>
      </c>
      <c r="D6" s="790">
        <v>13</v>
      </c>
      <c r="E6" s="793" t="s">
        <v>1858</v>
      </c>
      <c r="F6" s="777">
        <v>11073.09</v>
      </c>
      <c r="G6" s="745">
        <v>0.95852485496294226</v>
      </c>
      <c r="H6" s="731">
        <v>12</v>
      </c>
      <c r="I6" s="768">
        <v>0.92307692307692313</v>
      </c>
      <c r="J6" s="796">
        <v>479.13</v>
      </c>
      <c r="K6" s="745">
        <v>4.1475145037057813E-2</v>
      </c>
      <c r="L6" s="731">
        <v>1</v>
      </c>
      <c r="M6" s="768">
        <v>7.6923076923076927E-2</v>
      </c>
    </row>
    <row r="7" spans="1:13" ht="14.4" customHeight="1" x14ac:dyDescent="0.3">
      <c r="A7" s="786" t="s">
        <v>1859</v>
      </c>
      <c r="B7" s="777">
        <v>66375.27</v>
      </c>
      <c r="C7" s="727">
        <v>1</v>
      </c>
      <c r="D7" s="790">
        <v>85</v>
      </c>
      <c r="E7" s="793" t="s">
        <v>1859</v>
      </c>
      <c r="F7" s="777">
        <v>50418.530000000006</v>
      </c>
      <c r="G7" s="745">
        <v>0.75959811538243083</v>
      </c>
      <c r="H7" s="731">
        <v>76</v>
      </c>
      <c r="I7" s="768">
        <v>0.89411764705882357</v>
      </c>
      <c r="J7" s="796">
        <v>15956.74</v>
      </c>
      <c r="K7" s="745">
        <v>0.24040188461756914</v>
      </c>
      <c r="L7" s="731">
        <v>9</v>
      </c>
      <c r="M7" s="768">
        <v>0.10588235294117647</v>
      </c>
    </row>
    <row r="8" spans="1:13" ht="14.4" customHeight="1" x14ac:dyDescent="0.3">
      <c r="A8" s="786" t="s">
        <v>1860</v>
      </c>
      <c r="B8" s="777">
        <v>8767.24</v>
      </c>
      <c r="C8" s="727">
        <v>1</v>
      </c>
      <c r="D8" s="790">
        <v>11</v>
      </c>
      <c r="E8" s="793" t="s">
        <v>1860</v>
      </c>
      <c r="F8" s="777"/>
      <c r="G8" s="745">
        <v>0</v>
      </c>
      <c r="H8" s="731"/>
      <c r="I8" s="768">
        <v>0</v>
      </c>
      <c r="J8" s="796">
        <v>8767.24</v>
      </c>
      <c r="K8" s="745">
        <v>1</v>
      </c>
      <c r="L8" s="731">
        <v>11</v>
      </c>
      <c r="M8" s="768">
        <v>1</v>
      </c>
    </row>
    <row r="9" spans="1:13" ht="14.4" customHeight="1" x14ac:dyDescent="0.3">
      <c r="A9" s="786" t="s">
        <v>1861</v>
      </c>
      <c r="B9" s="777">
        <v>172005.97</v>
      </c>
      <c r="C9" s="727">
        <v>1</v>
      </c>
      <c r="D9" s="790">
        <v>533</v>
      </c>
      <c r="E9" s="793" t="s">
        <v>1861</v>
      </c>
      <c r="F9" s="777">
        <v>148274.31</v>
      </c>
      <c r="G9" s="745">
        <v>0.86203002139983864</v>
      </c>
      <c r="H9" s="731">
        <v>436</v>
      </c>
      <c r="I9" s="768">
        <v>0.81801125703564725</v>
      </c>
      <c r="J9" s="796">
        <v>23731.660000000003</v>
      </c>
      <c r="K9" s="745">
        <v>0.13796997860016139</v>
      </c>
      <c r="L9" s="731">
        <v>97</v>
      </c>
      <c r="M9" s="768">
        <v>0.18198874296435272</v>
      </c>
    </row>
    <row r="10" spans="1:13" ht="14.4" customHeight="1" x14ac:dyDescent="0.3">
      <c r="A10" s="786" t="s">
        <v>1862</v>
      </c>
      <c r="B10" s="777">
        <v>191081.8</v>
      </c>
      <c r="C10" s="727">
        <v>1</v>
      </c>
      <c r="D10" s="790">
        <v>442</v>
      </c>
      <c r="E10" s="793" t="s">
        <v>1862</v>
      </c>
      <c r="F10" s="777">
        <v>175017.4</v>
      </c>
      <c r="G10" s="745">
        <v>0.91592919890853031</v>
      </c>
      <c r="H10" s="731">
        <v>358</v>
      </c>
      <c r="I10" s="768">
        <v>0.80995475113122173</v>
      </c>
      <c r="J10" s="796">
        <v>16064.4</v>
      </c>
      <c r="K10" s="745">
        <v>8.4070801091469735E-2</v>
      </c>
      <c r="L10" s="731">
        <v>84</v>
      </c>
      <c r="M10" s="768">
        <v>0.19004524886877827</v>
      </c>
    </row>
    <row r="11" spans="1:13" ht="14.4" customHeight="1" x14ac:dyDescent="0.3">
      <c r="A11" s="786" t="s">
        <v>1863</v>
      </c>
      <c r="B11" s="777">
        <v>92151.360000000015</v>
      </c>
      <c r="C11" s="727">
        <v>1</v>
      </c>
      <c r="D11" s="790">
        <v>228</v>
      </c>
      <c r="E11" s="793" t="s">
        <v>1863</v>
      </c>
      <c r="F11" s="777">
        <v>71993.630000000019</v>
      </c>
      <c r="G11" s="745">
        <v>0.78125412365048119</v>
      </c>
      <c r="H11" s="731">
        <v>161</v>
      </c>
      <c r="I11" s="768">
        <v>0.70614035087719296</v>
      </c>
      <c r="J11" s="796">
        <v>20157.730000000003</v>
      </c>
      <c r="K11" s="745">
        <v>0.21874587634951886</v>
      </c>
      <c r="L11" s="731">
        <v>67</v>
      </c>
      <c r="M11" s="768">
        <v>0.29385964912280704</v>
      </c>
    </row>
    <row r="12" spans="1:13" ht="14.4" customHeight="1" x14ac:dyDescent="0.3">
      <c r="A12" s="786" t="s">
        <v>1864</v>
      </c>
      <c r="B12" s="777">
        <v>2844.29</v>
      </c>
      <c r="C12" s="727">
        <v>1</v>
      </c>
      <c r="D12" s="790">
        <v>6</v>
      </c>
      <c r="E12" s="793" t="s">
        <v>1864</v>
      </c>
      <c r="F12" s="777">
        <v>2844.29</v>
      </c>
      <c r="G12" s="745">
        <v>1</v>
      </c>
      <c r="H12" s="731">
        <v>6</v>
      </c>
      <c r="I12" s="768">
        <v>1</v>
      </c>
      <c r="J12" s="796"/>
      <c r="K12" s="745">
        <v>0</v>
      </c>
      <c r="L12" s="731"/>
      <c r="M12" s="768">
        <v>0</v>
      </c>
    </row>
    <row r="13" spans="1:13" ht="14.4" customHeight="1" x14ac:dyDescent="0.3">
      <c r="A13" s="786" t="s">
        <v>1865</v>
      </c>
      <c r="B13" s="777">
        <v>154.36000000000001</v>
      </c>
      <c r="C13" s="727">
        <v>1</v>
      </c>
      <c r="D13" s="790">
        <v>1</v>
      </c>
      <c r="E13" s="793" t="s">
        <v>1865</v>
      </c>
      <c r="F13" s="777">
        <v>154.36000000000001</v>
      </c>
      <c r="G13" s="745">
        <v>1</v>
      </c>
      <c r="H13" s="731">
        <v>1</v>
      </c>
      <c r="I13" s="768">
        <v>1</v>
      </c>
      <c r="J13" s="796"/>
      <c r="K13" s="745">
        <v>0</v>
      </c>
      <c r="L13" s="731"/>
      <c r="M13" s="768">
        <v>0</v>
      </c>
    </row>
    <row r="14" spans="1:13" ht="14.4" customHeight="1" x14ac:dyDescent="0.3">
      <c r="A14" s="786" t="s">
        <v>1866</v>
      </c>
      <c r="B14" s="777">
        <v>154.36000000000001</v>
      </c>
      <c r="C14" s="727">
        <v>1</v>
      </c>
      <c r="D14" s="790">
        <v>1</v>
      </c>
      <c r="E14" s="793" t="s">
        <v>1866</v>
      </c>
      <c r="F14" s="777"/>
      <c r="G14" s="745">
        <v>0</v>
      </c>
      <c r="H14" s="731"/>
      <c r="I14" s="768">
        <v>0</v>
      </c>
      <c r="J14" s="796">
        <v>154.36000000000001</v>
      </c>
      <c r="K14" s="745">
        <v>1</v>
      </c>
      <c r="L14" s="731">
        <v>1</v>
      </c>
      <c r="M14" s="768">
        <v>1</v>
      </c>
    </row>
    <row r="15" spans="1:13" ht="14.4" customHeight="1" x14ac:dyDescent="0.3">
      <c r="A15" s="786" t="s">
        <v>1867</v>
      </c>
      <c r="B15" s="777">
        <v>184038.11</v>
      </c>
      <c r="C15" s="727">
        <v>1</v>
      </c>
      <c r="D15" s="790">
        <v>329</v>
      </c>
      <c r="E15" s="793" t="s">
        <v>1867</v>
      </c>
      <c r="F15" s="777">
        <v>161356.72</v>
      </c>
      <c r="G15" s="745">
        <v>0.87675710210238533</v>
      </c>
      <c r="H15" s="731">
        <v>260</v>
      </c>
      <c r="I15" s="768">
        <v>0.79027355623100304</v>
      </c>
      <c r="J15" s="796">
        <v>22681.39</v>
      </c>
      <c r="K15" s="745">
        <v>0.12324289789761481</v>
      </c>
      <c r="L15" s="731">
        <v>69</v>
      </c>
      <c r="M15" s="768">
        <v>0.20972644376899696</v>
      </c>
    </row>
    <row r="16" spans="1:13" ht="14.4" customHeight="1" x14ac:dyDescent="0.3">
      <c r="A16" s="786" t="s">
        <v>1868</v>
      </c>
      <c r="B16" s="777">
        <v>80221.239999999991</v>
      </c>
      <c r="C16" s="727">
        <v>1</v>
      </c>
      <c r="D16" s="790">
        <v>231</v>
      </c>
      <c r="E16" s="793" t="s">
        <v>1868</v>
      </c>
      <c r="F16" s="777">
        <v>69257.289999999994</v>
      </c>
      <c r="G16" s="745">
        <v>0.86332858978494975</v>
      </c>
      <c r="H16" s="731">
        <v>180</v>
      </c>
      <c r="I16" s="768">
        <v>0.77922077922077926</v>
      </c>
      <c r="J16" s="796">
        <v>10963.949999999999</v>
      </c>
      <c r="K16" s="745">
        <v>0.13667141021505028</v>
      </c>
      <c r="L16" s="731">
        <v>51</v>
      </c>
      <c r="M16" s="768">
        <v>0.22077922077922077</v>
      </c>
    </row>
    <row r="17" spans="1:13" ht="14.4" customHeight="1" x14ac:dyDescent="0.3">
      <c r="A17" s="786" t="s">
        <v>1869</v>
      </c>
      <c r="B17" s="777">
        <v>150751.76999999999</v>
      </c>
      <c r="C17" s="727">
        <v>1</v>
      </c>
      <c r="D17" s="790">
        <v>340</v>
      </c>
      <c r="E17" s="793" t="s">
        <v>1869</v>
      </c>
      <c r="F17" s="777">
        <v>137180.99</v>
      </c>
      <c r="G17" s="745">
        <v>0.90997929908219322</v>
      </c>
      <c r="H17" s="731">
        <v>304</v>
      </c>
      <c r="I17" s="768">
        <v>0.89411764705882357</v>
      </c>
      <c r="J17" s="796">
        <v>13570.780000000002</v>
      </c>
      <c r="K17" s="745">
        <v>9.0020700917806826E-2</v>
      </c>
      <c r="L17" s="731">
        <v>36</v>
      </c>
      <c r="M17" s="768">
        <v>0.10588235294117647</v>
      </c>
    </row>
    <row r="18" spans="1:13" ht="14.4" customHeight="1" x14ac:dyDescent="0.3">
      <c r="A18" s="786" t="s">
        <v>1870</v>
      </c>
      <c r="B18" s="777">
        <v>217726.09000000005</v>
      </c>
      <c r="C18" s="727">
        <v>1</v>
      </c>
      <c r="D18" s="790">
        <v>478</v>
      </c>
      <c r="E18" s="793" t="s">
        <v>1870</v>
      </c>
      <c r="F18" s="777">
        <v>186340.53000000006</v>
      </c>
      <c r="G18" s="745">
        <v>0.85584841945216583</v>
      </c>
      <c r="H18" s="731">
        <v>372</v>
      </c>
      <c r="I18" s="768">
        <v>0.77824267782426781</v>
      </c>
      <c r="J18" s="796">
        <v>31385.560000000005</v>
      </c>
      <c r="K18" s="745">
        <v>0.1441515805478342</v>
      </c>
      <c r="L18" s="731">
        <v>106</v>
      </c>
      <c r="M18" s="768">
        <v>0.22175732217573221</v>
      </c>
    </row>
    <row r="19" spans="1:13" ht="14.4" customHeight="1" x14ac:dyDescent="0.3">
      <c r="A19" s="786" t="s">
        <v>1871</v>
      </c>
      <c r="B19" s="777">
        <v>154.36000000000001</v>
      </c>
      <c r="C19" s="727">
        <v>1</v>
      </c>
      <c r="D19" s="790">
        <v>1</v>
      </c>
      <c r="E19" s="793" t="s">
        <v>1871</v>
      </c>
      <c r="F19" s="777"/>
      <c r="G19" s="745">
        <v>0</v>
      </c>
      <c r="H19" s="731"/>
      <c r="I19" s="768">
        <v>0</v>
      </c>
      <c r="J19" s="796">
        <v>154.36000000000001</v>
      </c>
      <c r="K19" s="745">
        <v>1</v>
      </c>
      <c r="L19" s="731">
        <v>1</v>
      </c>
      <c r="M19" s="768">
        <v>1</v>
      </c>
    </row>
    <row r="20" spans="1:13" ht="14.4" customHeight="1" x14ac:dyDescent="0.3">
      <c r="A20" s="786" t="s">
        <v>1872</v>
      </c>
      <c r="B20" s="777">
        <v>175564.02999999997</v>
      </c>
      <c r="C20" s="727">
        <v>1</v>
      </c>
      <c r="D20" s="790">
        <v>440</v>
      </c>
      <c r="E20" s="793" t="s">
        <v>1872</v>
      </c>
      <c r="F20" s="777">
        <v>160634.75999999998</v>
      </c>
      <c r="G20" s="745">
        <v>0.91496395930305319</v>
      </c>
      <c r="H20" s="731">
        <v>372</v>
      </c>
      <c r="I20" s="768">
        <v>0.84545454545454546</v>
      </c>
      <c r="J20" s="796">
        <v>14929.27</v>
      </c>
      <c r="K20" s="745">
        <v>8.5036040696946882E-2</v>
      </c>
      <c r="L20" s="731">
        <v>68</v>
      </c>
      <c r="M20" s="768">
        <v>0.15454545454545454</v>
      </c>
    </row>
    <row r="21" spans="1:13" ht="14.4" customHeight="1" x14ac:dyDescent="0.3">
      <c r="A21" s="786" t="s">
        <v>1873</v>
      </c>
      <c r="B21" s="777">
        <v>92048.54</v>
      </c>
      <c r="C21" s="727">
        <v>1</v>
      </c>
      <c r="D21" s="790">
        <v>174</v>
      </c>
      <c r="E21" s="793" t="s">
        <v>1873</v>
      </c>
      <c r="F21" s="777">
        <v>80151.239999999991</v>
      </c>
      <c r="G21" s="745">
        <v>0.87074971531324663</v>
      </c>
      <c r="H21" s="731">
        <v>135</v>
      </c>
      <c r="I21" s="768">
        <v>0.77586206896551724</v>
      </c>
      <c r="J21" s="796">
        <v>11897.300000000001</v>
      </c>
      <c r="K21" s="745">
        <v>0.12925028468675334</v>
      </c>
      <c r="L21" s="731">
        <v>39</v>
      </c>
      <c r="M21" s="768">
        <v>0.22413793103448276</v>
      </c>
    </row>
    <row r="22" spans="1:13" ht="14.4" customHeight="1" x14ac:dyDescent="0.3">
      <c r="A22" s="786" t="s">
        <v>1874</v>
      </c>
      <c r="B22" s="777">
        <v>350</v>
      </c>
      <c r="C22" s="727">
        <v>1</v>
      </c>
      <c r="D22" s="790">
        <v>1</v>
      </c>
      <c r="E22" s="793" t="s">
        <v>1874</v>
      </c>
      <c r="F22" s="777">
        <v>350</v>
      </c>
      <c r="G22" s="745">
        <v>1</v>
      </c>
      <c r="H22" s="731">
        <v>1</v>
      </c>
      <c r="I22" s="768">
        <v>1</v>
      </c>
      <c r="J22" s="796"/>
      <c r="K22" s="745">
        <v>0</v>
      </c>
      <c r="L22" s="731"/>
      <c r="M22" s="768">
        <v>0</v>
      </c>
    </row>
    <row r="23" spans="1:13" ht="14.4" customHeight="1" x14ac:dyDescent="0.3">
      <c r="A23" s="786" t="s">
        <v>1875</v>
      </c>
      <c r="B23" s="777">
        <v>268570.11000000004</v>
      </c>
      <c r="C23" s="727">
        <v>1</v>
      </c>
      <c r="D23" s="790">
        <v>465</v>
      </c>
      <c r="E23" s="793" t="s">
        <v>1875</v>
      </c>
      <c r="F23" s="777">
        <v>234664.34000000005</v>
      </c>
      <c r="G23" s="745">
        <v>0.87375449189040444</v>
      </c>
      <c r="H23" s="731">
        <v>363</v>
      </c>
      <c r="I23" s="768">
        <v>0.78064516129032258</v>
      </c>
      <c r="J23" s="796">
        <v>33905.770000000004</v>
      </c>
      <c r="K23" s="745">
        <v>0.12624550810959567</v>
      </c>
      <c r="L23" s="731">
        <v>102</v>
      </c>
      <c r="M23" s="768">
        <v>0.21935483870967742</v>
      </c>
    </row>
    <row r="24" spans="1:13" ht="14.4" customHeight="1" x14ac:dyDescent="0.3">
      <c r="A24" s="786" t="s">
        <v>1876</v>
      </c>
      <c r="B24" s="777">
        <v>43387.62000000001</v>
      </c>
      <c r="C24" s="727">
        <v>1</v>
      </c>
      <c r="D24" s="790">
        <v>91</v>
      </c>
      <c r="E24" s="793" t="s">
        <v>1876</v>
      </c>
      <c r="F24" s="777">
        <v>41487.640000000007</v>
      </c>
      <c r="G24" s="745">
        <v>0.95620916749985363</v>
      </c>
      <c r="H24" s="731">
        <v>83</v>
      </c>
      <c r="I24" s="768">
        <v>0.91208791208791207</v>
      </c>
      <c r="J24" s="796">
        <v>1899.98</v>
      </c>
      <c r="K24" s="745">
        <v>4.3790832500146343E-2</v>
      </c>
      <c r="L24" s="731">
        <v>8</v>
      </c>
      <c r="M24" s="768">
        <v>8.7912087912087919E-2</v>
      </c>
    </row>
    <row r="25" spans="1:13" ht="14.4" customHeight="1" x14ac:dyDescent="0.3">
      <c r="A25" s="786" t="s">
        <v>1877</v>
      </c>
      <c r="B25" s="777">
        <v>155277.46000000002</v>
      </c>
      <c r="C25" s="727">
        <v>1</v>
      </c>
      <c r="D25" s="790">
        <v>349</v>
      </c>
      <c r="E25" s="793" t="s">
        <v>1877</v>
      </c>
      <c r="F25" s="777">
        <v>138566.13</v>
      </c>
      <c r="G25" s="745">
        <v>0.89237761874775634</v>
      </c>
      <c r="H25" s="731">
        <v>290</v>
      </c>
      <c r="I25" s="768">
        <v>0.83094555873925502</v>
      </c>
      <c r="J25" s="796">
        <v>16711.330000000002</v>
      </c>
      <c r="K25" s="745">
        <v>0.10762238125224356</v>
      </c>
      <c r="L25" s="731">
        <v>59</v>
      </c>
      <c r="M25" s="768">
        <v>0.16905444126074498</v>
      </c>
    </row>
    <row r="26" spans="1:13" ht="14.4" customHeight="1" x14ac:dyDescent="0.3">
      <c r="A26" s="786" t="s">
        <v>1878</v>
      </c>
      <c r="B26" s="777">
        <v>12351.54</v>
      </c>
      <c r="C26" s="727">
        <v>1</v>
      </c>
      <c r="D26" s="790">
        <v>32</v>
      </c>
      <c r="E26" s="793" t="s">
        <v>1878</v>
      </c>
      <c r="F26" s="777">
        <v>8967.48</v>
      </c>
      <c r="G26" s="745">
        <v>0.72602120869138576</v>
      </c>
      <c r="H26" s="731">
        <v>27</v>
      </c>
      <c r="I26" s="768">
        <v>0.84375</v>
      </c>
      <c r="J26" s="796">
        <v>3384.0600000000004</v>
      </c>
      <c r="K26" s="745">
        <v>0.27397879130861419</v>
      </c>
      <c r="L26" s="731">
        <v>5</v>
      </c>
      <c r="M26" s="768">
        <v>0.15625</v>
      </c>
    </row>
    <row r="27" spans="1:13" ht="14.4" customHeight="1" x14ac:dyDescent="0.3">
      <c r="A27" s="786" t="s">
        <v>1879</v>
      </c>
      <c r="B27" s="777">
        <v>76695.459999999992</v>
      </c>
      <c r="C27" s="727">
        <v>1</v>
      </c>
      <c r="D27" s="790">
        <v>198</v>
      </c>
      <c r="E27" s="793" t="s">
        <v>1879</v>
      </c>
      <c r="F27" s="777">
        <v>60804.539999999994</v>
      </c>
      <c r="G27" s="745">
        <v>0.79280494569039683</v>
      </c>
      <c r="H27" s="731">
        <v>158</v>
      </c>
      <c r="I27" s="768">
        <v>0.79797979797979801</v>
      </c>
      <c r="J27" s="796">
        <v>15890.92</v>
      </c>
      <c r="K27" s="745">
        <v>0.20719505430960322</v>
      </c>
      <c r="L27" s="731">
        <v>40</v>
      </c>
      <c r="M27" s="768">
        <v>0.20202020202020202</v>
      </c>
    </row>
    <row r="28" spans="1:13" ht="14.4" customHeight="1" thickBot="1" x14ac:dyDescent="0.35">
      <c r="A28" s="787" t="s">
        <v>1880</v>
      </c>
      <c r="B28" s="778">
        <v>166709.89000000004</v>
      </c>
      <c r="C28" s="734">
        <v>1</v>
      </c>
      <c r="D28" s="791">
        <v>478</v>
      </c>
      <c r="E28" s="794" t="s">
        <v>1880</v>
      </c>
      <c r="F28" s="778">
        <v>147090.73000000004</v>
      </c>
      <c r="G28" s="746">
        <v>0.88231556028259628</v>
      </c>
      <c r="H28" s="738">
        <v>391</v>
      </c>
      <c r="I28" s="769">
        <v>0.81799163179916323</v>
      </c>
      <c r="J28" s="797">
        <v>19619.16</v>
      </c>
      <c r="K28" s="746">
        <v>0.11768443971740365</v>
      </c>
      <c r="L28" s="738">
        <v>87</v>
      </c>
      <c r="M28" s="769">
        <v>0.18200836820083682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0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2964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320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2169695.79</v>
      </c>
      <c r="N3" s="70">
        <f>SUBTOTAL(9,N7:N1048576)</f>
        <v>8818</v>
      </c>
      <c r="O3" s="70">
        <f>SUBTOTAL(9,O7:O1048576)</f>
        <v>4931</v>
      </c>
      <c r="P3" s="70">
        <f>SUBTOTAL(9,P7:P1048576)</f>
        <v>1887390.6999999986</v>
      </c>
      <c r="Q3" s="71">
        <f>IF(M3=0,0,P3/M3)</f>
        <v>0.86988724811048213</v>
      </c>
      <c r="R3" s="70">
        <f>SUBTOTAL(9,R7:R1048576)</f>
        <v>7251</v>
      </c>
      <c r="S3" s="71">
        <f>IF(N3=0,0,R3/N3)</f>
        <v>0.82229530505783621</v>
      </c>
      <c r="T3" s="70">
        <f>SUBTOTAL(9,T7:T1048576)</f>
        <v>3990</v>
      </c>
      <c r="U3" s="72">
        <f>IF(O3=0,0,T3/O3)</f>
        <v>0.8091664976678159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31</v>
      </c>
      <c r="B7" s="804" t="s">
        <v>1843</v>
      </c>
      <c r="C7" s="804" t="s">
        <v>1847</v>
      </c>
      <c r="D7" s="805" t="s">
        <v>2961</v>
      </c>
      <c r="E7" s="806" t="s">
        <v>1858</v>
      </c>
      <c r="F7" s="804" t="s">
        <v>1844</v>
      </c>
      <c r="G7" s="804" t="s">
        <v>1881</v>
      </c>
      <c r="H7" s="804" t="s">
        <v>571</v>
      </c>
      <c r="I7" s="804" t="s">
        <v>1882</v>
      </c>
      <c r="J7" s="804" t="s">
        <v>606</v>
      </c>
      <c r="K7" s="804" t="s">
        <v>1883</v>
      </c>
      <c r="L7" s="807">
        <v>0</v>
      </c>
      <c r="M7" s="807">
        <v>0</v>
      </c>
      <c r="N7" s="804">
        <v>1</v>
      </c>
      <c r="O7" s="808">
        <v>1</v>
      </c>
      <c r="P7" s="807">
        <v>0</v>
      </c>
      <c r="Q7" s="809"/>
      <c r="R7" s="804">
        <v>1</v>
      </c>
      <c r="S7" s="809">
        <v>1</v>
      </c>
      <c r="T7" s="808">
        <v>1</v>
      </c>
      <c r="U7" s="231">
        <v>1</v>
      </c>
    </row>
    <row r="8" spans="1:21" ht="14.4" customHeight="1" x14ac:dyDescent="0.3">
      <c r="A8" s="726">
        <v>31</v>
      </c>
      <c r="B8" s="727" t="s">
        <v>1843</v>
      </c>
      <c r="C8" s="727" t="s">
        <v>1847</v>
      </c>
      <c r="D8" s="810" t="s">
        <v>2961</v>
      </c>
      <c r="E8" s="811" t="s">
        <v>1859</v>
      </c>
      <c r="F8" s="727" t="s">
        <v>1844</v>
      </c>
      <c r="G8" s="727" t="s">
        <v>1884</v>
      </c>
      <c r="H8" s="727" t="s">
        <v>610</v>
      </c>
      <c r="I8" s="727" t="s">
        <v>1751</v>
      </c>
      <c r="J8" s="727" t="s">
        <v>624</v>
      </c>
      <c r="K8" s="727" t="s">
        <v>625</v>
      </c>
      <c r="L8" s="728">
        <v>0</v>
      </c>
      <c r="M8" s="728">
        <v>0</v>
      </c>
      <c r="N8" s="727">
        <v>1</v>
      </c>
      <c r="O8" s="812">
        <v>0.5</v>
      </c>
      <c r="P8" s="728"/>
      <c r="Q8" s="745"/>
      <c r="R8" s="727"/>
      <c r="S8" s="745">
        <v>0</v>
      </c>
      <c r="T8" s="812"/>
      <c r="U8" s="768">
        <v>0</v>
      </c>
    </row>
    <row r="9" spans="1:21" ht="14.4" customHeight="1" x14ac:dyDescent="0.3">
      <c r="A9" s="726">
        <v>31</v>
      </c>
      <c r="B9" s="727" t="s">
        <v>1843</v>
      </c>
      <c r="C9" s="727" t="s">
        <v>1847</v>
      </c>
      <c r="D9" s="810" t="s">
        <v>2961</v>
      </c>
      <c r="E9" s="811" t="s">
        <v>1859</v>
      </c>
      <c r="F9" s="727" t="s">
        <v>1844</v>
      </c>
      <c r="G9" s="727" t="s">
        <v>1885</v>
      </c>
      <c r="H9" s="727" t="s">
        <v>610</v>
      </c>
      <c r="I9" s="727" t="s">
        <v>1614</v>
      </c>
      <c r="J9" s="727" t="s">
        <v>1067</v>
      </c>
      <c r="K9" s="727" t="s">
        <v>1615</v>
      </c>
      <c r="L9" s="728">
        <v>154.36000000000001</v>
      </c>
      <c r="M9" s="728">
        <v>154.36000000000001</v>
      </c>
      <c r="N9" s="727">
        <v>1</v>
      </c>
      <c r="O9" s="812">
        <v>0.5</v>
      </c>
      <c r="P9" s="728"/>
      <c r="Q9" s="745">
        <v>0</v>
      </c>
      <c r="R9" s="727"/>
      <c r="S9" s="745">
        <v>0</v>
      </c>
      <c r="T9" s="812"/>
      <c r="U9" s="768">
        <v>0</v>
      </c>
    </row>
    <row r="10" spans="1:21" ht="14.4" customHeight="1" x14ac:dyDescent="0.3">
      <c r="A10" s="726">
        <v>31</v>
      </c>
      <c r="B10" s="727" t="s">
        <v>1843</v>
      </c>
      <c r="C10" s="727" t="s">
        <v>1847</v>
      </c>
      <c r="D10" s="810" t="s">
        <v>2961</v>
      </c>
      <c r="E10" s="811" t="s">
        <v>1859</v>
      </c>
      <c r="F10" s="727" t="s">
        <v>1844</v>
      </c>
      <c r="G10" s="727" t="s">
        <v>1881</v>
      </c>
      <c r="H10" s="727" t="s">
        <v>571</v>
      </c>
      <c r="I10" s="727" t="s">
        <v>1882</v>
      </c>
      <c r="J10" s="727" t="s">
        <v>606</v>
      </c>
      <c r="K10" s="727" t="s">
        <v>1883</v>
      </c>
      <c r="L10" s="728">
        <v>0</v>
      </c>
      <c r="M10" s="728">
        <v>0</v>
      </c>
      <c r="N10" s="727">
        <v>2</v>
      </c>
      <c r="O10" s="812">
        <v>1.5</v>
      </c>
      <c r="P10" s="728">
        <v>0</v>
      </c>
      <c r="Q10" s="745"/>
      <c r="R10" s="727">
        <v>1</v>
      </c>
      <c r="S10" s="745">
        <v>0.5</v>
      </c>
      <c r="T10" s="812">
        <v>0.5</v>
      </c>
      <c r="U10" s="768">
        <v>0.33333333333333331</v>
      </c>
    </row>
    <row r="11" spans="1:21" ht="14.4" customHeight="1" x14ac:dyDescent="0.3">
      <c r="A11" s="726">
        <v>31</v>
      </c>
      <c r="B11" s="727" t="s">
        <v>1843</v>
      </c>
      <c r="C11" s="727" t="s">
        <v>1847</v>
      </c>
      <c r="D11" s="810" t="s">
        <v>2961</v>
      </c>
      <c r="E11" s="811" t="s">
        <v>1859</v>
      </c>
      <c r="F11" s="727" t="s">
        <v>1844</v>
      </c>
      <c r="G11" s="727" t="s">
        <v>1886</v>
      </c>
      <c r="H11" s="727" t="s">
        <v>610</v>
      </c>
      <c r="I11" s="727" t="s">
        <v>1887</v>
      </c>
      <c r="J11" s="727" t="s">
        <v>753</v>
      </c>
      <c r="K11" s="727" t="s">
        <v>1497</v>
      </c>
      <c r="L11" s="728">
        <v>490.89</v>
      </c>
      <c r="M11" s="728">
        <v>4908.8999999999996</v>
      </c>
      <c r="N11" s="727">
        <v>10</v>
      </c>
      <c r="O11" s="812">
        <v>1.5</v>
      </c>
      <c r="P11" s="728">
        <v>3927.12</v>
      </c>
      <c r="Q11" s="745">
        <v>0.8</v>
      </c>
      <c r="R11" s="727">
        <v>8</v>
      </c>
      <c r="S11" s="745">
        <v>0.8</v>
      </c>
      <c r="T11" s="812">
        <v>1.5</v>
      </c>
      <c r="U11" s="768">
        <v>1</v>
      </c>
    </row>
    <row r="12" spans="1:21" ht="14.4" customHeight="1" x14ac:dyDescent="0.3">
      <c r="A12" s="726">
        <v>31</v>
      </c>
      <c r="B12" s="727" t="s">
        <v>1843</v>
      </c>
      <c r="C12" s="727" t="s">
        <v>1847</v>
      </c>
      <c r="D12" s="810" t="s">
        <v>2961</v>
      </c>
      <c r="E12" s="811" t="s">
        <v>1859</v>
      </c>
      <c r="F12" s="727" t="s">
        <v>1844</v>
      </c>
      <c r="G12" s="727" t="s">
        <v>1886</v>
      </c>
      <c r="H12" s="727" t="s">
        <v>610</v>
      </c>
      <c r="I12" s="727" t="s">
        <v>1888</v>
      </c>
      <c r="J12" s="727" t="s">
        <v>753</v>
      </c>
      <c r="K12" s="727" t="s">
        <v>1495</v>
      </c>
      <c r="L12" s="728">
        <v>736.33</v>
      </c>
      <c r="M12" s="728">
        <v>2208.9900000000002</v>
      </c>
      <c r="N12" s="727">
        <v>3</v>
      </c>
      <c r="O12" s="812">
        <v>0.5</v>
      </c>
      <c r="P12" s="728">
        <v>2208.9900000000002</v>
      </c>
      <c r="Q12" s="745">
        <v>1</v>
      </c>
      <c r="R12" s="727">
        <v>3</v>
      </c>
      <c r="S12" s="745">
        <v>1</v>
      </c>
      <c r="T12" s="812">
        <v>0.5</v>
      </c>
      <c r="U12" s="768">
        <v>1</v>
      </c>
    </row>
    <row r="13" spans="1:21" ht="14.4" customHeight="1" x14ac:dyDescent="0.3">
      <c r="A13" s="726">
        <v>31</v>
      </c>
      <c r="B13" s="727" t="s">
        <v>1843</v>
      </c>
      <c r="C13" s="727" t="s">
        <v>1847</v>
      </c>
      <c r="D13" s="810" t="s">
        <v>2961</v>
      </c>
      <c r="E13" s="811" t="s">
        <v>1859</v>
      </c>
      <c r="F13" s="727" t="s">
        <v>1844</v>
      </c>
      <c r="G13" s="727" t="s">
        <v>1889</v>
      </c>
      <c r="H13" s="727" t="s">
        <v>610</v>
      </c>
      <c r="I13" s="727" t="s">
        <v>1673</v>
      </c>
      <c r="J13" s="727" t="s">
        <v>643</v>
      </c>
      <c r="K13" s="727" t="s">
        <v>1674</v>
      </c>
      <c r="L13" s="728">
        <v>48.42</v>
      </c>
      <c r="M13" s="728">
        <v>48.42</v>
      </c>
      <c r="N13" s="727">
        <v>1</v>
      </c>
      <c r="O13" s="812">
        <v>0.5</v>
      </c>
      <c r="P13" s="728">
        <v>48.42</v>
      </c>
      <c r="Q13" s="745">
        <v>1</v>
      </c>
      <c r="R13" s="727">
        <v>1</v>
      </c>
      <c r="S13" s="745">
        <v>1</v>
      </c>
      <c r="T13" s="812">
        <v>0.5</v>
      </c>
      <c r="U13" s="768">
        <v>1</v>
      </c>
    </row>
    <row r="14" spans="1:21" ht="14.4" customHeight="1" x14ac:dyDescent="0.3">
      <c r="A14" s="726">
        <v>31</v>
      </c>
      <c r="B14" s="727" t="s">
        <v>1843</v>
      </c>
      <c r="C14" s="727" t="s">
        <v>1847</v>
      </c>
      <c r="D14" s="810" t="s">
        <v>2961</v>
      </c>
      <c r="E14" s="811" t="s">
        <v>1859</v>
      </c>
      <c r="F14" s="727" t="s">
        <v>1844</v>
      </c>
      <c r="G14" s="727" t="s">
        <v>1890</v>
      </c>
      <c r="H14" s="727" t="s">
        <v>610</v>
      </c>
      <c r="I14" s="727" t="s">
        <v>1692</v>
      </c>
      <c r="J14" s="727" t="s">
        <v>1693</v>
      </c>
      <c r="K14" s="727" t="s">
        <v>1694</v>
      </c>
      <c r="L14" s="728">
        <v>0</v>
      </c>
      <c r="M14" s="728">
        <v>0</v>
      </c>
      <c r="N14" s="727">
        <v>11</v>
      </c>
      <c r="O14" s="812">
        <v>4.5</v>
      </c>
      <c r="P14" s="728">
        <v>0</v>
      </c>
      <c r="Q14" s="745"/>
      <c r="R14" s="727">
        <v>4</v>
      </c>
      <c r="S14" s="745">
        <v>0.36363636363636365</v>
      </c>
      <c r="T14" s="812">
        <v>2</v>
      </c>
      <c r="U14" s="768">
        <v>0.44444444444444442</v>
      </c>
    </row>
    <row r="15" spans="1:21" ht="14.4" customHeight="1" x14ac:dyDescent="0.3">
      <c r="A15" s="726">
        <v>31</v>
      </c>
      <c r="B15" s="727" t="s">
        <v>1843</v>
      </c>
      <c r="C15" s="727" t="s">
        <v>1847</v>
      </c>
      <c r="D15" s="810" t="s">
        <v>2961</v>
      </c>
      <c r="E15" s="811" t="s">
        <v>1859</v>
      </c>
      <c r="F15" s="727" t="s">
        <v>1844</v>
      </c>
      <c r="G15" s="727" t="s">
        <v>1891</v>
      </c>
      <c r="H15" s="727" t="s">
        <v>571</v>
      </c>
      <c r="I15" s="727" t="s">
        <v>1892</v>
      </c>
      <c r="J15" s="727" t="s">
        <v>1134</v>
      </c>
      <c r="K15" s="727" t="s">
        <v>1893</v>
      </c>
      <c r="L15" s="728">
        <v>186.27</v>
      </c>
      <c r="M15" s="728">
        <v>558.81000000000006</v>
      </c>
      <c r="N15" s="727">
        <v>3</v>
      </c>
      <c r="O15" s="812">
        <v>1</v>
      </c>
      <c r="P15" s="728"/>
      <c r="Q15" s="745">
        <v>0</v>
      </c>
      <c r="R15" s="727"/>
      <c r="S15" s="745">
        <v>0</v>
      </c>
      <c r="T15" s="812"/>
      <c r="U15" s="768">
        <v>0</v>
      </c>
    </row>
    <row r="16" spans="1:21" ht="14.4" customHeight="1" x14ac:dyDescent="0.3">
      <c r="A16" s="726">
        <v>31</v>
      </c>
      <c r="B16" s="727" t="s">
        <v>1843</v>
      </c>
      <c r="C16" s="727" t="s">
        <v>1847</v>
      </c>
      <c r="D16" s="810" t="s">
        <v>2961</v>
      </c>
      <c r="E16" s="811" t="s">
        <v>1859</v>
      </c>
      <c r="F16" s="727" t="s">
        <v>1844</v>
      </c>
      <c r="G16" s="727" t="s">
        <v>1891</v>
      </c>
      <c r="H16" s="727" t="s">
        <v>571</v>
      </c>
      <c r="I16" s="727" t="s">
        <v>1892</v>
      </c>
      <c r="J16" s="727" t="s">
        <v>1134</v>
      </c>
      <c r="K16" s="727" t="s">
        <v>1893</v>
      </c>
      <c r="L16" s="728">
        <v>219.37</v>
      </c>
      <c r="M16" s="728">
        <v>438.74</v>
      </c>
      <c r="N16" s="727">
        <v>2</v>
      </c>
      <c r="O16" s="812">
        <v>2</v>
      </c>
      <c r="P16" s="728">
        <v>438.74</v>
      </c>
      <c r="Q16" s="745">
        <v>1</v>
      </c>
      <c r="R16" s="727">
        <v>2</v>
      </c>
      <c r="S16" s="745">
        <v>1</v>
      </c>
      <c r="T16" s="812">
        <v>2</v>
      </c>
      <c r="U16" s="768">
        <v>1</v>
      </c>
    </row>
    <row r="17" spans="1:21" ht="14.4" customHeight="1" x14ac:dyDescent="0.3">
      <c r="A17" s="726">
        <v>31</v>
      </c>
      <c r="B17" s="727" t="s">
        <v>1843</v>
      </c>
      <c r="C17" s="727" t="s">
        <v>1847</v>
      </c>
      <c r="D17" s="810" t="s">
        <v>2961</v>
      </c>
      <c r="E17" s="811" t="s">
        <v>1859</v>
      </c>
      <c r="F17" s="727" t="s">
        <v>1844</v>
      </c>
      <c r="G17" s="727" t="s">
        <v>1894</v>
      </c>
      <c r="H17" s="727" t="s">
        <v>571</v>
      </c>
      <c r="I17" s="727" t="s">
        <v>1895</v>
      </c>
      <c r="J17" s="727" t="s">
        <v>1896</v>
      </c>
      <c r="K17" s="727" t="s">
        <v>1897</v>
      </c>
      <c r="L17" s="728">
        <v>50.32</v>
      </c>
      <c r="M17" s="728">
        <v>50.32</v>
      </c>
      <c r="N17" s="727">
        <v>1</v>
      </c>
      <c r="O17" s="812">
        <v>0.5</v>
      </c>
      <c r="P17" s="728"/>
      <c r="Q17" s="745">
        <v>0</v>
      </c>
      <c r="R17" s="727"/>
      <c r="S17" s="745">
        <v>0</v>
      </c>
      <c r="T17" s="812"/>
      <c r="U17" s="768">
        <v>0</v>
      </c>
    </row>
    <row r="18" spans="1:21" ht="14.4" customHeight="1" x14ac:dyDescent="0.3">
      <c r="A18" s="726">
        <v>31</v>
      </c>
      <c r="B18" s="727" t="s">
        <v>1843</v>
      </c>
      <c r="C18" s="727" t="s">
        <v>1847</v>
      </c>
      <c r="D18" s="810" t="s">
        <v>2961</v>
      </c>
      <c r="E18" s="811" t="s">
        <v>1859</v>
      </c>
      <c r="F18" s="727" t="s">
        <v>1844</v>
      </c>
      <c r="G18" s="727" t="s">
        <v>1894</v>
      </c>
      <c r="H18" s="727" t="s">
        <v>571</v>
      </c>
      <c r="I18" s="727" t="s">
        <v>1898</v>
      </c>
      <c r="J18" s="727" t="s">
        <v>1896</v>
      </c>
      <c r="K18" s="727" t="s">
        <v>1899</v>
      </c>
      <c r="L18" s="728">
        <v>33.31</v>
      </c>
      <c r="M18" s="728">
        <v>33.31</v>
      </c>
      <c r="N18" s="727">
        <v>1</v>
      </c>
      <c r="O18" s="812">
        <v>1</v>
      </c>
      <c r="P18" s="728">
        <v>33.31</v>
      </c>
      <c r="Q18" s="745">
        <v>1</v>
      </c>
      <c r="R18" s="727">
        <v>1</v>
      </c>
      <c r="S18" s="745">
        <v>1</v>
      </c>
      <c r="T18" s="812">
        <v>1</v>
      </c>
      <c r="U18" s="768">
        <v>1</v>
      </c>
    </row>
    <row r="19" spans="1:21" ht="14.4" customHeight="1" x14ac:dyDescent="0.3">
      <c r="A19" s="726">
        <v>31</v>
      </c>
      <c r="B19" s="727" t="s">
        <v>1843</v>
      </c>
      <c r="C19" s="727" t="s">
        <v>1847</v>
      </c>
      <c r="D19" s="810" t="s">
        <v>2961</v>
      </c>
      <c r="E19" s="811" t="s">
        <v>1859</v>
      </c>
      <c r="F19" s="727" t="s">
        <v>1846</v>
      </c>
      <c r="G19" s="727" t="s">
        <v>1900</v>
      </c>
      <c r="H19" s="727" t="s">
        <v>571</v>
      </c>
      <c r="I19" s="727" t="s">
        <v>1901</v>
      </c>
      <c r="J19" s="727" t="s">
        <v>1902</v>
      </c>
      <c r="K19" s="727" t="s">
        <v>1903</v>
      </c>
      <c r="L19" s="728">
        <v>35.130000000000003</v>
      </c>
      <c r="M19" s="728">
        <v>1615.98</v>
      </c>
      <c r="N19" s="727">
        <v>46</v>
      </c>
      <c r="O19" s="812">
        <v>22</v>
      </c>
      <c r="P19" s="728">
        <v>1615.98</v>
      </c>
      <c r="Q19" s="745">
        <v>1</v>
      </c>
      <c r="R19" s="727">
        <v>46</v>
      </c>
      <c r="S19" s="745">
        <v>1</v>
      </c>
      <c r="T19" s="812">
        <v>22</v>
      </c>
      <c r="U19" s="768">
        <v>1</v>
      </c>
    </row>
    <row r="20" spans="1:21" ht="14.4" customHeight="1" x14ac:dyDescent="0.3">
      <c r="A20" s="726">
        <v>31</v>
      </c>
      <c r="B20" s="727" t="s">
        <v>1843</v>
      </c>
      <c r="C20" s="727" t="s">
        <v>1847</v>
      </c>
      <c r="D20" s="810" t="s">
        <v>2961</v>
      </c>
      <c r="E20" s="811" t="s">
        <v>1859</v>
      </c>
      <c r="F20" s="727" t="s">
        <v>1846</v>
      </c>
      <c r="G20" s="727" t="s">
        <v>1904</v>
      </c>
      <c r="H20" s="727" t="s">
        <v>571</v>
      </c>
      <c r="I20" s="727" t="s">
        <v>1905</v>
      </c>
      <c r="J20" s="727" t="s">
        <v>1906</v>
      </c>
      <c r="K20" s="727" t="s">
        <v>1907</v>
      </c>
      <c r="L20" s="728">
        <v>492.18</v>
      </c>
      <c r="M20" s="728">
        <v>984.36</v>
      </c>
      <c r="N20" s="727">
        <v>2</v>
      </c>
      <c r="O20" s="812">
        <v>2</v>
      </c>
      <c r="P20" s="728">
        <v>984.36</v>
      </c>
      <c r="Q20" s="745">
        <v>1</v>
      </c>
      <c r="R20" s="727">
        <v>2</v>
      </c>
      <c r="S20" s="745">
        <v>1</v>
      </c>
      <c r="T20" s="812">
        <v>2</v>
      </c>
      <c r="U20" s="768">
        <v>1</v>
      </c>
    </row>
    <row r="21" spans="1:21" ht="14.4" customHeight="1" x14ac:dyDescent="0.3">
      <c r="A21" s="726">
        <v>31</v>
      </c>
      <c r="B21" s="727" t="s">
        <v>1843</v>
      </c>
      <c r="C21" s="727" t="s">
        <v>1847</v>
      </c>
      <c r="D21" s="810" t="s">
        <v>2961</v>
      </c>
      <c r="E21" s="811" t="s">
        <v>1859</v>
      </c>
      <c r="F21" s="727" t="s">
        <v>1846</v>
      </c>
      <c r="G21" s="727" t="s">
        <v>1904</v>
      </c>
      <c r="H21" s="727" t="s">
        <v>571</v>
      </c>
      <c r="I21" s="727" t="s">
        <v>1908</v>
      </c>
      <c r="J21" s="727" t="s">
        <v>1909</v>
      </c>
      <c r="K21" s="727" t="s">
        <v>1910</v>
      </c>
      <c r="L21" s="728">
        <v>347.81</v>
      </c>
      <c r="M21" s="728">
        <v>347.81</v>
      </c>
      <c r="N21" s="727">
        <v>1</v>
      </c>
      <c r="O21" s="812">
        <v>1</v>
      </c>
      <c r="P21" s="728">
        <v>347.81</v>
      </c>
      <c r="Q21" s="745">
        <v>1</v>
      </c>
      <c r="R21" s="727">
        <v>1</v>
      </c>
      <c r="S21" s="745">
        <v>1</v>
      </c>
      <c r="T21" s="812">
        <v>1</v>
      </c>
      <c r="U21" s="768">
        <v>1</v>
      </c>
    </row>
    <row r="22" spans="1:21" ht="14.4" customHeight="1" x14ac:dyDescent="0.3">
      <c r="A22" s="726">
        <v>31</v>
      </c>
      <c r="B22" s="727" t="s">
        <v>1843</v>
      </c>
      <c r="C22" s="727" t="s">
        <v>1847</v>
      </c>
      <c r="D22" s="810" t="s">
        <v>2961</v>
      </c>
      <c r="E22" s="811" t="s">
        <v>1859</v>
      </c>
      <c r="F22" s="727" t="s">
        <v>1846</v>
      </c>
      <c r="G22" s="727" t="s">
        <v>1904</v>
      </c>
      <c r="H22" s="727" t="s">
        <v>571</v>
      </c>
      <c r="I22" s="727" t="s">
        <v>1911</v>
      </c>
      <c r="J22" s="727" t="s">
        <v>1912</v>
      </c>
      <c r="K22" s="727" t="s">
        <v>1913</v>
      </c>
      <c r="L22" s="728">
        <v>2202.1999999999998</v>
      </c>
      <c r="M22" s="728">
        <v>2202.1999999999998</v>
      </c>
      <c r="N22" s="727">
        <v>1</v>
      </c>
      <c r="O22" s="812">
        <v>1</v>
      </c>
      <c r="P22" s="728"/>
      <c r="Q22" s="745">
        <v>0</v>
      </c>
      <c r="R22" s="727"/>
      <c r="S22" s="745">
        <v>0</v>
      </c>
      <c r="T22" s="812"/>
      <c r="U22" s="768">
        <v>0</v>
      </c>
    </row>
    <row r="23" spans="1:21" ht="14.4" customHeight="1" x14ac:dyDescent="0.3">
      <c r="A23" s="726">
        <v>31</v>
      </c>
      <c r="B23" s="727" t="s">
        <v>1843</v>
      </c>
      <c r="C23" s="727" t="s">
        <v>1847</v>
      </c>
      <c r="D23" s="810" t="s">
        <v>2961</v>
      </c>
      <c r="E23" s="811" t="s">
        <v>1859</v>
      </c>
      <c r="F23" s="727" t="s">
        <v>1846</v>
      </c>
      <c r="G23" s="727" t="s">
        <v>1904</v>
      </c>
      <c r="H23" s="727" t="s">
        <v>571</v>
      </c>
      <c r="I23" s="727" t="s">
        <v>1914</v>
      </c>
      <c r="J23" s="727" t="s">
        <v>1915</v>
      </c>
      <c r="K23" s="727" t="s">
        <v>1916</v>
      </c>
      <c r="L23" s="728">
        <v>855</v>
      </c>
      <c r="M23" s="728">
        <v>855</v>
      </c>
      <c r="N23" s="727">
        <v>1</v>
      </c>
      <c r="O23" s="812">
        <v>1</v>
      </c>
      <c r="P23" s="728">
        <v>855</v>
      </c>
      <c r="Q23" s="745">
        <v>1</v>
      </c>
      <c r="R23" s="727">
        <v>1</v>
      </c>
      <c r="S23" s="745">
        <v>1</v>
      </c>
      <c r="T23" s="812">
        <v>1</v>
      </c>
      <c r="U23" s="768">
        <v>1</v>
      </c>
    </row>
    <row r="24" spans="1:21" ht="14.4" customHeight="1" x14ac:dyDescent="0.3">
      <c r="A24" s="726">
        <v>31</v>
      </c>
      <c r="B24" s="727" t="s">
        <v>1843</v>
      </c>
      <c r="C24" s="727" t="s">
        <v>1847</v>
      </c>
      <c r="D24" s="810" t="s">
        <v>2961</v>
      </c>
      <c r="E24" s="811" t="s">
        <v>1859</v>
      </c>
      <c r="F24" s="727" t="s">
        <v>1846</v>
      </c>
      <c r="G24" s="727" t="s">
        <v>1917</v>
      </c>
      <c r="H24" s="727" t="s">
        <v>571</v>
      </c>
      <c r="I24" s="727" t="s">
        <v>1918</v>
      </c>
      <c r="J24" s="727" t="s">
        <v>1919</v>
      </c>
      <c r="K24" s="727" t="s">
        <v>1920</v>
      </c>
      <c r="L24" s="728">
        <v>200</v>
      </c>
      <c r="M24" s="728">
        <v>2000</v>
      </c>
      <c r="N24" s="727">
        <v>10</v>
      </c>
      <c r="O24" s="812">
        <v>5</v>
      </c>
      <c r="P24" s="728">
        <v>2000</v>
      </c>
      <c r="Q24" s="745">
        <v>1</v>
      </c>
      <c r="R24" s="727">
        <v>10</v>
      </c>
      <c r="S24" s="745">
        <v>1</v>
      </c>
      <c r="T24" s="812">
        <v>5</v>
      </c>
      <c r="U24" s="768">
        <v>1</v>
      </c>
    </row>
    <row r="25" spans="1:21" ht="14.4" customHeight="1" x14ac:dyDescent="0.3">
      <c r="A25" s="726">
        <v>31</v>
      </c>
      <c r="B25" s="727" t="s">
        <v>1843</v>
      </c>
      <c r="C25" s="727" t="s">
        <v>1847</v>
      </c>
      <c r="D25" s="810" t="s">
        <v>2961</v>
      </c>
      <c r="E25" s="811" t="s">
        <v>1861</v>
      </c>
      <c r="F25" s="727" t="s">
        <v>1844</v>
      </c>
      <c r="G25" s="727" t="s">
        <v>1884</v>
      </c>
      <c r="H25" s="727" t="s">
        <v>571</v>
      </c>
      <c r="I25" s="727" t="s">
        <v>1752</v>
      </c>
      <c r="J25" s="727" t="s">
        <v>617</v>
      </c>
      <c r="K25" s="727" t="s">
        <v>1750</v>
      </c>
      <c r="L25" s="728">
        <v>0</v>
      </c>
      <c r="M25" s="728">
        <v>0</v>
      </c>
      <c r="N25" s="727">
        <v>7</v>
      </c>
      <c r="O25" s="812">
        <v>6.5</v>
      </c>
      <c r="P25" s="728">
        <v>0</v>
      </c>
      <c r="Q25" s="745"/>
      <c r="R25" s="727">
        <v>1</v>
      </c>
      <c r="S25" s="745">
        <v>0.14285714285714285</v>
      </c>
      <c r="T25" s="812">
        <v>1</v>
      </c>
      <c r="U25" s="768">
        <v>0.15384615384615385</v>
      </c>
    </row>
    <row r="26" spans="1:21" ht="14.4" customHeight="1" x14ac:dyDescent="0.3">
      <c r="A26" s="726">
        <v>31</v>
      </c>
      <c r="B26" s="727" t="s">
        <v>1843</v>
      </c>
      <c r="C26" s="727" t="s">
        <v>1847</v>
      </c>
      <c r="D26" s="810" t="s">
        <v>2961</v>
      </c>
      <c r="E26" s="811" t="s">
        <v>1861</v>
      </c>
      <c r="F26" s="727" t="s">
        <v>1844</v>
      </c>
      <c r="G26" s="727" t="s">
        <v>1921</v>
      </c>
      <c r="H26" s="727" t="s">
        <v>610</v>
      </c>
      <c r="I26" s="727" t="s">
        <v>1922</v>
      </c>
      <c r="J26" s="727" t="s">
        <v>1923</v>
      </c>
      <c r="K26" s="727" t="s">
        <v>1924</v>
      </c>
      <c r="L26" s="728">
        <v>73.73</v>
      </c>
      <c r="M26" s="728">
        <v>73.73</v>
      </c>
      <c r="N26" s="727">
        <v>1</v>
      </c>
      <c r="O26" s="812">
        <v>0.5</v>
      </c>
      <c r="P26" s="728">
        <v>73.73</v>
      </c>
      <c r="Q26" s="745">
        <v>1</v>
      </c>
      <c r="R26" s="727">
        <v>1</v>
      </c>
      <c r="S26" s="745">
        <v>1</v>
      </c>
      <c r="T26" s="812">
        <v>0.5</v>
      </c>
      <c r="U26" s="768">
        <v>1</v>
      </c>
    </row>
    <row r="27" spans="1:21" ht="14.4" customHeight="1" x14ac:dyDescent="0.3">
      <c r="A27" s="726">
        <v>31</v>
      </c>
      <c r="B27" s="727" t="s">
        <v>1843</v>
      </c>
      <c r="C27" s="727" t="s">
        <v>1847</v>
      </c>
      <c r="D27" s="810" t="s">
        <v>2961</v>
      </c>
      <c r="E27" s="811" t="s">
        <v>1861</v>
      </c>
      <c r="F27" s="727" t="s">
        <v>1844</v>
      </c>
      <c r="G27" s="727" t="s">
        <v>1885</v>
      </c>
      <c r="H27" s="727" t="s">
        <v>610</v>
      </c>
      <c r="I27" s="727" t="s">
        <v>1614</v>
      </c>
      <c r="J27" s="727" t="s">
        <v>1067</v>
      </c>
      <c r="K27" s="727" t="s">
        <v>1615</v>
      </c>
      <c r="L27" s="728">
        <v>154.36000000000001</v>
      </c>
      <c r="M27" s="728">
        <v>154.36000000000001</v>
      </c>
      <c r="N27" s="727">
        <v>1</v>
      </c>
      <c r="O27" s="812">
        <v>0.5</v>
      </c>
      <c r="P27" s="728"/>
      <c r="Q27" s="745">
        <v>0</v>
      </c>
      <c r="R27" s="727"/>
      <c r="S27" s="745">
        <v>0</v>
      </c>
      <c r="T27" s="812"/>
      <c r="U27" s="768">
        <v>0</v>
      </c>
    </row>
    <row r="28" spans="1:21" ht="14.4" customHeight="1" x14ac:dyDescent="0.3">
      <c r="A28" s="726">
        <v>31</v>
      </c>
      <c r="B28" s="727" t="s">
        <v>1843</v>
      </c>
      <c r="C28" s="727" t="s">
        <v>1847</v>
      </c>
      <c r="D28" s="810" t="s">
        <v>2961</v>
      </c>
      <c r="E28" s="811" t="s">
        <v>1861</v>
      </c>
      <c r="F28" s="727" t="s">
        <v>1844</v>
      </c>
      <c r="G28" s="727" t="s">
        <v>1885</v>
      </c>
      <c r="H28" s="727" t="s">
        <v>571</v>
      </c>
      <c r="I28" s="727" t="s">
        <v>1925</v>
      </c>
      <c r="J28" s="727" t="s">
        <v>1067</v>
      </c>
      <c r="K28" s="727" t="s">
        <v>1615</v>
      </c>
      <c r="L28" s="728">
        <v>154.36000000000001</v>
      </c>
      <c r="M28" s="728">
        <v>154.36000000000001</v>
      </c>
      <c r="N28" s="727">
        <v>1</v>
      </c>
      <c r="O28" s="812">
        <v>0.5</v>
      </c>
      <c r="P28" s="728">
        <v>154.36000000000001</v>
      </c>
      <c r="Q28" s="745">
        <v>1</v>
      </c>
      <c r="R28" s="727">
        <v>1</v>
      </c>
      <c r="S28" s="745">
        <v>1</v>
      </c>
      <c r="T28" s="812">
        <v>0.5</v>
      </c>
      <c r="U28" s="768">
        <v>1</v>
      </c>
    </row>
    <row r="29" spans="1:21" ht="14.4" customHeight="1" x14ac:dyDescent="0.3">
      <c r="A29" s="726">
        <v>31</v>
      </c>
      <c r="B29" s="727" t="s">
        <v>1843</v>
      </c>
      <c r="C29" s="727" t="s">
        <v>1847</v>
      </c>
      <c r="D29" s="810" t="s">
        <v>2961</v>
      </c>
      <c r="E29" s="811" t="s">
        <v>1861</v>
      </c>
      <c r="F29" s="727" t="s">
        <v>1844</v>
      </c>
      <c r="G29" s="727" t="s">
        <v>1926</v>
      </c>
      <c r="H29" s="727" t="s">
        <v>571</v>
      </c>
      <c r="I29" s="727" t="s">
        <v>1927</v>
      </c>
      <c r="J29" s="727" t="s">
        <v>1928</v>
      </c>
      <c r="K29" s="727" t="s">
        <v>1929</v>
      </c>
      <c r="L29" s="728">
        <v>424.24</v>
      </c>
      <c r="M29" s="728">
        <v>424.24</v>
      </c>
      <c r="N29" s="727">
        <v>1</v>
      </c>
      <c r="O29" s="812">
        <v>0.5</v>
      </c>
      <c r="P29" s="728">
        <v>424.24</v>
      </c>
      <c r="Q29" s="745">
        <v>1</v>
      </c>
      <c r="R29" s="727">
        <v>1</v>
      </c>
      <c r="S29" s="745">
        <v>1</v>
      </c>
      <c r="T29" s="812">
        <v>0.5</v>
      </c>
      <c r="U29" s="768">
        <v>1</v>
      </c>
    </row>
    <row r="30" spans="1:21" ht="14.4" customHeight="1" x14ac:dyDescent="0.3">
      <c r="A30" s="726">
        <v>31</v>
      </c>
      <c r="B30" s="727" t="s">
        <v>1843</v>
      </c>
      <c r="C30" s="727" t="s">
        <v>1847</v>
      </c>
      <c r="D30" s="810" t="s">
        <v>2961</v>
      </c>
      <c r="E30" s="811" t="s">
        <v>1861</v>
      </c>
      <c r="F30" s="727" t="s">
        <v>1844</v>
      </c>
      <c r="G30" s="727" t="s">
        <v>1930</v>
      </c>
      <c r="H30" s="727" t="s">
        <v>571</v>
      </c>
      <c r="I30" s="727" t="s">
        <v>1931</v>
      </c>
      <c r="J30" s="727" t="s">
        <v>1932</v>
      </c>
      <c r="K30" s="727" t="s">
        <v>1933</v>
      </c>
      <c r="L30" s="728">
        <v>0</v>
      </c>
      <c r="M30" s="728">
        <v>0</v>
      </c>
      <c r="N30" s="727">
        <v>1</v>
      </c>
      <c r="O30" s="812">
        <v>1</v>
      </c>
      <c r="P30" s="728">
        <v>0</v>
      </c>
      <c r="Q30" s="745"/>
      <c r="R30" s="727">
        <v>1</v>
      </c>
      <c r="S30" s="745">
        <v>1</v>
      </c>
      <c r="T30" s="812">
        <v>1</v>
      </c>
      <c r="U30" s="768">
        <v>1</v>
      </c>
    </row>
    <row r="31" spans="1:21" ht="14.4" customHeight="1" x14ac:dyDescent="0.3">
      <c r="A31" s="726">
        <v>31</v>
      </c>
      <c r="B31" s="727" t="s">
        <v>1843</v>
      </c>
      <c r="C31" s="727" t="s">
        <v>1847</v>
      </c>
      <c r="D31" s="810" t="s">
        <v>2961</v>
      </c>
      <c r="E31" s="811" t="s">
        <v>1861</v>
      </c>
      <c r="F31" s="727" t="s">
        <v>1844</v>
      </c>
      <c r="G31" s="727" t="s">
        <v>1934</v>
      </c>
      <c r="H31" s="727" t="s">
        <v>571</v>
      </c>
      <c r="I31" s="727" t="s">
        <v>1935</v>
      </c>
      <c r="J31" s="727" t="s">
        <v>1936</v>
      </c>
      <c r="K31" s="727" t="s">
        <v>1937</v>
      </c>
      <c r="L31" s="728">
        <v>0</v>
      </c>
      <c r="M31" s="728">
        <v>0</v>
      </c>
      <c r="N31" s="727">
        <v>1</v>
      </c>
      <c r="O31" s="812">
        <v>0.5</v>
      </c>
      <c r="P31" s="728">
        <v>0</v>
      </c>
      <c r="Q31" s="745"/>
      <c r="R31" s="727">
        <v>1</v>
      </c>
      <c r="S31" s="745">
        <v>1</v>
      </c>
      <c r="T31" s="812">
        <v>0.5</v>
      </c>
      <c r="U31" s="768">
        <v>1</v>
      </c>
    </row>
    <row r="32" spans="1:21" ht="14.4" customHeight="1" x14ac:dyDescent="0.3">
      <c r="A32" s="726">
        <v>31</v>
      </c>
      <c r="B32" s="727" t="s">
        <v>1843</v>
      </c>
      <c r="C32" s="727" t="s">
        <v>1847</v>
      </c>
      <c r="D32" s="810" t="s">
        <v>2961</v>
      </c>
      <c r="E32" s="811" t="s">
        <v>1861</v>
      </c>
      <c r="F32" s="727" t="s">
        <v>1844</v>
      </c>
      <c r="G32" s="727" t="s">
        <v>1938</v>
      </c>
      <c r="H32" s="727" t="s">
        <v>571</v>
      </c>
      <c r="I32" s="727" t="s">
        <v>1939</v>
      </c>
      <c r="J32" s="727" t="s">
        <v>902</v>
      </c>
      <c r="K32" s="727" t="s">
        <v>1940</v>
      </c>
      <c r="L32" s="728">
        <v>0</v>
      </c>
      <c r="M32" s="728">
        <v>0</v>
      </c>
      <c r="N32" s="727">
        <v>1</v>
      </c>
      <c r="O32" s="812">
        <v>1</v>
      </c>
      <c r="P32" s="728"/>
      <c r="Q32" s="745"/>
      <c r="R32" s="727"/>
      <c r="S32" s="745">
        <v>0</v>
      </c>
      <c r="T32" s="812"/>
      <c r="U32" s="768">
        <v>0</v>
      </c>
    </row>
    <row r="33" spans="1:21" ht="14.4" customHeight="1" x14ac:dyDescent="0.3">
      <c r="A33" s="726">
        <v>31</v>
      </c>
      <c r="B33" s="727" t="s">
        <v>1843</v>
      </c>
      <c r="C33" s="727" t="s">
        <v>1847</v>
      </c>
      <c r="D33" s="810" t="s">
        <v>2961</v>
      </c>
      <c r="E33" s="811" t="s">
        <v>1861</v>
      </c>
      <c r="F33" s="727" t="s">
        <v>1844</v>
      </c>
      <c r="G33" s="727" t="s">
        <v>1881</v>
      </c>
      <c r="H33" s="727" t="s">
        <v>571</v>
      </c>
      <c r="I33" s="727" t="s">
        <v>1882</v>
      </c>
      <c r="J33" s="727" t="s">
        <v>606</v>
      </c>
      <c r="K33" s="727" t="s">
        <v>1883</v>
      </c>
      <c r="L33" s="728">
        <v>0</v>
      </c>
      <c r="M33" s="728">
        <v>0</v>
      </c>
      <c r="N33" s="727">
        <v>8</v>
      </c>
      <c r="O33" s="812">
        <v>4.5</v>
      </c>
      <c r="P33" s="728">
        <v>0</v>
      </c>
      <c r="Q33" s="745"/>
      <c r="R33" s="727">
        <v>8</v>
      </c>
      <c r="S33" s="745">
        <v>1</v>
      </c>
      <c r="T33" s="812">
        <v>4.5</v>
      </c>
      <c r="U33" s="768">
        <v>1</v>
      </c>
    </row>
    <row r="34" spans="1:21" ht="14.4" customHeight="1" x14ac:dyDescent="0.3">
      <c r="A34" s="726">
        <v>31</v>
      </c>
      <c r="B34" s="727" t="s">
        <v>1843</v>
      </c>
      <c r="C34" s="727" t="s">
        <v>1847</v>
      </c>
      <c r="D34" s="810" t="s">
        <v>2961</v>
      </c>
      <c r="E34" s="811" t="s">
        <v>1861</v>
      </c>
      <c r="F34" s="727" t="s">
        <v>1844</v>
      </c>
      <c r="G34" s="727" t="s">
        <v>1881</v>
      </c>
      <c r="H34" s="727" t="s">
        <v>571</v>
      </c>
      <c r="I34" s="727" t="s">
        <v>1941</v>
      </c>
      <c r="J34" s="727" t="s">
        <v>606</v>
      </c>
      <c r="K34" s="727" t="s">
        <v>1942</v>
      </c>
      <c r="L34" s="728">
        <v>0</v>
      </c>
      <c r="M34" s="728">
        <v>0</v>
      </c>
      <c r="N34" s="727">
        <v>1</v>
      </c>
      <c r="O34" s="812">
        <v>0.5</v>
      </c>
      <c r="P34" s="728">
        <v>0</v>
      </c>
      <c r="Q34" s="745"/>
      <c r="R34" s="727">
        <v>1</v>
      </c>
      <c r="S34" s="745">
        <v>1</v>
      </c>
      <c r="T34" s="812">
        <v>0.5</v>
      </c>
      <c r="U34" s="768">
        <v>1</v>
      </c>
    </row>
    <row r="35" spans="1:21" ht="14.4" customHeight="1" x14ac:dyDescent="0.3">
      <c r="A35" s="726">
        <v>31</v>
      </c>
      <c r="B35" s="727" t="s">
        <v>1843</v>
      </c>
      <c r="C35" s="727" t="s">
        <v>1847</v>
      </c>
      <c r="D35" s="810" t="s">
        <v>2961</v>
      </c>
      <c r="E35" s="811" t="s">
        <v>1861</v>
      </c>
      <c r="F35" s="727" t="s">
        <v>1844</v>
      </c>
      <c r="G35" s="727" t="s">
        <v>1943</v>
      </c>
      <c r="H35" s="727" t="s">
        <v>571</v>
      </c>
      <c r="I35" s="727" t="s">
        <v>1944</v>
      </c>
      <c r="J35" s="727" t="s">
        <v>650</v>
      </c>
      <c r="K35" s="727" t="s">
        <v>1945</v>
      </c>
      <c r="L35" s="728">
        <v>0</v>
      </c>
      <c r="M35" s="728">
        <v>0</v>
      </c>
      <c r="N35" s="727">
        <v>1</v>
      </c>
      <c r="O35" s="812">
        <v>1</v>
      </c>
      <c r="P35" s="728">
        <v>0</v>
      </c>
      <c r="Q35" s="745"/>
      <c r="R35" s="727">
        <v>1</v>
      </c>
      <c r="S35" s="745">
        <v>1</v>
      </c>
      <c r="T35" s="812">
        <v>1</v>
      </c>
      <c r="U35" s="768">
        <v>1</v>
      </c>
    </row>
    <row r="36" spans="1:21" ht="14.4" customHeight="1" x14ac:dyDescent="0.3">
      <c r="A36" s="726">
        <v>31</v>
      </c>
      <c r="B36" s="727" t="s">
        <v>1843</v>
      </c>
      <c r="C36" s="727" t="s">
        <v>1847</v>
      </c>
      <c r="D36" s="810" t="s">
        <v>2961</v>
      </c>
      <c r="E36" s="811" t="s">
        <v>1861</v>
      </c>
      <c r="F36" s="727" t="s">
        <v>1844</v>
      </c>
      <c r="G36" s="727" t="s">
        <v>1946</v>
      </c>
      <c r="H36" s="727" t="s">
        <v>571</v>
      </c>
      <c r="I36" s="727" t="s">
        <v>1947</v>
      </c>
      <c r="J36" s="727" t="s">
        <v>1948</v>
      </c>
      <c r="K36" s="727" t="s">
        <v>1949</v>
      </c>
      <c r="L36" s="728">
        <v>132.97999999999999</v>
      </c>
      <c r="M36" s="728">
        <v>531.91999999999996</v>
      </c>
      <c r="N36" s="727">
        <v>4</v>
      </c>
      <c r="O36" s="812">
        <v>1.5</v>
      </c>
      <c r="P36" s="728">
        <v>531.91999999999996</v>
      </c>
      <c r="Q36" s="745">
        <v>1</v>
      </c>
      <c r="R36" s="727">
        <v>4</v>
      </c>
      <c r="S36" s="745">
        <v>1</v>
      </c>
      <c r="T36" s="812">
        <v>1.5</v>
      </c>
      <c r="U36" s="768">
        <v>1</v>
      </c>
    </row>
    <row r="37" spans="1:21" ht="14.4" customHeight="1" x14ac:dyDescent="0.3">
      <c r="A37" s="726">
        <v>31</v>
      </c>
      <c r="B37" s="727" t="s">
        <v>1843</v>
      </c>
      <c r="C37" s="727" t="s">
        <v>1847</v>
      </c>
      <c r="D37" s="810" t="s">
        <v>2961</v>
      </c>
      <c r="E37" s="811" t="s">
        <v>1861</v>
      </c>
      <c r="F37" s="727" t="s">
        <v>1844</v>
      </c>
      <c r="G37" s="727" t="s">
        <v>1950</v>
      </c>
      <c r="H37" s="727" t="s">
        <v>571</v>
      </c>
      <c r="I37" s="727" t="s">
        <v>1951</v>
      </c>
      <c r="J37" s="727" t="s">
        <v>1952</v>
      </c>
      <c r="K37" s="727" t="s">
        <v>1953</v>
      </c>
      <c r="L37" s="728">
        <v>11.73</v>
      </c>
      <c r="M37" s="728">
        <v>11.73</v>
      </c>
      <c r="N37" s="727">
        <v>1</v>
      </c>
      <c r="O37" s="812">
        <v>0.5</v>
      </c>
      <c r="P37" s="728">
        <v>11.73</v>
      </c>
      <c r="Q37" s="745">
        <v>1</v>
      </c>
      <c r="R37" s="727">
        <v>1</v>
      </c>
      <c r="S37" s="745">
        <v>1</v>
      </c>
      <c r="T37" s="812">
        <v>0.5</v>
      </c>
      <c r="U37" s="768">
        <v>1</v>
      </c>
    </row>
    <row r="38" spans="1:21" ht="14.4" customHeight="1" x14ac:dyDescent="0.3">
      <c r="A38" s="726">
        <v>31</v>
      </c>
      <c r="B38" s="727" t="s">
        <v>1843</v>
      </c>
      <c r="C38" s="727" t="s">
        <v>1847</v>
      </c>
      <c r="D38" s="810" t="s">
        <v>2961</v>
      </c>
      <c r="E38" s="811" t="s">
        <v>1861</v>
      </c>
      <c r="F38" s="727" t="s">
        <v>1844</v>
      </c>
      <c r="G38" s="727" t="s">
        <v>1950</v>
      </c>
      <c r="H38" s="727" t="s">
        <v>571</v>
      </c>
      <c r="I38" s="727" t="s">
        <v>1954</v>
      </c>
      <c r="J38" s="727" t="s">
        <v>1952</v>
      </c>
      <c r="K38" s="727" t="s">
        <v>1955</v>
      </c>
      <c r="L38" s="728">
        <v>0</v>
      </c>
      <c r="M38" s="728">
        <v>0</v>
      </c>
      <c r="N38" s="727">
        <v>1</v>
      </c>
      <c r="O38" s="812">
        <v>0.5</v>
      </c>
      <c r="P38" s="728">
        <v>0</v>
      </c>
      <c r="Q38" s="745"/>
      <c r="R38" s="727">
        <v>1</v>
      </c>
      <c r="S38" s="745">
        <v>1</v>
      </c>
      <c r="T38" s="812">
        <v>0.5</v>
      </c>
      <c r="U38" s="768">
        <v>1</v>
      </c>
    </row>
    <row r="39" spans="1:21" ht="14.4" customHeight="1" x14ac:dyDescent="0.3">
      <c r="A39" s="726">
        <v>31</v>
      </c>
      <c r="B39" s="727" t="s">
        <v>1843</v>
      </c>
      <c r="C39" s="727" t="s">
        <v>1847</v>
      </c>
      <c r="D39" s="810" t="s">
        <v>2961</v>
      </c>
      <c r="E39" s="811" t="s">
        <v>1861</v>
      </c>
      <c r="F39" s="727" t="s">
        <v>1844</v>
      </c>
      <c r="G39" s="727" t="s">
        <v>1956</v>
      </c>
      <c r="H39" s="727" t="s">
        <v>610</v>
      </c>
      <c r="I39" s="727" t="s">
        <v>1957</v>
      </c>
      <c r="J39" s="727" t="s">
        <v>1524</v>
      </c>
      <c r="K39" s="727" t="s">
        <v>1958</v>
      </c>
      <c r="L39" s="728">
        <v>35.11</v>
      </c>
      <c r="M39" s="728">
        <v>35.11</v>
      </c>
      <c r="N39" s="727">
        <v>1</v>
      </c>
      <c r="O39" s="812">
        <v>0.5</v>
      </c>
      <c r="P39" s="728">
        <v>35.11</v>
      </c>
      <c r="Q39" s="745">
        <v>1</v>
      </c>
      <c r="R39" s="727">
        <v>1</v>
      </c>
      <c r="S39" s="745">
        <v>1</v>
      </c>
      <c r="T39" s="812">
        <v>0.5</v>
      </c>
      <c r="U39" s="768">
        <v>1</v>
      </c>
    </row>
    <row r="40" spans="1:21" ht="14.4" customHeight="1" x14ac:dyDescent="0.3">
      <c r="A40" s="726">
        <v>31</v>
      </c>
      <c r="B40" s="727" t="s">
        <v>1843</v>
      </c>
      <c r="C40" s="727" t="s">
        <v>1847</v>
      </c>
      <c r="D40" s="810" t="s">
        <v>2961</v>
      </c>
      <c r="E40" s="811" t="s">
        <v>1861</v>
      </c>
      <c r="F40" s="727" t="s">
        <v>1844</v>
      </c>
      <c r="G40" s="727" t="s">
        <v>1886</v>
      </c>
      <c r="H40" s="727" t="s">
        <v>610</v>
      </c>
      <c r="I40" s="727" t="s">
        <v>1959</v>
      </c>
      <c r="J40" s="727" t="s">
        <v>753</v>
      </c>
      <c r="K40" s="727" t="s">
        <v>1960</v>
      </c>
      <c r="L40" s="728">
        <v>368.16</v>
      </c>
      <c r="M40" s="728">
        <v>368.16</v>
      </c>
      <c r="N40" s="727">
        <v>1</v>
      </c>
      <c r="O40" s="812">
        <v>0.5</v>
      </c>
      <c r="P40" s="728">
        <v>368.16</v>
      </c>
      <c r="Q40" s="745">
        <v>1</v>
      </c>
      <c r="R40" s="727">
        <v>1</v>
      </c>
      <c r="S40" s="745">
        <v>1</v>
      </c>
      <c r="T40" s="812">
        <v>0.5</v>
      </c>
      <c r="U40" s="768">
        <v>1</v>
      </c>
    </row>
    <row r="41" spans="1:21" ht="14.4" customHeight="1" x14ac:dyDescent="0.3">
      <c r="A41" s="726">
        <v>31</v>
      </c>
      <c r="B41" s="727" t="s">
        <v>1843</v>
      </c>
      <c r="C41" s="727" t="s">
        <v>1847</v>
      </c>
      <c r="D41" s="810" t="s">
        <v>2961</v>
      </c>
      <c r="E41" s="811" t="s">
        <v>1861</v>
      </c>
      <c r="F41" s="727" t="s">
        <v>1844</v>
      </c>
      <c r="G41" s="727" t="s">
        <v>1886</v>
      </c>
      <c r="H41" s="727" t="s">
        <v>610</v>
      </c>
      <c r="I41" s="727" t="s">
        <v>1887</v>
      </c>
      <c r="J41" s="727" t="s">
        <v>753</v>
      </c>
      <c r="K41" s="727" t="s">
        <v>1497</v>
      </c>
      <c r="L41" s="728">
        <v>490.89</v>
      </c>
      <c r="M41" s="728">
        <v>21108.269999999997</v>
      </c>
      <c r="N41" s="727">
        <v>43</v>
      </c>
      <c r="O41" s="812">
        <v>11</v>
      </c>
      <c r="P41" s="728">
        <v>16690.259999999998</v>
      </c>
      <c r="Q41" s="745">
        <v>0.79069767441860472</v>
      </c>
      <c r="R41" s="727">
        <v>34</v>
      </c>
      <c r="S41" s="745">
        <v>0.79069767441860461</v>
      </c>
      <c r="T41" s="812">
        <v>8.5</v>
      </c>
      <c r="U41" s="768">
        <v>0.77272727272727271</v>
      </c>
    </row>
    <row r="42" spans="1:21" ht="14.4" customHeight="1" x14ac:dyDescent="0.3">
      <c r="A42" s="726">
        <v>31</v>
      </c>
      <c r="B42" s="727" t="s">
        <v>1843</v>
      </c>
      <c r="C42" s="727" t="s">
        <v>1847</v>
      </c>
      <c r="D42" s="810" t="s">
        <v>2961</v>
      </c>
      <c r="E42" s="811" t="s">
        <v>1861</v>
      </c>
      <c r="F42" s="727" t="s">
        <v>1844</v>
      </c>
      <c r="G42" s="727" t="s">
        <v>1886</v>
      </c>
      <c r="H42" s="727" t="s">
        <v>610</v>
      </c>
      <c r="I42" s="727" t="s">
        <v>1888</v>
      </c>
      <c r="J42" s="727" t="s">
        <v>753</v>
      </c>
      <c r="K42" s="727" t="s">
        <v>1495</v>
      </c>
      <c r="L42" s="728">
        <v>736.33</v>
      </c>
      <c r="M42" s="728">
        <v>24298.89</v>
      </c>
      <c r="N42" s="727">
        <v>33</v>
      </c>
      <c r="O42" s="812">
        <v>9.5</v>
      </c>
      <c r="P42" s="728">
        <v>16199.26</v>
      </c>
      <c r="Q42" s="745">
        <v>0.66666666666666674</v>
      </c>
      <c r="R42" s="727">
        <v>22</v>
      </c>
      <c r="S42" s="745">
        <v>0.66666666666666663</v>
      </c>
      <c r="T42" s="812">
        <v>6.5</v>
      </c>
      <c r="U42" s="768">
        <v>0.68421052631578949</v>
      </c>
    </row>
    <row r="43" spans="1:21" ht="14.4" customHeight="1" x14ac:dyDescent="0.3">
      <c r="A43" s="726">
        <v>31</v>
      </c>
      <c r="B43" s="727" t="s">
        <v>1843</v>
      </c>
      <c r="C43" s="727" t="s">
        <v>1847</v>
      </c>
      <c r="D43" s="810" t="s">
        <v>2961</v>
      </c>
      <c r="E43" s="811" t="s">
        <v>1861</v>
      </c>
      <c r="F43" s="727" t="s">
        <v>1844</v>
      </c>
      <c r="G43" s="727" t="s">
        <v>1886</v>
      </c>
      <c r="H43" s="727" t="s">
        <v>610</v>
      </c>
      <c r="I43" s="727" t="s">
        <v>1496</v>
      </c>
      <c r="J43" s="727" t="s">
        <v>753</v>
      </c>
      <c r="K43" s="727" t="s">
        <v>1497</v>
      </c>
      <c r="L43" s="728">
        <v>490.89</v>
      </c>
      <c r="M43" s="728">
        <v>1472.67</v>
      </c>
      <c r="N43" s="727">
        <v>3</v>
      </c>
      <c r="O43" s="812">
        <v>0.5</v>
      </c>
      <c r="P43" s="728">
        <v>1472.67</v>
      </c>
      <c r="Q43" s="745">
        <v>1</v>
      </c>
      <c r="R43" s="727">
        <v>3</v>
      </c>
      <c r="S43" s="745">
        <v>1</v>
      </c>
      <c r="T43" s="812">
        <v>0.5</v>
      </c>
      <c r="U43" s="768">
        <v>1</v>
      </c>
    </row>
    <row r="44" spans="1:21" ht="14.4" customHeight="1" x14ac:dyDescent="0.3">
      <c r="A44" s="726">
        <v>31</v>
      </c>
      <c r="B44" s="727" t="s">
        <v>1843</v>
      </c>
      <c r="C44" s="727" t="s">
        <v>1847</v>
      </c>
      <c r="D44" s="810" t="s">
        <v>2961</v>
      </c>
      <c r="E44" s="811" t="s">
        <v>1861</v>
      </c>
      <c r="F44" s="727" t="s">
        <v>1844</v>
      </c>
      <c r="G44" s="727" t="s">
        <v>1889</v>
      </c>
      <c r="H44" s="727" t="s">
        <v>610</v>
      </c>
      <c r="I44" s="727" t="s">
        <v>1671</v>
      </c>
      <c r="J44" s="727" t="s">
        <v>643</v>
      </c>
      <c r="K44" s="727" t="s">
        <v>1672</v>
      </c>
      <c r="L44" s="728">
        <v>24.22</v>
      </c>
      <c r="M44" s="728">
        <v>24.22</v>
      </c>
      <c r="N44" s="727">
        <v>1</v>
      </c>
      <c r="O44" s="812">
        <v>0.5</v>
      </c>
      <c r="P44" s="728">
        <v>24.22</v>
      </c>
      <c r="Q44" s="745">
        <v>1</v>
      </c>
      <c r="R44" s="727">
        <v>1</v>
      </c>
      <c r="S44" s="745">
        <v>1</v>
      </c>
      <c r="T44" s="812">
        <v>0.5</v>
      </c>
      <c r="U44" s="768">
        <v>1</v>
      </c>
    </row>
    <row r="45" spans="1:21" ht="14.4" customHeight="1" x14ac:dyDescent="0.3">
      <c r="A45" s="726">
        <v>31</v>
      </c>
      <c r="B45" s="727" t="s">
        <v>1843</v>
      </c>
      <c r="C45" s="727" t="s">
        <v>1847</v>
      </c>
      <c r="D45" s="810" t="s">
        <v>2961</v>
      </c>
      <c r="E45" s="811" t="s">
        <v>1861</v>
      </c>
      <c r="F45" s="727" t="s">
        <v>1844</v>
      </c>
      <c r="G45" s="727" t="s">
        <v>1889</v>
      </c>
      <c r="H45" s="727" t="s">
        <v>610</v>
      </c>
      <c r="I45" s="727" t="s">
        <v>1673</v>
      </c>
      <c r="J45" s="727" t="s">
        <v>643</v>
      </c>
      <c r="K45" s="727" t="s">
        <v>1674</v>
      </c>
      <c r="L45" s="728">
        <v>48.42</v>
      </c>
      <c r="M45" s="728">
        <v>96.84</v>
      </c>
      <c r="N45" s="727">
        <v>2</v>
      </c>
      <c r="O45" s="812">
        <v>1</v>
      </c>
      <c r="P45" s="728">
        <v>48.42</v>
      </c>
      <c r="Q45" s="745">
        <v>0.5</v>
      </c>
      <c r="R45" s="727">
        <v>1</v>
      </c>
      <c r="S45" s="745">
        <v>0.5</v>
      </c>
      <c r="T45" s="812">
        <v>0.5</v>
      </c>
      <c r="U45" s="768">
        <v>0.5</v>
      </c>
    </row>
    <row r="46" spans="1:21" ht="14.4" customHeight="1" x14ac:dyDescent="0.3">
      <c r="A46" s="726">
        <v>31</v>
      </c>
      <c r="B46" s="727" t="s">
        <v>1843</v>
      </c>
      <c r="C46" s="727" t="s">
        <v>1847</v>
      </c>
      <c r="D46" s="810" t="s">
        <v>2961</v>
      </c>
      <c r="E46" s="811" t="s">
        <v>1861</v>
      </c>
      <c r="F46" s="727" t="s">
        <v>1844</v>
      </c>
      <c r="G46" s="727" t="s">
        <v>1961</v>
      </c>
      <c r="H46" s="727" t="s">
        <v>571</v>
      </c>
      <c r="I46" s="727" t="s">
        <v>1962</v>
      </c>
      <c r="J46" s="727" t="s">
        <v>1963</v>
      </c>
      <c r="K46" s="727" t="s">
        <v>1964</v>
      </c>
      <c r="L46" s="728">
        <v>34.659999999999997</v>
      </c>
      <c r="M46" s="728">
        <v>34.659999999999997</v>
      </c>
      <c r="N46" s="727">
        <v>1</v>
      </c>
      <c r="O46" s="812">
        <v>0.5</v>
      </c>
      <c r="P46" s="728">
        <v>34.659999999999997</v>
      </c>
      <c r="Q46" s="745">
        <v>1</v>
      </c>
      <c r="R46" s="727">
        <v>1</v>
      </c>
      <c r="S46" s="745">
        <v>1</v>
      </c>
      <c r="T46" s="812">
        <v>0.5</v>
      </c>
      <c r="U46" s="768">
        <v>1</v>
      </c>
    </row>
    <row r="47" spans="1:21" ht="14.4" customHeight="1" x14ac:dyDescent="0.3">
      <c r="A47" s="726">
        <v>31</v>
      </c>
      <c r="B47" s="727" t="s">
        <v>1843</v>
      </c>
      <c r="C47" s="727" t="s">
        <v>1847</v>
      </c>
      <c r="D47" s="810" t="s">
        <v>2961</v>
      </c>
      <c r="E47" s="811" t="s">
        <v>1861</v>
      </c>
      <c r="F47" s="727" t="s">
        <v>1844</v>
      </c>
      <c r="G47" s="727" t="s">
        <v>1965</v>
      </c>
      <c r="H47" s="727" t="s">
        <v>571</v>
      </c>
      <c r="I47" s="727" t="s">
        <v>1966</v>
      </c>
      <c r="J47" s="727" t="s">
        <v>953</v>
      </c>
      <c r="K47" s="727" t="s">
        <v>1967</v>
      </c>
      <c r="L47" s="728">
        <v>0</v>
      </c>
      <c r="M47" s="728">
        <v>0</v>
      </c>
      <c r="N47" s="727">
        <v>1</v>
      </c>
      <c r="O47" s="812">
        <v>1</v>
      </c>
      <c r="P47" s="728"/>
      <c r="Q47" s="745"/>
      <c r="R47" s="727"/>
      <c r="S47" s="745">
        <v>0</v>
      </c>
      <c r="T47" s="812"/>
      <c r="U47" s="768">
        <v>0</v>
      </c>
    </row>
    <row r="48" spans="1:21" ht="14.4" customHeight="1" x14ac:dyDescent="0.3">
      <c r="A48" s="726">
        <v>31</v>
      </c>
      <c r="B48" s="727" t="s">
        <v>1843</v>
      </c>
      <c r="C48" s="727" t="s">
        <v>1847</v>
      </c>
      <c r="D48" s="810" t="s">
        <v>2961</v>
      </c>
      <c r="E48" s="811" t="s">
        <v>1861</v>
      </c>
      <c r="F48" s="727" t="s">
        <v>1844</v>
      </c>
      <c r="G48" s="727" t="s">
        <v>1890</v>
      </c>
      <c r="H48" s="727" t="s">
        <v>610</v>
      </c>
      <c r="I48" s="727" t="s">
        <v>1692</v>
      </c>
      <c r="J48" s="727" t="s">
        <v>1693</v>
      </c>
      <c r="K48" s="727" t="s">
        <v>1694</v>
      </c>
      <c r="L48" s="728">
        <v>0</v>
      </c>
      <c r="M48" s="728">
        <v>0</v>
      </c>
      <c r="N48" s="727">
        <v>86</v>
      </c>
      <c r="O48" s="812">
        <v>57</v>
      </c>
      <c r="P48" s="728">
        <v>0</v>
      </c>
      <c r="Q48" s="745"/>
      <c r="R48" s="727">
        <v>61</v>
      </c>
      <c r="S48" s="745">
        <v>0.70930232558139539</v>
      </c>
      <c r="T48" s="812">
        <v>41.5</v>
      </c>
      <c r="U48" s="768">
        <v>0.72807017543859653</v>
      </c>
    </row>
    <row r="49" spans="1:21" ht="14.4" customHeight="1" x14ac:dyDescent="0.3">
      <c r="A49" s="726">
        <v>31</v>
      </c>
      <c r="B49" s="727" t="s">
        <v>1843</v>
      </c>
      <c r="C49" s="727" t="s">
        <v>1847</v>
      </c>
      <c r="D49" s="810" t="s">
        <v>2961</v>
      </c>
      <c r="E49" s="811" t="s">
        <v>1861</v>
      </c>
      <c r="F49" s="727" t="s">
        <v>1844</v>
      </c>
      <c r="G49" s="727" t="s">
        <v>1891</v>
      </c>
      <c r="H49" s="727" t="s">
        <v>571</v>
      </c>
      <c r="I49" s="727" t="s">
        <v>1892</v>
      </c>
      <c r="J49" s="727" t="s">
        <v>1134</v>
      </c>
      <c r="K49" s="727" t="s">
        <v>1893</v>
      </c>
      <c r="L49" s="728">
        <v>186.27</v>
      </c>
      <c r="M49" s="728">
        <v>372.54</v>
      </c>
      <c r="N49" s="727">
        <v>2</v>
      </c>
      <c r="O49" s="812">
        <v>1</v>
      </c>
      <c r="P49" s="728">
        <v>372.54</v>
      </c>
      <c r="Q49" s="745">
        <v>1</v>
      </c>
      <c r="R49" s="727">
        <v>2</v>
      </c>
      <c r="S49" s="745">
        <v>1</v>
      </c>
      <c r="T49" s="812">
        <v>1</v>
      </c>
      <c r="U49" s="768">
        <v>1</v>
      </c>
    </row>
    <row r="50" spans="1:21" ht="14.4" customHeight="1" x14ac:dyDescent="0.3">
      <c r="A50" s="726">
        <v>31</v>
      </c>
      <c r="B50" s="727" t="s">
        <v>1843</v>
      </c>
      <c r="C50" s="727" t="s">
        <v>1847</v>
      </c>
      <c r="D50" s="810" t="s">
        <v>2961</v>
      </c>
      <c r="E50" s="811" t="s">
        <v>1861</v>
      </c>
      <c r="F50" s="727" t="s">
        <v>1844</v>
      </c>
      <c r="G50" s="727" t="s">
        <v>1891</v>
      </c>
      <c r="H50" s="727" t="s">
        <v>571</v>
      </c>
      <c r="I50" s="727" t="s">
        <v>1892</v>
      </c>
      <c r="J50" s="727" t="s">
        <v>1134</v>
      </c>
      <c r="K50" s="727" t="s">
        <v>1893</v>
      </c>
      <c r="L50" s="728">
        <v>219.37</v>
      </c>
      <c r="M50" s="728">
        <v>2193.6999999999998</v>
      </c>
      <c r="N50" s="727">
        <v>10</v>
      </c>
      <c r="O50" s="812">
        <v>5.5</v>
      </c>
      <c r="P50" s="728">
        <v>1535.5899999999997</v>
      </c>
      <c r="Q50" s="745">
        <v>0.7</v>
      </c>
      <c r="R50" s="727">
        <v>7</v>
      </c>
      <c r="S50" s="745">
        <v>0.7</v>
      </c>
      <c r="T50" s="812">
        <v>4</v>
      </c>
      <c r="U50" s="768">
        <v>0.72727272727272729</v>
      </c>
    </row>
    <row r="51" spans="1:21" ht="14.4" customHeight="1" x14ac:dyDescent="0.3">
      <c r="A51" s="726">
        <v>31</v>
      </c>
      <c r="B51" s="727" t="s">
        <v>1843</v>
      </c>
      <c r="C51" s="727" t="s">
        <v>1847</v>
      </c>
      <c r="D51" s="810" t="s">
        <v>2961</v>
      </c>
      <c r="E51" s="811" t="s">
        <v>1861</v>
      </c>
      <c r="F51" s="727" t="s">
        <v>1844</v>
      </c>
      <c r="G51" s="727" t="s">
        <v>1968</v>
      </c>
      <c r="H51" s="727" t="s">
        <v>571</v>
      </c>
      <c r="I51" s="727" t="s">
        <v>1969</v>
      </c>
      <c r="J51" s="727" t="s">
        <v>979</v>
      </c>
      <c r="K51" s="727" t="s">
        <v>1678</v>
      </c>
      <c r="L51" s="728">
        <v>122.73</v>
      </c>
      <c r="M51" s="728">
        <v>122.73</v>
      </c>
      <c r="N51" s="727">
        <v>1</v>
      </c>
      <c r="O51" s="812">
        <v>0.5</v>
      </c>
      <c r="P51" s="728">
        <v>122.73</v>
      </c>
      <c r="Q51" s="745">
        <v>1</v>
      </c>
      <c r="R51" s="727">
        <v>1</v>
      </c>
      <c r="S51" s="745">
        <v>1</v>
      </c>
      <c r="T51" s="812">
        <v>0.5</v>
      </c>
      <c r="U51" s="768">
        <v>1</v>
      </c>
    </row>
    <row r="52" spans="1:21" ht="14.4" customHeight="1" x14ac:dyDescent="0.3">
      <c r="A52" s="726">
        <v>31</v>
      </c>
      <c r="B52" s="727" t="s">
        <v>1843</v>
      </c>
      <c r="C52" s="727" t="s">
        <v>1847</v>
      </c>
      <c r="D52" s="810" t="s">
        <v>2961</v>
      </c>
      <c r="E52" s="811" t="s">
        <v>1861</v>
      </c>
      <c r="F52" s="727" t="s">
        <v>1844</v>
      </c>
      <c r="G52" s="727" t="s">
        <v>1894</v>
      </c>
      <c r="H52" s="727" t="s">
        <v>571</v>
      </c>
      <c r="I52" s="727" t="s">
        <v>1970</v>
      </c>
      <c r="J52" s="727" t="s">
        <v>1896</v>
      </c>
      <c r="K52" s="727" t="s">
        <v>1971</v>
      </c>
      <c r="L52" s="728">
        <v>33.549999999999997</v>
      </c>
      <c r="M52" s="728">
        <v>134.19999999999999</v>
      </c>
      <c r="N52" s="727">
        <v>4</v>
      </c>
      <c r="O52" s="812">
        <v>2</v>
      </c>
      <c r="P52" s="728">
        <v>100.64999999999999</v>
      </c>
      <c r="Q52" s="745">
        <v>0.75</v>
      </c>
      <c r="R52" s="727">
        <v>3</v>
      </c>
      <c r="S52" s="745">
        <v>0.75</v>
      </c>
      <c r="T52" s="812">
        <v>1.5</v>
      </c>
      <c r="U52" s="768">
        <v>0.75</v>
      </c>
    </row>
    <row r="53" spans="1:21" ht="14.4" customHeight="1" x14ac:dyDescent="0.3">
      <c r="A53" s="726">
        <v>31</v>
      </c>
      <c r="B53" s="727" t="s">
        <v>1843</v>
      </c>
      <c r="C53" s="727" t="s">
        <v>1847</v>
      </c>
      <c r="D53" s="810" t="s">
        <v>2961</v>
      </c>
      <c r="E53" s="811" t="s">
        <v>1861</v>
      </c>
      <c r="F53" s="727" t="s">
        <v>1844</v>
      </c>
      <c r="G53" s="727" t="s">
        <v>1894</v>
      </c>
      <c r="H53" s="727" t="s">
        <v>571</v>
      </c>
      <c r="I53" s="727" t="s">
        <v>1895</v>
      </c>
      <c r="J53" s="727" t="s">
        <v>1896</v>
      </c>
      <c r="K53" s="727" t="s">
        <v>1897</v>
      </c>
      <c r="L53" s="728">
        <v>50.32</v>
      </c>
      <c r="M53" s="728">
        <v>50.32</v>
      </c>
      <c r="N53" s="727">
        <v>1</v>
      </c>
      <c r="O53" s="812">
        <v>0.5</v>
      </c>
      <c r="P53" s="728">
        <v>50.32</v>
      </c>
      <c r="Q53" s="745">
        <v>1</v>
      </c>
      <c r="R53" s="727">
        <v>1</v>
      </c>
      <c r="S53" s="745">
        <v>1</v>
      </c>
      <c r="T53" s="812">
        <v>0.5</v>
      </c>
      <c r="U53" s="768">
        <v>1</v>
      </c>
    </row>
    <row r="54" spans="1:21" ht="14.4" customHeight="1" x14ac:dyDescent="0.3">
      <c r="A54" s="726">
        <v>31</v>
      </c>
      <c r="B54" s="727" t="s">
        <v>1843</v>
      </c>
      <c r="C54" s="727" t="s">
        <v>1847</v>
      </c>
      <c r="D54" s="810" t="s">
        <v>2961</v>
      </c>
      <c r="E54" s="811" t="s">
        <v>1861</v>
      </c>
      <c r="F54" s="727" t="s">
        <v>1844</v>
      </c>
      <c r="G54" s="727" t="s">
        <v>1894</v>
      </c>
      <c r="H54" s="727" t="s">
        <v>571</v>
      </c>
      <c r="I54" s="727" t="s">
        <v>1972</v>
      </c>
      <c r="J54" s="727" t="s">
        <v>1030</v>
      </c>
      <c r="K54" s="727" t="s">
        <v>1973</v>
      </c>
      <c r="L54" s="728">
        <v>33.549999999999997</v>
      </c>
      <c r="M54" s="728">
        <v>67.099999999999994</v>
      </c>
      <c r="N54" s="727">
        <v>2</v>
      </c>
      <c r="O54" s="812">
        <v>1</v>
      </c>
      <c r="P54" s="728">
        <v>33.549999999999997</v>
      </c>
      <c r="Q54" s="745">
        <v>0.5</v>
      </c>
      <c r="R54" s="727">
        <v>1</v>
      </c>
      <c r="S54" s="745">
        <v>0.5</v>
      </c>
      <c r="T54" s="812">
        <v>0.5</v>
      </c>
      <c r="U54" s="768">
        <v>0.5</v>
      </c>
    </row>
    <row r="55" spans="1:21" ht="14.4" customHeight="1" x14ac:dyDescent="0.3">
      <c r="A55" s="726">
        <v>31</v>
      </c>
      <c r="B55" s="727" t="s">
        <v>1843</v>
      </c>
      <c r="C55" s="727" t="s">
        <v>1847</v>
      </c>
      <c r="D55" s="810" t="s">
        <v>2961</v>
      </c>
      <c r="E55" s="811" t="s">
        <v>1861</v>
      </c>
      <c r="F55" s="727" t="s">
        <v>1844</v>
      </c>
      <c r="G55" s="727" t="s">
        <v>1894</v>
      </c>
      <c r="H55" s="727" t="s">
        <v>571</v>
      </c>
      <c r="I55" s="727" t="s">
        <v>1974</v>
      </c>
      <c r="J55" s="727" t="s">
        <v>1030</v>
      </c>
      <c r="K55" s="727" t="s">
        <v>1975</v>
      </c>
      <c r="L55" s="728">
        <v>50.32</v>
      </c>
      <c r="M55" s="728">
        <v>201.28</v>
      </c>
      <c r="N55" s="727">
        <v>4</v>
      </c>
      <c r="O55" s="812">
        <v>2.5</v>
      </c>
      <c r="P55" s="728">
        <v>100.64</v>
      </c>
      <c r="Q55" s="745">
        <v>0.5</v>
      </c>
      <c r="R55" s="727">
        <v>2</v>
      </c>
      <c r="S55" s="745">
        <v>0.5</v>
      </c>
      <c r="T55" s="812">
        <v>1</v>
      </c>
      <c r="U55" s="768">
        <v>0.4</v>
      </c>
    </row>
    <row r="56" spans="1:21" ht="14.4" customHeight="1" x14ac:dyDescent="0.3">
      <c r="A56" s="726">
        <v>31</v>
      </c>
      <c r="B56" s="727" t="s">
        <v>1843</v>
      </c>
      <c r="C56" s="727" t="s">
        <v>1847</v>
      </c>
      <c r="D56" s="810" t="s">
        <v>2961</v>
      </c>
      <c r="E56" s="811" t="s">
        <v>1861</v>
      </c>
      <c r="F56" s="727" t="s">
        <v>1844</v>
      </c>
      <c r="G56" s="727" t="s">
        <v>1894</v>
      </c>
      <c r="H56" s="727" t="s">
        <v>571</v>
      </c>
      <c r="I56" s="727" t="s">
        <v>1976</v>
      </c>
      <c r="J56" s="727" t="s">
        <v>1896</v>
      </c>
      <c r="K56" s="727" t="s">
        <v>1977</v>
      </c>
      <c r="L56" s="728">
        <v>99.94</v>
      </c>
      <c r="M56" s="728">
        <v>699.57999999999993</v>
      </c>
      <c r="N56" s="727">
        <v>7</v>
      </c>
      <c r="O56" s="812">
        <v>4</v>
      </c>
      <c r="P56" s="728">
        <v>399.76</v>
      </c>
      <c r="Q56" s="745">
        <v>0.57142857142857151</v>
      </c>
      <c r="R56" s="727">
        <v>4</v>
      </c>
      <c r="S56" s="745">
        <v>0.5714285714285714</v>
      </c>
      <c r="T56" s="812">
        <v>2.5</v>
      </c>
      <c r="U56" s="768">
        <v>0.625</v>
      </c>
    </row>
    <row r="57" spans="1:21" ht="14.4" customHeight="1" x14ac:dyDescent="0.3">
      <c r="A57" s="726">
        <v>31</v>
      </c>
      <c r="B57" s="727" t="s">
        <v>1843</v>
      </c>
      <c r="C57" s="727" t="s">
        <v>1847</v>
      </c>
      <c r="D57" s="810" t="s">
        <v>2961</v>
      </c>
      <c r="E57" s="811" t="s">
        <v>1861</v>
      </c>
      <c r="F57" s="727" t="s">
        <v>1844</v>
      </c>
      <c r="G57" s="727" t="s">
        <v>1894</v>
      </c>
      <c r="H57" s="727" t="s">
        <v>571</v>
      </c>
      <c r="I57" s="727" t="s">
        <v>1978</v>
      </c>
      <c r="J57" s="727" t="s">
        <v>1896</v>
      </c>
      <c r="K57" s="727" t="s">
        <v>1979</v>
      </c>
      <c r="L57" s="728">
        <v>66.63</v>
      </c>
      <c r="M57" s="728">
        <v>133.26</v>
      </c>
      <c r="N57" s="727">
        <v>2</v>
      </c>
      <c r="O57" s="812">
        <v>1</v>
      </c>
      <c r="P57" s="728">
        <v>133.26</v>
      </c>
      <c r="Q57" s="745">
        <v>1</v>
      </c>
      <c r="R57" s="727">
        <v>2</v>
      </c>
      <c r="S57" s="745">
        <v>1</v>
      </c>
      <c r="T57" s="812">
        <v>1</v>
      </c>
      <c r="U57" s="768">
        <v>1</v>
      </c>
    </row>
    <row r="58" spans="1:21" ht="14.4" customHeight="1" x14ac:dyDescent="0.3">
      <c r="A58" s="726">
        <v>31</v>
      </c>
      <c r="B58" s="727" t="s">
        <v>1843</v>
      </c>
      <c r="C58" s="727" t="s">
        <v>1847</v>
      </c>
      <c r="D58" s="810" t="s">
        <v>2961</v>
      </c>
      <c r="E58" s="811" t="s">
        <v>1861</v>
      </c>
      <c r="F58" s="727" t="s">
        <v>1844</v>
      </c>
      <c r="G58" s="727" t="s">
        <v>1894</v>
      </c>
      <c r="H58" s="727" t="s">
        <v>571</v>
      </c>
      <c r="I58" s="727" t="s">
        <v>1980</v>
      </c>
      <c r="J58" s="727" t="s">
        <v>1030</v>
      </c>
      <c r="K58" s="727" t="s">
        <v>1975</v>
      </c>
      <c r="L58" s="728">
        <v>50.32</v>
      </c>
      <c r="M58" s="728">
        <v>50.32</v>
      </c>
      <c r="N58" s="727">
        <v>1</v>
      </c>
      <c r="O58" s="812">
        <v>0.5</v>
      </c>
      <c r="P58" s="728">
        <v>50.32</v>
      </c>
      <c r="Q58" s="745">
        <v>1</v>
      </c>
      <c r="R58" s="727">
        <v>1</v>
      </c>
      <c r="S58" s="745">
        <v>1</v>
      </c>
      <c r="T58" s="812">
        <v>0.5</v>
      </c>
      <c r="U58" s="768">
        <v>1</v>
      </c>
    </row>
    <row r="59" spans="1:21" ht="14.4" customHeight="1" x14ac:dyDescent="0.3">
      <c r="A59" s="726">
        <v>31</v>
      </c>
      <c r="B59" s="727" t="s">
        <v>1843</v>
      </c>
      <c r="C59" s="727" t="s">
        <v>1847</v>
      </c>
      <c r="D59" s="810" t="s">
        <v>2961</v>
      </c>
      <c r="E59" s="811" t="s">
        <v>1861</v>
      </c>
      <c r="F59" s="727" t="s">
        <v>1846</v>
      </c>
      <c r="G59" s="727" t="s">
        <v>1900</v>
      </c>
      <c r="H59" s="727" t="s">
        <v>571</v>
      </c>
      <c r="I59" s="727" t="s">
        <v>1901</v>
      </c>
      <c r="J59" s="727" t="s">
        <v>1902</v>
      </c>
      <c r="K59" s="727" t="s">
        <v>1903</v>
      </c>
      <c r="L59" s="728">
        <v>35.130000000000003</v>
      </c>
      <c r="M59" s="728">
        <v>7201.6500000000133</v>
      </c>
      <c r="N59" s="727">
        <v>205</v>
      </c>
      <c r="O59" s="812">
        <v>86</v>
      </c>
      <c r="P59" s="728">
        <v>7061.1300000000128</v>
      </c>
      <c r="Q59" s="745">
        <v>0.98048780487804876</v>
      </c>
      <c r="R59" s="727">
        <v>201</v>
      </c>
      <c r="S59" s="745">
        <v>0.98048780487804876</v>
      </c>
      <c r="T59" s="812">
        <v>84</v>
      </c>
      <c r="U59" s="768">
        <v>0.97674418604651159</v>
      </c>
    </row>
    <row r="60" spans="1:21" ht="14.4" customHeight="1" x14ac:dyDescent="0.3">
      <c r="A60" s="726">
        <v>31</v>
      </c>
      <c r="B60" s="727" t="s">
        <v>1843</v>
      </c>
      <c r="C60" s="727" t="s">
        <v>1847</v>
      </c>
      <c r="D60" s="810" t="s">
        <v>2961</v>
      </c>
      <c r="E60" s="811" t="s">
        <v>1861</v>
      </c>
      <c r="F60" s="727" t="s">
        <v>1846</v>
      </c>
      <c r="G60" s="727" t="s">
        <v>1904</v>
      </c>
      <c r="H60" s="727" t="s">
        <v>571</v>
      </c>
      <c r="I60" s="727" t="s">
        <v>1981</v>
      </c>
      <c r="J60" s="727" t="s">
        <v>1982</v>
      </c>
      <c r="K60" s="727" t="s">
        <v>1983</v>
      </c>
      <c r="L60" s="728">
        <v>199.5</v>
      </c>
      <c r="M60" s="728">
        <v>199.5</v>
      </c>
      <c r="N60" s="727">
        <v>1</v>
      </c>
      <c r="O60" s="812">
        <v>1</v>
      </c>
      <c r="P60" s="728">
        <v>199.5</v>
      </c>
      <c r="Q60" s="745">
        <v>1</v>
      </c>
      <c r="R60" s="727">
        <v>1</v>
      </c>
      <c r="S60" s="745">
        <v>1</v>
      </c>
      <c r="T60" s="812">
        <v>1</v>
      </c>
      <c r="U60" s="768">
        <v>1</v>
      </c>
    </row>
    <row r="61" spans="1:21" ht="14.4" customHeight="1" x14ac:dyDescent="0.3">
      <c r="A61" s="726">
        <v>31</v>
      </c>
      <c r="B61" s="727" t="s">
        <v>1843</v>
      </c>
      <c r="C61" s="727" t="s">
        <v>1847</v>
      </c>
      <c r="D61" s="810" t="s">
        <v>2961</v>
      </c>
      <c r="E61" s="811" t="s">
        <v>1861</v>
      </c>
      <c r="F61" s="727" t="s">
        <v>1846</v>
      </c>
      <c r="G61" s="727" t="s">
        <v>1904</v>
      </c>
      <c r="H61" s="727" t="s">
        <v>571</v>
      </c>
      <c r="I61" s="727" t="s">
        <v>1905</v>
      </c>
      <c r="J61" s="727" t="s">
        <v>1906</v>
      </c>
      <c r="K61" s="727" t="s">
        <v>1907</v>
      </c>
      <c r="L61" s="728">
        <v>492.18</v>
      </c>
      <c r="M61" s="728">
        <v>4429.62</v>
      </c>
      <c r="N61" s="727">
        <v>9</v>
      </c>
      <c r="O61" s="812">
        <v>9</v>
      </c>
      <c r="P61" s="728">
        <v>4429.62</v>
      </c>
      <c r="Q61" s="745">
        <v>1</v>
      </c>
      <c r="R61" s="727">
        <v>9</v>
      </c>
      <c r="S61" s="745">
        <v>1</v>
      </c>
      <c r="T61" s="812">
        <v>9</v>
      </c>
      <c r="U61" s="768">
        <v>1</v>
      </c>
    </row>
    <row r="62" spans="1:21" ht="14.4" customHeight="1" x14ac:dyDescent="0.3">
      <c r="A62" s="726">
        <v>31</v>
      </c>
      <c r="B62" s="727" t="s">
        <v>1843</v>
      </c>
      <c r="C62" s="727" t="s">
        <v>1847</v>
      </c>
      <c r="D62" s="810" t="s">
        <v>2961</v>
      </c>
      <c r="E62" s="811" t="s">
        <v>1861</v>
      </c>
      <c r="F62" s="727" t="s">
        <v>1846</v>
      </c>
      <c r="G62" s="727" t="s">
        <v>1904</v>
      </c>
      <c r="H62" s="727" t="s">
        <v>571</v>
      </c>
      <c r="I62" s="727" t="s">
        <v>1984</v>
      </c>
      <c r="J62" s="727" t="s">
        <v>1985</v>
      </c>
      <c r="K62" s="727" t="s">
        <v>1986</v>
      </c>
      <c r="L62" s="728">
        <v>58.5</v>
      </c>
      <c r="M62" s="728">
        <v>58.5</v>
      </c>
      <c r="N62" s="727">
        <v>1</v>
      </c>
      <c r="O62" s="812">
        <v>1</v>
      </c>
      <c r="P62" s="728">
        <v>58.5</v>
      </c>
      <c r="Q62" s="745">
        <v>1</v>
      </c>
      <c r="R62" s="727">
        <v>1</v>
      </c>
      <c r="S62" s="745">
        <v>1</v>
      </c>
      <c r="T62" s="812">
        <v>1</v>
      </c>
      <c r="U62" s="768">
        <v>1</v>
      </c>
    </row>
    <row r="63" spans="1:21" ht="14.4" customHeight="1" x14ac:dyDescent="0.3">
      <c r="A63" s="726">
        <v>31</v>
      </c>
      <c r="B63" s="727" t="s">
        <v>1843</v>
      </c>
      <c r="C63" s="727" t="s">
        <v>1847</v>
      </c>
      <c r="D63" s="810" t="s">
        <v>2961</v>
      </c>
      <c r="E63" s="811" t="s">
        <v>1861</v>
      </c>
      <c r="F63" s="727" t="s">
        <v>1846</v>
      </c>
      <c r="G63" s="727" t="s">
        <v>1904</v>
      </c>
      <c r="H63" s="727" t="s">
        <v>571</v>
      </c>
      <c r="I63" s="727" t="s">
        <v>1987</v>
      </c>
      <c r="J63" s="727" t="s">
        <v>1988</v>
      </c>
      <c r="K63" s="727" t="s">
        <v>1989</v>
      </c>
      <c r="L63" s="728">
        <v>971.25</v>
      </c>
      <c r="M63" s="728">
        <v>6798.75</v>
      </c>
      <c r="N63" s="727">
        <v>7</v>
      </c>
      <c r="O63" s="812">
        <v>7</v>
      </c>
      <c r="P63" s="728">
        <v>6798.75</v>
      </c>
      <c r="Q63" s="745">
        <v>1</v>
      </c>
      <c r="R63" s="727">
        <v>7</v>
      </c>
      <c r="S63" s="745">
        <v>1</v>
      </c>
      <c r="T63" s="812">
        <v>7</v>
      </c>
      <c r="U63" s="768">
        <v>1</v>
      </c>
    </row>
    <row r="64" spans="1:21" ht="14.4" customHeight="1" x14ac:dyDescent="0.3">
      <c r="A64" s="726">
        <v>31</v>
      </c>
      <c r="B64" s="727" t="s">
        <v>1843</v>
      </c>
      <c r="C64" s="727" t="s">
        <v>1847</v>
      </c>
      <c r="D64" s="810" t="s">
        <v>2961</v>
      </c>
      <c r="E64" s="811" t="s">
        <v>1861</v>
      </c>
      <c r="F64" s="727" t="s">
        <v>1846</v>
      </c>
      <c r="G64" s="727" t="s">
        <v>1904</v>
      </c>
      <c r="H64" s="727" t="s">
        <v>571</v>
      </c>
      <c r="I64" s="727" t="s">
        <v>1990</v>
      </c>
      <c r="J64" s="727" t="s">
        <v>1991</v>
      </c>
      <c r="K64" s="727" t="s">
        <v>1992</v>
      </c>
      <c r="L64" s="728">
        <v>350</v>
      </c>
      <c r="M64" s="728">
        <v>350</v>
      </c>
      <c r="N64" s="727">
        <v>1</v>
      </c>
      <c r="O64" s="812">
        <v>1</v>
      </c>
      <c r="P64" s="728">
        <v>350</v>
      </c>
      <c r="Q64" s="745">
        <v>1</v>
      </c>
      <c r="R64" s="727">
        <v>1</v>
      </c>
      <c r="S64" s="745">
        <v>1</v>
      </c>
      <c r="T64" s="812">
        <v>1</v>
      </c>
      <c r="U64" s="768">
        <v>1</v>
      </c>
    </row>
    <row r="65" spans="1:21" ht="14.4" customHeight="1" x14ac:dyDescent="0.3">
      <c r="A65" s="726">
        <v>31</v>
      </c>
      <c r="B65" s="727" t="s">
        <v>1843</v>
      </c>
      <c r="C65" s="727" t="s">
        <v>1847</v>
      </c>
      <c r="D65" s="810" t="s">
        <v>2961</v>
      </c>
      <c r="E65" s="811" t="s">
        <v>1861</v>
      </c>
      <c r="F65" s="727" t="s">
        <v>1846</v>
      </c>
      <c r="G65" s="727" t="s">
        <v>1904</v>
      </c>
      <c r="H65" s="727" t="s">
        <v>571</v>
      </c>
      <c r="I65" s="727" t="s">
        <v>1993</v>
      </c>
      <c r="J65" s="727" t="s">
        <v>1994</v>
      </c>
      <c r="K65" s="727" t="s">
        <v>1995</v>
      </c>
      <c r="L65" s="728">
        <v>336.5</v>
      </c>
      <c r="M65" s="728">
        <v>336.5</v>
      </c>
      <c r="N65" s="727">
        <v>1</v>
      </c>
      <c r="O65" s="812">
        <v>1</v>
      </c>
      <c r="P65" s="728">
        <v>336.5</v>
      </c>
      <c r="Q65" s="745">
        <v>1</v>
      </c>
      <c r="R65" s="727">
        <v>1</v>
      </c>
      <c r="S65" s="745">
        <v>1</v>
      </c>
      <c r="T65" s="812">
        <v>1</v>
      </c>
      <c r="U65" s="768">
        <v>1</v>
      </c>
    </row>
    <row r="66" spans="1:21" ht="14.4" customHeight="1" x14ac:dyDescent="0.3">
      <c r="A66" s="726">
        <v>31</v>
      </c>
      <c r="B66" s="727" t="s">
        <v>1843</v>
      </c>
      <c r="C66" s="727" t="s">
        <v>1847</v>
      </c>
      <c r="D66" s="810" t="s">
        <v>2961</v>
      </c>
      <c r="E66" s="811" t="s">
        <v>1861</v>
      </c>
      <c r="F66" s="727" t="s">
        <v>1846</v>
      </c>
      <c r="G66" s="727" t="s">
        <v>1917</v>
      </c>
      <c r="H66" s="727" t="s">
        <v>571</v>
      </c>
      <c r="I66" s="727" t="s">
        <v>1996</v>
      </c>
      <c r="J66" s="727" t="s">
        <v>1997</v>
      </c>
      <c r="K66" s="727" t="s">
        <v>1998</v>
      </c>
      <c r="L66" s="728">
        <v>260</v>
      </c>
      <c r="M66" s="728">
        <v>1820</v>
      </c>
      <c r="N66" s="727">
        <v>7</v>
      </c>
      <c r="O66" s="812">
        <v>4</v>
      </c>
      <c r="P66" s="728">
        <v>1820</v>
      </c>
      <c r="Q66" s="745">
        <v>1</v>
      </c>
      <c r="R66" s="727">
        <v>7</v>
      </c>
      <c r="S66" s="745">
        <v>1</v>
      </c>
      <c r="T66" s="812">
        <v>4</v>
      </c>
      <c r="U66" s="768">
        <v>1</v>
      </c>
    </row>
    <row r="67" spans="1:21" ht="14.4" customHeight="1" x14ac:dyDescent="0.3">
      <c r="A67" s="726">
        <v>31</v>
      </c>
      <c r="B67" s="727" t="s">
        <v>1843</v>
      </c>
      <c r="C67" s="727" t="s">
        <v>1847</v>
      </c>
      <c r="D67" s="810" t="s">
        <v>2961</v>
      </c>
      <c r="E67" s="811" t="s">
        <v>1861</v>
      </c>
      <c r="F67" s="727" t="s">
        <v>1846</v>
      </c>
      <c r="G67" s="727" t="s">
        <v>1917</v>
      </c>
      <c r="H67" s="727" t="s">
        <v>571</v>
      </c>
      <c r="I67" s="727" t="s">
        <v>1918</v>
      </c>
      <c r="J67" s="727" t="s">
        <v>1919</v>
      </c>
      <c r="K67" s="727" t="s">
        <v>1920</v>
      </c>
      <c r="L67" s="728">
        <v>200</v>
      </c>
      <c r="M67" s="728">
        <v>10000</v>
      </c>
      <c r="N67" s="727">
        <v>50</v>
      </c>
      <c r="O67" s="812">
        <v>25</v>
      </c>
      <c r="P67" s="728">
        <v>9600</v>
      </c>
      <c r="Q67" s="745">
        <v>0.96</v>
      </c>
      <c r="R67" s="727">
        <v>48</v>
      </c>
      <c r="S67" s="745">
        <v>0.96</v>
      </c>
      <c r="T67" s="812">
        <v>24</v>
      </c>
      <c r="U67" s="768">
        <v>0.96</v>
      </c>
    </row>
    <row r="68" spans="1:21" ht="14.4" customHeight="1" x14ac:dyDescent="0.3">
      <c r="A68" s="726">
        <v>31</v>
      </c>
      <c r="B68" s="727" t="s">
        <v>1843</v>
      </c>
      <c r="C68" s="727" t="s">
        <v>1847</v>
      </c>
      <c r="D68" s="810" t="s">
        <v>2961</v>
      </c>
      <c r="E68" s="811" t="s">
        <v>1861</v>
      </c>
      <c r="F68" s="727" t="s">
        <v>1846</v>
      </c>
      <c r="G68" s="727" t="s">
        <v>1917</v>
      </c>
      <c r="H68" s="727" t="s">
        <v>571</v>
      </c>
      <c r="I68" s="727" t="s">
        <v>1999</v>
      </c>
      <c r="J68" s="727" t="s">
        <v>2000</v>
      </c>
      <c r="K68" s="727" t="s">
        <v>2001</v>
      </c>
      <c r="L68" s="728">
        <v>1200</v>
      </c>
      <c r="M68" s="728">
        <v>2400</v>
      </c>
      <c r="N68" s="727">
        <v>2</v>
      </c>
      <c r="O68" s="812">
        <v>2</v>
      </c>
      <c r="P68" s="728">
        <v>2400</v>
      </c>
      <c r="Q68" s="745">
        <v>1</v>
      </c>
      <c r="R68" s="727">
        <v>2</v>
      </c>
      <c r="S68" s="745">
        <v>1</v>
      </c>
      <c r="T68" s="812">
        <v>2</v>
      </c>
      <c r="U68" s="768">
        <v>1</v>
      </c>
    </row>
    <row r="69" spans="1:21" ht="14.4" customHeight="1" x14ac:dyDescent="0.3">
      <c r="A69" s="726">
        <v>31</v>
      </c>
      <c r="B69" s="727" t="s">
        <v>1843</v>
      </c>
      <c r="C69" s="727" t="s">
        <v>1847</v>
      </c>
      <c r="D69" s="810" t="s">
        <v>2961</v>
      </c>
      <c r="E69" s="811" t="s">
        <v>1862</v>
      </c>
      <c r="F69" s="727" t="s">
        <v>1844</v>
      </c>
      <c r="G69" s="727" t="s">
        <v>1885</v>
      </c>
      <c r="H69" s="727" t="s">
        <v>571</v>
      </c>
      <c r="I69" s="727" t="s">
        <v>2002</v>
      </c>
      <c r="J69" s="727" t="s">
        <v>2003</v>
      </c>
      <c r="K69" s="727" t="s">
        <v>2004</v>
      </c>
      <c r="L69" s="728">
        <v>154.36000000000001</v>
      </c>
      <c r="M69" s="728">
        <v>154.36000000000001</v>
      </c>
      <c r="N69" s="727">
        <v>1</v>
      </c>
      <c r="O69" s="812">
        <v>0.5</v>
      </c>
      <c r="P69" s="728">
        <v>154.36000000000001</v>
      </c>
      <c r="Q69" s="745">
        <v>1</v>
      </c>
      <c r="R69" s="727">
        <v>1</v>
      </c>
      <c r="S69" s="745">
        <v>1</v>
      </c>
      <c r="T69" s="812">
        <v>0.5</v>
      </c>
      <c r="U69" s="768">
        <v>1</v>
      </c>
    </row>
    <row r="70" spans="1:21" ht="14.4" customHeight="1" x14ac:dyDescent="0.3">
      <c r="A70" s="726">
        <v>31</v>
      </c>
      <c r="B70" s="727" t="s">
        <v>1843</v>
      </c>
      <c r="C70" s="727" t="s">
        <v>1847</v>
      </c>
      <c r="D70" s="810" t="s">
        <v>2961</v>
      </c>
      <c r="E70" s="811" t="s">
        <v>1862</v>
      </c>
      <c r="F70" s="727" t="s">
        <v>1844</v>
      </c>
      <c r="G70" s="727" t="s">
        <v>1885</v>
      </c>
      <c r="H70" s="727" t="s">
        <v>610</v>
      </c>
      <c r="I70" s="727" t="s">
        <v>1614</v>
      </c>
      <c r="J70" s="727" t="s">
        <v>1067</v>
      </c>
      <c r="K70" s="727" t="s">
        <v>1615</v>
      </c>
      <c r="L70" s="728">
        <v>154.36000000000001</v>
      </c>
      <c r="M70" s="728">
        <v>463.08000000000004</v>
      </c>
      <c r="N70" s="727">
        <v>3</v>
      </c>
      <c r="O70" s="812">
        <v>1.5</v>
      </c>
      <c r="P70" s="728">
        <v>308.72000000000003</v>
      </c>
      <c r="Q70" s="745">
        <v>0.66666666666666663</v>
      </c>
      <c r="R70" s="727">
        <v>2</v>
      </c>
      <c r="S70" s="745">
        <v>0.66666666666666663</v>
      </c>
      <c r="T70" s="812">
        <v>1</v>
      </c>
      <c r="U70" s="768">
        <v>0.66666666666666663</v>
      </c>
    </row>
    <row r="71" spans="1:21" ht="14.4" customHeight="1" x14ac:dyDescent="0.3">
      <c r="A71" s="726">
        <v>31</v>
      </c>
      <c r="B71" s="727" t="s">
        <v>1843</v>
      </c>
      <c r="C71" s="727" t="s">
        <v>1847</v>
      </c>
      <c r="D71" s="810" t="s">
        <v>2961</v>
      </c>
      <c r="E71" s="811" t="s">
        <v>1862</v>
      </c>
      <c r="F71" s="727" t="s">
        <v>1844</v>
      </c>
      <c r="G71" s="727" t="s">
        <v>1885</v>
      </c>
      <c r="H71" s="727" t="s">
        <v>610</v>
      </c>
      <c r="I71" s="727" t="s">
        <v>1612</v>
      </c>
      <c r="J71" s="727" t="s">
        <v>1067</v>
      </c>
      <c r="K71" s="727" t="s">
        <v>1613</v>
      </c>
      <c r="L71" s="728">
        <v>225.06</v>
      </c>
      <c r="M71" s="728">
        <v>225.06</v>
      </c>
      <c r="N71" s="727">
        <v>1</v>
      </c>
      <c r="O71" s="812">
        <v>0.5</v>
      </c>
      <c r="P71" s="728"/>
      <c r="Q71" s="745">
        <v>0</v>
      </c>
      <c r="R71" s="727"/>
      <c r="S71" s="745">
        <v>0</v>
      </c>
      <c r="T71" s="812"/>
      <c r="U71" s="768">
        <v>0</v>
      </c>
    </row>
    <row r="72" spans="1:21" ht="14.4" customHeight="1" x14ac:dyDescent="0.3">
      <c r="A72" s="726">
        <v>31</v>
      </c>
      <c r="B72" s="727" t="s">
        <v>1843</v>
      </c>
      <c r="C72" s="727" t="s">
        <v>1847</v>
      </c>
      <c r="D72" s="810" t="s">
        <v>2961</v>
      </c>
      <c r="E72" s="811" t="s">
        <v>1862</v>
      </c>
      <c r="F72" s="727" t="s">
        <v>1844</v>
      </c>
      <c r="G72" s="727" t="s">
        <v>2005</v>
      </c>
      <c r="H72" s="727" t="s">
        <v>571</v>
      </c>
      <c r="I72" s="727" t="s">
        <v>2006</v>
      </c>
      <c r="J72" s="727" t="s">
        <v>2007</v>
      </c>
      <c r="K72" s="727" t="s">
        <v>1626</v>
      </c>
      <c r="L72" s="728">
        <v>78.33</v>
      </c>
      <c r="M72" s="728">
        <v>78.33</v>
      </c>
      <c r="N72" s="727">
        <v>1</v>
      </c>
      <c r="O72" s="812">
        <v>0.5</v>
      </c>
      <c r="P72" s="728">
        <v>78.33</v>
      </c>
      <c r="Q72" s="745">
        <v>1</v>
      </c>
      <c r="R72" s="727">
        <v>1</v>
      </c>
      <c r="S72" s="745">
        <v>1</v>
      </c>
      <c r="T72" s="812">
        <v>0.5</v>
      </c>
      <c r="U72" s="768">
        <v>1</v>
      </c>
    </row>
    <row r="73" spans="1:21" ht="14.4" customHeight="1" x14ac:dyDescent="0.3">
      <c r="A73" s="726">
        <v>31</v>
      </c>
      <c r="B73" s="727" t="s">
        <v>1843</v>
      </c>
      <c r="C73" s="727" t="s">
        <v>1847</v>
      </c>
      <c r="D73" s="810" t="s">
        <v>2961</v>
      </c>
      <c r="E73" s="811" t="s">
        <v>1862</v>
      </c>
      <c r="F73" s="727" t="s">
        <v>1844</v>
      </c>
      <c r="G73" s="727" t="s">
        <v>2008</v>
      </c>
      <c r="H73" s="727" t="s">
        <v>571</v>
      </c>
      <c r="I73" s="727" t="s">
        <v>2009</v>
      </c>
      <c r="J73" s="727" t="s">
        <v>813</v>
      </c>
      <c r="K73" s="727" t="s">
        <v>2010</v>
      </c>
      <c r="L73" s="728">
        <v>55.01</v>
      </c>
      <c r="M73" s="728">
        <v>55.01</v>
      </c>
      <c r="N73" s="727">
        <v>1</v>
      </c>
      <c r="O73" s="812">
        <v>1</v>
      </c>
      <c r="P73" s="728">
        <v>55.01</v>
      </c>
      <c r="Q73" s="745">
        <v>1</v>
      </c>
      <c r="R73" s="727">
        <v>1</v>
      </c>
      <c r="S73" s="745">
        <v>1</v>
      </c>
      <c r="T73" s="812">
        <v>1</v>
      </c>
      <c r="U73" s="768">
        <v>1</v>
      </c>
    </row>
    <row r="74" spans="1:21" ht="14.4" customHeight="1" x14ac:dyDescent="0.3">
      <c r="A74" s="726">
        <v>31</v>
      </c>
      <c r="B74" s="727" t="s">
        <v>1843</v>
      </c>
      <c r="C74" s="727" t="s">
        <v>1847</v>
      </c>
      <c r="D74" s="810" t="s">
        <v>2961</v>
      </c>
      <c r="E74" s="811" t="s">
        <v>1862</v>
      </c>
      <c r="F74" s="727" t="s">
        <v>1844</v>
      </c>
      <c r="G74" s="727" t="s">
        <v>1881</v>
      </c>
      <c r="H74" s="727" t="s">
        <v>571</v>
      </c>
      <c r="I74" s="727" t="s">
        <v>1882</v>
      </c>
      <c r="J74" s="727" t="s">
        <v>606</v>
      </c>
      <c r="K74" s="727" t="s">
        <v>1883</v>
      </c>
      <c r="L74" s="728">
        <v>0</v>
      </c>
      <c r="M74" s="728">
        <v>0</v>
      </c>
      <c r="N74" s="727">
        <v>2</v>
      </c>
      <c r="O74" s="812">
        <v>1</v>
      </c>
      <c r="P74" s="728">
        <v>0</v>
      </c>
      <c r="Q74" s="745"/>
      <c r="R74" s="727">
        <v>2</v>
      </c>
      <c r="S74" s="745">
        <v>1</v>
      </c>
      <c r="T74" s="812">
        <v>1</v>
      </c>
      <c r="U74" s="768">
        <v>1</v>
      </c>
    </row>
    <row r="75" spans="1:21" ht="14.4" customHeight="1" x14ac:dyDescent="0.3">
      <c r="A75" s="726">
        <v>31</v>
      </c>
      <c r="B75" s="727" t="s">
        <v>1843</v>
      </c>
      <c r="C75" s="727" t="s">
        <v>1847</v>
      </c>
      <c r="D75" s="810" t="s">
        <v>2961</v>
      </c>
      <c r="E75" s="811" t="s">
        <v>1862</v>
      </c>
      <c r="F75" s="727" t="s">
        <v>1844</v>
      </c>
      <c r="G75" s="727" t="s">
        <v>1946</v>
      </c>
      <c r="H75" s="727" t="s">
        <v>571</v>
      </c>
      <c r="I75" s="727" t="s">
        <v>2011</v>
      </c>
      <c r="J75" s="727" t="s">
        <v>1948</v>
      </c>
      <c r="K75" s="727" t="s">
        <v>2012</v>
      </c>
      <c r="L75" s="728">
        <v>77.52</v>
      </c>
      <c r="M75" s="728">
        <v>155.04</v>
      </c>
      <c r="N75" s="727">
        <v>2</v>
      </c>
      <c r="O75" s="812">
        <v>0.5</v>
      </c>
      <c r="P75" s="728">
        <v>155.04</v>
      </c>
      <c r="Q75" s="745">
        <v>1</v>
      </c>
      <c r="R75" s="727">
        <v>2</v>
      </c>
      <c r="S75" s="745">
        <v>1</v>
      </c>
      <c r="T75" s="812">
        <v>0.5</v>
      </c>
      <c r="U75" s="768">
        <v>1</v>
      </c>
    </row>
    <row r="76" spans="1:21" ht="14.4" customHeight="1" x14ac:dyDescent="0.3">
      <c r="A76" s="726">
        <v>31</v>
      </c>
      <c r="B76" s="727" t="s">
        <v>1843</v>
      </c>
      <c r="C76" s="727" t="s">
        <v>1847</v>
      </c>
      <c r="D76" s="810" t="s">
        <v>2961</v>
      </c>
      <c r="E76" s="811" t="s">
        <v>1862</v>
      </c>
      <c r="F76" s="727" t="s">
        <v>1844</v>
      </c>
      <c r="G76" s="727" t="s">
        <v>1946</v>
      </c>
      <c r="H76" s="727" t="s">
        <v>571</v>
      </c>
      <c r="I76" s="727" t="s">
        <v>2013</v>
      </c>
      <c r="J76" s="727" t="s">
        <v>1948</v>
      </c>
      <c r="K76" s="727" t="s">
        <v>1949</v>
      </c>
      <c r="L76" s="728">
        <v>132.97999999999999</v>
      </c>
      <c r="M76" s="728">
        <v>531.91999999999996</v>
      </c>
      <c r="N76" s="727">
        <v>4</v>
      </c>
      <c r="O76" s="812">
        <v>1.5</v>
      </c>
      <c r="P76" s="728"/>
      <c r="Q76" s="745">
        <v>0</v>
      </c>
      <c r="R76" s="727"/>
      <c r="S76" s="745">
        <v>0</v>
      </c>
      <c r="T76" s="812"/>
      <c r="U76" s="768">
        <v>0</v>
      </c>
    </row>
    <row r="77" spans="1:21" ht="14.4" customHeight="1" x14ac:dyDescent="0.3">
      <c r="A77" s="726">
        <v>31</v>
      </c>
      <c r="B77" s="727" t="s">
        <v>1843</v>
      </c>
      <c r="C77" s="727" t="s">
        <v>1847</v>
      </c>
      <c r="D77" s="810" t="s">
        <v>2961</v>
      </c>
      <c r="E77" s="811" t="s">
        <v>1862</v>
      </c>
      <c r="F77" s="727" t="s">
        <v>1844</v>
      </c>
      <c r="G77" s="727" t="s">
        <v>2014</v>
      </c>
      <c r="H77" s="727" t="s">
        <v>571</v>
      </c>
      <c r="I77" s="727" t="s">
        <v>2015</v>
      </c>
      <c r="J77" s="727" t="s">
        <v>2016</v>
      </c>
      <c r="K77" s="727" t="s">
        <v>2017</v>
      </c>
      <c r="L77" s="728">
        <v>111.07</v>
      </c>
      <c r="M77" s="728">
        <v>222.14</v>
      </c>
      <c r="N77" s="727">
        <v>2</v>
      </c>
      <c r="O77" s="812">
        <v>0.5</v>
      </c>
      <c r="P77" s="728">
        <v>222.14</v>
      </c>
      <c r="Q77" s="745">
        <v>1</v>
      </c>
      <c r="R77" s="727">
        <v>2</v>
      </c>
      <c r="S77" s="745">
        <v>1</v>
      </c>
      <c r="T77" s="812">
        <v>0.5</v>
      </c>
      <c r="U77" s="768">
        <v>1</v>
      </c>
    </row>
    <row r="78" spans="1:21" ht="14.4" customHeight="1" x14ac:dyDescent="0.3">
      <c r="A78" s="726">
        <v>31</v>
      </c>
      <c r="B78" s="727" t="s">
        <v>1843</v>
      </c>
      <c r="C78" s="727" t="s">
        <v>1847</v>
      </c>
      <c r="D78" s="810" t="s">
        <v>2961</v>
      </c>
      <c r="E78" s="811" t="s">
        <v>1862</v>
      </c>
      <c r="F78" s="727" t="s">
        <v>1844</v>
      </c>
      <c r="G78" s="727" t="s">
        <v>1886</v>
      </c>
      <c r="H78" s="727" t="s">
        <v>610</v>
      </c>
      <c r="I78" s="727" t="s">
        <v>1887</v>
      </c>
      <c r="J78" s="727" t="s">
        <v>753</v>
      </c>
      <c r="K78" s="727" t="s">
        <v>1497</v>
      </c>
      <c r="L78" s="728">
        <v>490.89</v>
      </c>
      <c r="M78" s="728">
        <v>16199.37</v>
      </c>
      <c r="N78" s="727">
        <v>33</v>
      </c>
      <c r="O78" s="812">
        <v>7</v>
      </c>
      <c r="P78" s="728">
        <v>15217.59</v>
      </c>
      <c r="Q78" s="745">
        <v>0.93939393939393934</v>
      </c>
      <c r="R78" s="727">
        <v>31</v>
      </c>
      <c r="S78" s="745">
        <v>0.93939393939393945</v>
      </c>
      <c r="T78" s="812">
        <v>6.5</v>
      </c>
      <c r="U78" s="768">
        <v>0.9285714285714286</v>
      </c>
    </row>
    <row r="79" spans="1:21" ht="14.4" customHeight="1" x14ac:dyDescent="0.3">
      <c r="A79" s="726">
        <v>31</v>
      </c>
      <c r="B79" s="727" t="s">
        <v>1843</v>
      </c>
      <c r="C79" s="727" t="s">
        <v>1847</v>
      </c>
      <c r="D79" s="810" t="s">
        <v>2961</v>
      </c>
      <c r="E79" s="811" t="s">
        <v>1862</v>
      </c>
      <c r="F79" s="727" t="s">
        <v>1844</v>
      </c>
      <c r="G79" s="727" t="s">
        <v>1886</v>
      </c>
      <c r="H79" s="727" t="s">
        <v>610</v>
      </c>
      <c r="I79" s="727" t="s">
        <v>1888</v>
      </c>
      <c r="J79" s="727" t="s">
        <v>753</v>
      </c>
      <c r="K79" s="727" t="s">
        <v>1495</v>
      </c>
      <c r="L79" s="728">
        <v>736.33</v>
      </c>
      <c r="M79" s="728">
        <v>67006.030000000013</v>
      </c>
      <c r="N79" s="727">
        <v>91</v>
      </c>
      <c r="O79" s="812">
        <v>19</v>
      </c>
      <c r="P79" s="728">
        <v>61115.390000000014</v>
      </c>
      <c r="Q79" s="745">
        <v>0.91208791208791207</v>
      </c>
      <c r="R79" s="727">
        <v>83</v>
      </c>
      <c r="S79" s="745">
        <v>0.91208791208791207</v>
      </c>
      <c r="T79" s="812">
        <v>17</v>
      </c>
      <c r="U79" s="768">
        <v>0.89473684210526316</v>
      </c>
    </row>
    <row r="80" spans="1:21" ht="14.4" customHeight="1" x14ac:dyDescent="0.3">
      <c r="A80" s="726">
        <v>31</v>
      </c>
      <c r="B80" s="727" t="s">
        <v>1843</v>
      </c>
      <c r="C80" s="727" t="s">
        <v>1847</v>
      </c>
      <c r="D80" s="810" t="s">
        <v>2961</v>
      </c>
      <c r="E80" s="811" t="s">
        <v>1862</v>
      </c>
      <c r="F80" s="727" t="s">
        <v>1844</v>
      </c>
      <c r="G80" s="727" t="s">
        <v>1886</v>
      </c>
      <c r="H80" s="727" t="s">
        <v>610</v>
      </c>
      <c r="I80" s="727" t="s">
        <v>2018</v>
      </c>
      <c r="J80" s="727" t="s">
        <v>753</v>
      </c>
      <c r="K80" s="727" t="s">
        <v>2019</v>
      </c>
      <c r="L80" s="728">
        <v>923.74</v>
      </c>
      <c r="M80" s="728">
        <v>923.74</v>
      </c>
      <c r="N80" s="727">
        <v>1</v>
      </c>
      <c r="O80" s="812">
        <v>1</v>
      </c>
      <c r="P80" s="728">
        <v>923.74</v>
      </c>
      <c r="Q80" s="745">
        <v>1</v>
      </c>
      <c r="R80" s="727">
        <v>1</v>
      </c>
      <c r="S80" s="745">
        <v>1</v>
      </c>
      <c r="T80" s="812">
        <v>1</v>
      </c>
      <c r="U80" s="768">
        <v>1</v>
      </c>
    </row>
    <row r="81" spans="1:21" ht="14.4" customHeight="1" x14ac:dyDescent="0.3">
      <c r="A81" s="726">
        <v>31</v>
      </c>
      <c r="B81" s="727" t="s">
        <v>1843</v>
      </c>
      <c r="C81" s="727" t="s">
        <v>1847</v>
      </c>
      <c r="D81" s="810" t="s">
        <v>2961</v>
      </c>
      <c r="E81" s="811" t="s">
        <v>1862</v>
      </c>
      <c r="F81" s="727" t="s">
        <v>1844</v>
      </c>
      <c r="G81" s="727" t="s">
        <v>1886</v>
      </c>
      <c r="H81" s="727" t="s">
        <v>610</v>
      </c>
      <c r="I81" s="727" t="s">
        <v>1494</v>
      </c>
      <c r="J81" s="727" t="s">
        <v>753</v>
      </c>
      <c r="K81" s="727" t="s">
        <v>1495</v>
      </c>
      <c r="L81" s="728">
        <v>736.33</v>
      </c>
      <c r="M81" s="728">
        <v>4417.9800000000005</v>
      </c>
      <c r="N81" s="727">
        <v>6</v>
      </c>
      <c r="O81" s="812">
        <v>1</v>
      </c>
      <c r="P81" s="728">
        <v>4417.9800000000005</v>
      </c>
      <c r="Q81" s="745">
        <v>1</v>
      </c>
      <c r="R81" s="727">
        <v>6</v>
      </c>
      <c r="S81" s="745">
        <v>1</v>
      </c>
      <c r="T81" s="812">
        <v>1</v>
      </c>
      <c r="U81" s="768">
        <v>1</v>
      </c>
    </row>
    <row r="82" spans="1:21" ht="14.4" customHeight="1" x14ac:dyDescent="0.3">
      <c r="A82" s="726">
        <v>31</v>
      </c>
      <c r="B82" s="727" t="s">
        <v>1843</v>
      </c>
      <c r="C82" s="727" t="s">
        <v>1847</v>
      </c>
      <c r="D82" s="810" t="s">
        <v>2961</v>
      </c>
      <c r="E82" s="811" t="s">
        <v>1862</v>
      </c>
      <c r="F82" s="727" t="s">
        <v>1844</v>
      </c>
      <c r="G82" s="727" t="s">
        <v>1886</v>
      </c>
      <c r="H82" s="727" t="s">
        <v>610</v>
      </c>
      <c r="I82" s="727" t="s">
        <v>1496</v>
      </c>
      <c r="J82" s="727" t="s">
        <v>753</v>
      </c>
      <c r="K82" s="727" t="s">
        <v>1497</v>
      </c>
      <c r="L82" s="728">
        <v>490.89</v>
      </c>
      <c r="M82" s="728">
        <v>981.78</v>
      </c>
      <c r="N82" s="727">
        <v>2</v>
      </c>
      <c r="O82" s="812">
        <v>0.5</v>
      </c>
      <c r="P82" s="728">
        <v>981.78</v>
      </c>
      <c r="Q82" s="745">
        <v>1</v>
      </c>
      <c r="R82" s="727">
        <v>2</v>
      </c>
      <c r="S82" s="745">
        <v>1</v>
      </c>
      <c r="T82" s="812">
        <v>0.5</v>
      </c>
      <c r="U82" s="768">
        <v>1</v>
      </c>
    </row>
    <row r="83" spans="1:21" ht="14.4" customHeight="1" x14ac:dyDescent="0.3">
      <c r="A83" s="726">
        <v>31</v>
      </c>
      <c r="B83" s="727" t="s">
        <v>1843</v>
      </c>
      <c r="C83" s="727" t="s">
        <v>1847</v>
      </c>
      <c r="D83" s="810" t="s">
        <v>2961</v>
      </c>
      <c r="E83" s="811" t="s">
        <v>1862</v>
      </c>
      <c r="F83" s="727" t="s">
        <v>1844</v>
      </c>
      <c r="G83" s="727" t="s">
        <v>1889</v>
      </c>
      <c r="H83" s="727" t="s">
        <v>610</v>
      </c>
      <c r="I83" s="727" t="s">
        <v>1673</v>
      </c>
      <c r="J83" s="727" t="s">
        <v>643</v>
      </c>
      <c r="K83" s="727" t="s">
        <v>1674</v>
      </c>
      <c r="L83" s="728">
        <v>48.42</v>
      </c>
      <c r="M83" s="728">
        <v>193.68</v>
      </c>
      <c r="N83" s="727">
        <v>4</v>
      </c>
      <c r="O83" s="812">
        <v>2.5</v>
      </c>
      <c r="P83" s="728">
        <v>145.26</v>
      </c>
      <c r="Q83" s="745">
        <v>0.74999999999999989</v>
      </c>
      <c r="R83" s="727">
        <v>3</v>
      </c>
      <c r="S83" s="745">
        <v>0.75</v>
      </c>
      <c r="T83" s="812">
        <v>2</v>
      </c>
      <c r="U83" s="768">
        <v>0.8</v>
      </c>
    </row>
    <row r="84" spans="1:21" ht="14.4" customHeight="1" x14ac:dyDescent="0.3">
      <c r="A84" s="726">
        <v>31</v>
      </c>
      <c r="B84" s="727" t="s">
        <v>1843</v>
      </c>
      <c r="C84" s="727" t="s">
        <v>1847</v>
      </c>
      <c r="D84" s="810" t="s">
        <v>2961</v>
      </c>
      <c r="E84" s="811" t="s">
        <v>1862</v>
      </c>
      <c r="F84" s="727" t="s">
        <v>1844</v>
      </c>
      <c r="G84" s="727" t="s">
        <v>1965</v>
      </c>
      <c r="H84" s="727" t="s">
        <v>571</v>
      </c>
      <c r="I84" s="727" t="s">
        <v>1966</v>
      </c>
      <c r="J84" s="727" t="s">
        <v>953</v>
      </c>
      <c r="K84" s="727" t="s">
        <v>1967</v>
      </c>
      <c r="L84" s="728">
        <v>90.53</v>
      </c>
      <c r="M84" s="728">
        <v>90.53</v>
      </c>
      <c r="N84" s="727">
        <v>1</v>
      </c>
      <c r="O84" s="812">
        <v>1</v>
      </c>
      <c r="P84" s="728">
        <v>90.53</v>
      </c>
      <c r="Q84" s="745">
        <v>1</v>
      </c>
      <c r="R84" s="727">
        <v>1</v>
      </c>
      <c r="S84" s="745">
        <v>1</v>
      </c>
      <c r="T84" s="812">
        <v>1</v>
      </c>
      <c r="U84" s="768">
        <v>1</v>
      </c>
    </row>
    <row r="85" spans="1:21" ht="14.4" customHeight="1" x14ac:dyDescent="0.3">
      <c r="A85" s="726">
        <v>31</v>
      </c>
      <c r="B85" s="727" t="s">
        <v>1843</v>
      </c>
      <c r="C85" s="727" t="s">
        <v>1847</v>
      </c>
      <c r="D85" s="810" t="s">
        <v>2961</v>
      </c>
      <c r="E85" s="811" t="s">
        <v>1862</v>
      </c>
      <c r="F85" s="727" t="s">
        <v>1844</v>
      </c>
      <c r="G85" s="727" t="s">
        <v>1890</v>
      </c>
      <c r="H85" s="727" t="s">
        <v>610</v>
      </c>
      <c r="I85" s="727" t="s">
        <v>1692</v>
      </c>
      <c r="J85" s="727" t="s">
        <v>1693</v>
      </c>
      <c r="K85" s="727" t="s">
        <v>1694</v>
      </c>
      <c r="L85" s="728">
        <v>0</v>
      </c>
      <c r="M85" s="728">
        <v>0</v>
      </c>
      <c r="N85" s="727">
        <v>217</v>
      </c>
      <c r="O85" s="812">
        <v>95.5</v>
      </c>
      <c r="P85" s="728">
        <v>0</v>
      </c>
      <c r="Q85" s="745"/>
      <c r="R85" s="727">
        <v>120</v>
      </c>
      <c r="S85" s="745">
        <v>0.55299539170506917</v>
      </c>
      <c r="T85" s="812">
        <v>43.5</v>
      </c>
      <c r="U85" s="768">
        <v>0.45549738219895286</v>
      </c>
    </row>
    <row r="86" spans="1:21" ht="14.4" customHeight="1" x14ac:dyDescent="0.3">
      <c r="A86" s="726">
        <v>31</v>
      </c>
      <c r="B86" s="727" t="s">
        <v>1843</v>
      </c>
      <c r="C86" s="727" t="s">
        <v>1847</v>
      </c>
      <c r="D86" s="810" t="s">
        <v>2961</v>
      </c>
      <c r="E86" s="811" t="s">
        <v>1862</v>
      </c>
      <c r="F86" s="727" t="s">
        <v>1844</v>
      </c>
      <c r="G86" s="727" t="s">
        <v>2020</v>
      </c>
      <c r="H86" s="727" t="s">
        <v>571</v>
      </c>
      <c r="I86" s="727" t="s">
        <v>2021</v>
      </c>
      <c r="J86" s="727" t="s">
        <v>1130</v>
      </c>
      <c r="K86" s="727" t="s">
        <v>2022</v>
      </c>
      <c r="L86" s="728">
        <v>42.54</v>
      </c>
      <c r="M86" s="728">
        <v>85.08</v>
      </c>
      <c r="N86" s="727">
        <v>2</v>
      </c>
      <c r="O86" s="812">
        <v>1</v>
      </c>
      <c r="P86" s="728"/>
      <c r="Q86" s="745">
        <v>0</v>
      </c>
      <c r="R86" s="727"/>
      <c r="S86" s="745">
        <v>0</v>
      </c>
      <c r="T86" s="812"/>
      <c r="U86" s="768">
        <v>0</v>
      </c>
    </row>
    <row r="87" spans="1:21" ht="14.4" customHeight="1" x14ac:dyDescent="0.3">
      <c r="A87" s="726">
        <v>31</v>
      </c>
      <c r="B87" s="727" t="s">
        <v>1843</v>
      </c>
      <c r="C87" s="727" t="s">
        <v>1847</v>
      </c>
      <c r="D87" s="810" t="s">
        <v>2961</v>
      </c>
      <c r="E87" s="811" t="s">
        <v>1862</v>
      </c>
      <c r="F87" s="727" t="s">
        <v>1844</v>
      </c>
      <c r="G87" s="727" t="s">
        <v>1891</v>
      </c>
      <c r="H87" s="727" t="s">
        <v>571</v>
      </c>
      <c r="I87" s="727" t="s">
        <v>1892</v>
      </c>
      <c r="J87" s="727" t="s">
        <v>1134</v>
      </c>
      <c r="K87" s="727" t="s">
        <v>1893</v>
      </c>
      <c r="L87" s="728">
        <v>186.27</v>
      </c>
      <c r="M87" s="728">
        <v>2607.7800000000002</v>
      </c>
      <c r="N87" s="727">
        <v>14</v>
      </c>
      <c r="O87" s="812">
        <v>7</v>
      </c>
      <c r="P87" s="728">
        <v>1490.16</v>
      </c>
      <c r="Q87" s="745">
        <v>0.5714285714285714</v>
      </c>
      <c r="R87" s="727">
        <v>8</v>
      </c>
      <c r="S87" s="745">
        <v>0.5714285714285714</v>
      </c>
      <c r="T87" s="812">
        <v>4</v>
      </c>
      <c r="U87" s="768">
        <v>0.5714285714285714</v>
      </c>
    </row>
    <row r="88" spans="1:21" ht="14.4" customHeight="1" x14ac:dyDescent="0.3">
      <c r="A88" s="726">
        <v>31</v>
      </c>
      <c r="B88" s="727" t="s">
        <v>1843</v>
      </c>
      <c r="C88" s="727" t="s">
        <v>1847</v>
      </c>
      <c r="D88" s="810" t="s">
        <v>2961</v>
      </c>
      <c r="E88" s="811" t="s">
        <v>1862</v>
      </c>
      <c r="F88" s="727" t="s">
        <v>1844</v>
      </c>
      <c r="G88" s="727" t="s">
        <v>1891</v>
      </c>
      <c r="H88" s="727" t="s">
        <v>571</v>
      </c>
      <c r="I88" s="727" t="s">
        <v>1892</v>
      </c>
      <c r="J88" s="727" t="s">
        <v>1134</v>
      </c>
      <c r="K88" s="727" t="s">
        <v>1893</v>
      </c>
      <c r="L88" s="728">
        <v>219.37</v>
      </c>
      <c r="M88" s="728">
        <v>658.11</v>
      </c>
      <c r="N88" s="727">
        <v>3</v>
      </c>
      <c r="O88" s="812">
        <v>2</v>
      </c>
      <c r="P88" s="728"/>
      <c r="Q88" s="745">
        <v>0</v>
      </c>
      <c r="R88" s="727"/>
      <c r="S88" s="745">
        <v>0</v>
      </c>
      <c r="T88" s="812"/>
      <c r="U88" s="768">
        <v>0</v>
      </c>
    </row>
    <row r="89" spans="1:21" ht="14.4" customHeight="1" x14ac:dyDescent="0.3">
      <c r="A89" s="726">
        <v>31</v>
      </c>
      <c r="B89" s="727" t="s">
        <v>1843</v>
      </c>
      <c r="C89" s="727" t="s">
        <v>1847</v>
      </c>
      <c r="D89" s="810" t="s">
        <v>2961</v>
      </c>
      <c r="E89" s="811" t="s">
        <v>1862</v>
      </c>
      <c r="F89" s="727" t="s">
        <v>1844</v>
      </c>
      <c r="G89" s="727" t="s">
        <v>2023</v>
      </c>
      <c r="H89" s="727" t="s">
        <v>571</v>
      </c>
      <c r="I89" s="727" t="s">
        <v>2024</v>
      </c>
      <c r="J89" s="727" t="s">
        <v>2025</v>
      </c>
      <c r="K89" s="727" t="s">
        <v>2026</v>
      </c>
      <c r="L89" s="728">
        <v>77.13</v>
      </c>
      <c r="M89" s="728">
        <v>385.65</v>
      </c>
      <c r="N89" s="727">
        <v>5</v>
      </c>
      <c r="O89" s="812">
        <v>1.5</v>
      </c>
      <c r="P89" s="728"/>
      <c r="Q89" s="745">
        <v>0</v>
      </c>
      <c r="R89" s="727"/>
      <c r="S89" s="745">
        <v>0</v>
      </c>
      <c r="T89" s="812"/>
      <c r="U89" s="768">
        <v>0</v>
      </c>
    </row>
    <row r="90" spans="1:21" ht="14.4" customHeight="1" x14ac:dyDescent="0.3">
      <c r="A90" s="726">
        <v>31</v>
      </c>
      <c r="B90" s="727" t="s">
        <v>1843</v>
      </c>
      <c r="C90" s="727" t="s">
        <v>1847</v>
      </c>
      <c r="D90" s="810" t="s">
        <v>2961</v>
      </c>
      <c r="E90" s="811" t="s">
        <v>1862</v>
      </c>
      <c r="F90" s="727" t="s">
        <v>1844</v>
      </c>
      <c r="G90" s="727" t="s">
        <v>1894</v>
      </c>
      <c r="H90" s="727" t="s">
        <v>571</v>
      </c>
      <c r="I90" s="727" t="s">
        <v>2027</v>
      </c>
      <c r="J90" s="727" t="s">
        <v>1896</v>
      </c>
      <c r="K90" s="727" t="s">
        <v>2028</v>
      </c>
      <c r="L90" s="728">
        <v>0</v>
      </c>
      <c r="M90" s="728">
        <v>0</v>
      </c>
      <c r="N90" s="727">
        <v>2</v>
      </c>
      <c r="O90" s="812">
        <v>1.5</v>
      </c>
      <c r="P90" s="728">
        <v>0</v>
      </c>
      <c r="Q90" s="745"/>
      <c r="R90" s="727">
        <v>2</v>
      </c>
      <c r="S90" s="745">
        <v>1</v>
      </c>
      <c r="T90" s="812">
        <v>1.5</v>
      </c>
      <c r="U90" s="768">
        <v>1</v>
      </c>
    </row>
    <row r="91" spans="1:21" ht="14.4" customHeight="1" x14ac:dyDescent="0.3">
      <c r="A91" s="726">
        <v>31</v>
      </c>
      <c r="B91" s="727" t="s">
        <v>1843</v>
      </c>
      <c r="C91" s="727" t="s">
        <v>1847</v>
      </c>
      <c r="D91" s="810" t="s">
        <v>2961</v>
      </c>
      <c r="E91" s="811" t="s">
        <v>1862</v>
      </c>
      <c r="F91" s="727" t="s">
        <v>1846</v>
      </c>
      <c r="G91" s="727" t="s">
        <v>1900</v>
      </c>
      <c r="H91" s="727" t="s">
        <v>571</v>
      </c>
      <c r="I91" s="727" t="s">
        <v>1901</v>
      </c>
      <c r="J91" s="727" t="s">
        <v>1902</v>
      </c>
      <c r="K91" s="727" t="s">
        <v>1903</v>
      </c>
      <c r="L91" s="728">
        <v>35.130000000000003</v>
      </c>
      <c r="M91" s="728">
        <v>9204.0600000000213</v>
      </c>
      <c r="N91" s="727">
        <v>262</v>
      </c>
      <c r="O91" s="812">
        <v>125</v>
      </c>
      <c r="P91" s="728">
        <v>9133.8000000000211</v>
      </c>
      <c r="Q91" s="745">
        <v>0.99236641221374045</v>
      </c>
      <c r="R91" s="727">
        <v>260</v>
      </c>
      <c r="S91" s="745">
        <v>0.99236641221374045</v>
      </c>
      <c r="T91" s="812">
        <v>124</v>
      </c>
      <c r="U91" s="768">
        <v>0.99199999999999999</v>
      </c>
    </row>
    <row r="92" spans="1:21" ht="14.4" customHeight="1" x14ac:dyDescent="0.3">
      <c r="A92" s="726">
        <v>31</v>
      </c>
      <c r="B92" s="727" t="s">
        <v>1843</v>
      </c>
      <c r="C92" s="727" t="s">
        <v>1847</v>
      </c>
      <c r="D92" s="810" t="s">
        <v>2961</v>
      </c>
      <c r="E92" s="811" t="s">
        <v>1862</v>
      </c>
      <c r="F92" s="727" t="s">
        <v>1846</v>
      </c>
      <c r="G92" s="727" t="s">
        <v>2029</v>
      </c>
      <c r="H92" s="727" t="s">
        <v>571</v>
      </c>
      <c r="I92" s="727" t="s">
        <v>2030</v>
      </c>
      <c r="J92" s="727" t="s">
        <v>2031</v>
      </c>
      <c r="K92" s="727" t="s">
        <v>2032</v>
      </c>
      <c r="L92" s="728">
        <v>410</v>
      </c>
      <c r="M92" s="728">
        <v>4920</v>
      </c>
      <c r="N92" s="727">
        <v>12</v>
      </c>
      <c r="O92" s="812">
        <v>12</v>
      </c>
      <c r="P92" s="728">
        <v>4920</v>
      </c>
      <c r="Q92" s="745">
        <v>1</v>
      </c>
      <c r="R92" s="727">
        <v>12</v>
      </c>
      <c r="S92" s="745">
        <v>1</v>
      </c>
      <c r="T92" s="812">
        <v>12</v>
      </c>
      <c r="U92" s="768">
        <v>1</v>
      </c>
    </row>
    <row r="93" spans="1:21" ht="14.4" customHeight="1" x14ac:dyDescent="0.3">
      <c r="A93" s="726">
        <v>31</v>
      </c>
      <c r="B93" s="727" t="s">
        <v>1843</v>
      </c>
      <c r="C93" s="727" t="s">
        <v>1847</v>
      </c>
      <c r="D93" s="810" t="s">
        <v>2961</v>
      </c>
      <c r="E93" s="811" t="s">
        <v>1862</v>
      </c>
      <c r="F93" s="727" t="s">
        <v>1846</v>
      </c>
      <c r="G93" s="727" t="s">
        <v>1904</v>
      </c>
      <c r="H93" s="727" t="s">
        <v>571</v>
      </c>
      <c r="I93" s="727" t="s">
        <v>2033</v>
      </c>
      <c r="J93" s="727" t="s">
        <v>2034</v>
      </c>
      <c r="K93" s="727" t="s">
        <v>2035</v>
      </c>
      <c r="L93" s="728">
        <v>3000</v>
      </c>
      <c r="M93" s="728">
        <v>12000</v>
      </c>
      <c r="N93" s="727">
        <v>4</v>
      </c>
      <c r="O93" s="812">
        <v>4</v>
      </c>
      <c r="P93" s="728">
        <v>9000</v>
      </c>
      <c r="Q93" s="745">
        <v>0.75</v>
      </c>
      <c r="R93" s="727">
        <v>3</v>
      </c>
      <c r="S93" s="745">
        <v>0.75</v>
      </c>
      <c r="T93" s="812">
        <v>3</v>
      </c>
      <c r="U93" s="768">
        <v>0.75</v>
      </c>
    </row>
    <row r="94" spans="1:21" ht="14.4" customHeight="1" x14ac:dyDescent="0.3">
      <c r="A94" s="726">
        <v>31</v>
      </c>
      <c r="B94" s="727" t="s">
        <v>1843</v>
      </c>
      <c r="C94" s="727" t="s">
        <v>1847</v>
      </c>
      <c r="D94" s="810" t="s">
        <v>2961</v>
      </c>
      <c r="E94" s="811" t="s">
        <v>1862</v>
      </c>
      <c r="F94" s="727" t="s">
        <v>1846</v>
      </c>
      <c r="G94" s="727" t="s">
        <v>1904</v>
      </c>
      <c r="H94" s="727" t="s">
        <v>571</v>
      </c>
      <c r="I94" s="727" t="s">
        <v>1981</v>
      </c>
      <c r="J94" s="727" t="s">
        <v>1982</v>
      </c>
      <c r="K94" s="727" t="s">
        <v>1983</v>
      </c>
      <c r="L94" s="728">
        <v>199.5</v>
      </c>
      <c r="M94" s="728">
        <v>997.5</v>
      </c>
      <c r="N94" s="727">
        <v>5</v>
      </c>
      <c r="O94" s="812">
        <v>5</v>
      </c>
      <c r="P94" s="728">
        <v>997.5</v>
      </c>
      <c r="Q94" s="745">
        <v>1</v>
      </c>
      <c r="R94" s="727">
        <v>5</v>
      </c>
      <c r="S94" s="745">
        <v>1</v>
      </c>
      <c r="T94" s="812">
        <v>5</v>
      </c>
      <c r="U94" s="768">
        <v>1</v>
      </c>
    </row>
    <row r="95" spans="1:21" ht="14.4" customHeight="1" x14ac:dyDescent="0.3">
      <c r="A95" s="726">
        <v>31</v>
      </c>
      <c r="B95" s="727" t="s">
        <v>1843</v>
      </c>
      <c r="C95" s="727" t="s">
        <v>1847</v>
      </c>
      <c r="D95" s="810" t="s">
        <v>2961</v>
      </c>
      <c r="E95" s="811" t="s">
        <v>1862</v>
      </c>
      <c r="F95" s="727" t="s">
        <v>1846</v>
      </c>
      <c r="G95" s="727" t="s">
        <v>1904</v>
      </c>
      <c r="H95" s="727" t="s">
        <v>571</v>
      </c>
      <c r="I95" s="727" t="s">
        <v>1905</v>
      </c>
      <c r="J95" s="727" t="s">
        <v>1906</v>
      </c>
      <c r="K95" s="727" t="s">
        <v>1907</v>
      </c>
      <c r="L95" s="728">
        <v>492.18</v>
      </c>
      <c r="M95" s="728">
        <v>6398.3400000000011</v>
      </c>
      <c r="N95" s="727">
        <v>13</v>
      </c>
      <c r="O95" s="812">
        <v>13</v>
      </c>
      <c r="P95" s="728">
        <v>6398.3400000000011</v>
      </c>
      <c r="Q95" s="745">
        <v>1</v>
      </c>
      <c r="R95" s="727">
        <v>13</v>
      </c>
      <c r="S95" s="745">
        <v>1</v>
      </c>
      <c r="T95" s="812">
        <v>13</v>
      </c>
      <c r="U95" s="768">
        <v>1</v>
      </c>
    </row>
    <row r="96" spans="1:21" ht="14.4" customHeight="1" x14ac:dyDescent="0.3">
      <c r="A96" s="726">
        <v>31</v>
      </c>
      <c r="B96" s="727" t="s">
        <v>1843</v>
      </c>
      <c r="C96" s="727" t="s">
        <v>1847</v>
      </c>
      <c r="D96" s="810" t="s">
        <v>2961</v>
      </c>
      <c r="E96" s="811" t="s">
        <v>1862</v>
      </c>
      <c r="F96" s="727" t="s">
        <v>1846</v>
      </c>
      <c r="G96" s="727" t="s">
        <v>1904</v>
      </c>
      <c r="H96" s="727" t="s">
        <v>571</v>
      </c>
      <c r="I96" s="727" t="s">
        <v>1908</v>
      </c>
      <c r="J96" s="727" t="s">
        <v>1909</v>
      </c>
      <c r="K96" s="727" t="s">
        <v>1910</v>
      </c>
      <c r="L96" s="728">
        <v>347.81</v>
      </c>
      <c r="M96" s="728">
        <v>1391.24</v>
      </c>
      <c r="N96" s="727">
        <v>4</v>
      </c>
      <c r="O96" s="812">
        <v>4</v>
      </c>
      <c r="P96" s="728">
        <v>1391.24</v>
      </c>
      <c r="Q96" s="745">
        <v>1</v>
      </c>
      <c r="R96" s="727">
        <v>4</v>
      </c>
      <c r="S96" s="745">
        <v>1</v>
      </c>
      <c r="T96" s="812">
        <v>4</v>
      </c>
      <c r="U96" s="768">
        <v>1</v>
      </c>
    </row>
    <row r="97" spans="1:21" ht="14.4" customHeight="1" x14ac:dyDescent="0.3">
      <c r="A97" s="726">
        <v>31</v>
      </c>
      <c r="B97" s="727" t="s">
        <v>1843</v>
      </c>
      <c r="C97" s="727" t="s">
        <v>1847</v>
      </c>
      <c r="D97" s="810" t="s">
        <v>2961</v>
      </c>
      <c r="E97" s="811" t="s">
        <v>1862</v>
      </c>
      <c r="F97" s="727" t="s">
        <v>1846</v>
      </c>
      <c r="G97" s="727" t="s">
        <v>1904</v>
      </c>
      <c r="H97" s="727" t="s">
        <v>571</v>
      </c>
      <c r="I97" s="727" t="s">
        <v>1987</v>
      </c>
      <c r="J97" s="727" t="s">
        <v>1988</v>
      </c>
      <c r="K97" s="727" t="s">
        <v>1989</v>
      </c>
      <c r="L97" s="728">
        <v>971.25</v>
      </c>
      <c r="M97" s="728">
        <v>5827.5</v>
      </c>
      <c r="N97" s="727">
        <v>6</v>
      </c>
      <c r="O97" s="812">
        <v>6</v>
      </c>
      <c r="P97" s="728">
        <v>4856.25</v>
      </c>
      <c r="Q97" s="745">
        <v>0.83333333333333337</v>
      </c>
      <c r="R97" s="727">
        <v>5</v>
      </c>
      <c r="S97" s="745">
        <v>0.83333333333333337</v>
      </c>
      <c r="T97" s="812">
        <v>5</v>
      </c>
      <c r="U97" s="768">
        <v>0.83333333333333337</v>
      </c>
    </row>
    <row r="98" spans="1:21" ht="14.4" customHeight="1" x14ac:dyDescent="0.3">
      <c r="A98" s="726">
        <v>31</v>
      </c>
      <c r="B98" s="727" t="s">
        <v>1843</v>
      </c>
      <c r="C98" s="727" t="s">
        <v>1847</v>
      </c>
      <c r="D98" s="810" t="s">
        <v>2961</v>
      </c>
      <c r="E98" s="811" t="s">
        <v>1862</v>
      </c>
      <c r="F98" s="727" t="s">
        <v>1846</v>
      </c>
      <c r="G98" s="727" t="s">
        <v>1904</v>
      </c>
      <c r="H98" s="727" t="s">
        <v>571</v>
      </c>
      <c r="I98" s="727" t="s">
        <v>1990</v>
      </c>
      <c r="J98" s="727" t="s">
        <v>1991</v>
      </c>
      <c r="K98" s="727" t="s">
        <v>1992</v>
      </c>
      <c r="L98" s="728">
        <v>350</v>
      </c>
      <c r="M98" s="728">
        <v>350</v>
      </c>
      <c r="N98" s="727">
        <v>1</v>
      </c>
      <c r="O98" s="812">
        <v>1</v>
      </c>
      <c r="P98" s="728">
        <v>350</v>
      </c>
      <c r="Q98" s="745">
        <v>1</v>
      </c>
      <c r="R98" s="727">
        <v>1</v>
      </c>
      <c r="S98" s="745">
        <v>1</v>
      </c>
      <c r="T98" s="812">
        <v>1</v>
      </c>
      <c r="U98" s="768">
        <v>1</v>
      </c>
    </row>
    <row r="99" spans="1:21" ht="14.4" customHeight="1" x14ac:dyDescent="0.3">
      <c r="A99" s="726">
        <v>31</v>
      </c>
      <c r="B99" s="727" t="s">
        <v>1843</v>
      </c>
      <c r="C99" s="727" t="s">
        <v>1847</v>
      </c>
      <c r="D99" s="810" t="s">
        <v>2961</v>
      </c>
      <c r="E99" s="811" t="s">
        <v>1862</v>
      </c>
      <c r="F99" s="727" t="s">
        <v>1846</v>
      </c>
      <c r="G99" s="727" t="s">
        <v>1904</v>
      </c>
      <c r="H99" s="727" t="s">
        <v>571</v>
      </c>
      <c r="I99" s="727" t="s">
        <v>2036</v>
      </c>
      <c r="J99" s="727" t="s">
        <v>2037</v>
      </c>
      <c r="K99" s="727" t="s">
        <v>2038</v>
      </c>
      <c r="L99" s="728">
        <v>1000</v>
      </c>
      <c r="M99" s="728">
        <v>3000</v>
      </c>
      <c r="N99" s="727">
        <v>3</v>
      </c>
      <c r="O99" s="812">
        <v>3</v>
      </c>
      <c r="P99" s="728">
        <v>3000</v>
      </c>
      <c r="Q99" s="745">
        <v>1</v>
      </c>
      <c r="R99" s="727">
        <v>3</v>
      </c>
      <c r="S99" s="745">
        <v>1</v>
      </c>
      <c r="T99" s="812">
        <v>3</v>
      </c>
      <c r="U99" s="768">
        <v>1</v>
      </c>
    </row>
    <row r="100" spans="1:21" ht="14.4" customHeight="1" x14ac:dyDescent="0.3">
      <c r="A100" s="726">
        <v>31</v>
      </c>
      <c r="B100" s="727" t="s">
        <v>1843</v>
      </c>
      <c r="C100" s="727" t="s">
        <v>1847</v>
      </c>
      <c r="D100" s="810" t="s">
        <v>2961</v>
      </c>
      <c r="E100" s="811" t="s">
        <v>1862</v>
      </c>
      <c r="F100" s="727" t="s">
        <v>1846</v>
      </c>
      <c r="G100" s="727" t="s">
        <v>1904</v>
      </c>
      <c r="H100" s="727" t="s">
        <v>571</v>
      </c>
      <c r="I100" s="727" t="s">
        <v>2039</v>
      </c>
      <c r="J100" s="727" t="s">
        <v>2040</v>
      </c>
      <c r="K100" s="727" t="s">
        <v>2041</v>
      </c>
      <c r="L100" s="728">
        <v>750</v>
      </c>
      <c r="M100" s="728">
        <v>750</v>
      </c>
      <c r="N100" s="727">
        <v>1</v>
      </c>
      <c r="O100" s="812">
        <v>1</v>
      </c>
      <c r="P100" s="728">
        <v>750</v>
      </c>
      <c r="Q100" s="745">
        <v>1</v>
      </c>
      <c r="R100" s="727">
        <v>1</v>
      </c>
      <c r="S100" s="745">
        <v>1</v>
      </c>
      <c r="T100" s="812">
        <v>1</v>
      </c>
      <c r="U100" s="768">
        <v>1</v>
      </c>
    </row>
    <row r="101" spans="1:21" ht="14.4" customHeight="1" x14ac:dyDescent="0.3">
      <c r="A101" s="726">
        <v>31</v>
      </c>
      <c r="B101" s="727" t="s">
        <v>1843</v>
      </c>
      <c r="C101" s="727" t="s">
        <v>1847</v>
      </c>
      <c r="D101" s="810" t="s">
        <v>2961</v>
      </c>
      <c r="E101" s="811" t="s">
        <v>1862</v>
      </c>
      <c r="F101" s="727" t="s">
        <v>1846</v>
      </c>
      <c r="G101" s="727" t="s">
        <v>1904</v>
      </c>
      <c r="H101" s="727" t="s">
        <v>571</v>
      </c>
      <c r="I101" s="727" t="s">
        <v>2042</v>
      </c>
      <c r="J101" s="727" t="s">
        <v>2043</v>
      </c>
      <c r="K101" s="727" t="s">
        <v>2044</v>
      </c>
      <c r="L101" s="728">
        <v>1690</v>
      </c>
      <c r="M101" s="728">
        <v>1690</v>
      </c>
      <c r="N101" s="727">
        <v>1</v>
      </c>
      <c r="O101" s="812">
        <v>1</v>
      </c>
      <c r="P101" s="728">
        <v>1690</v>
      </c>
      <c r="Q101" s="745">
        <v>1</v>
      </c>
      <c r="R101" s="727">
        <v>1</v>
      </c>
      <c r="S101" s="745">
        <v>1</v>
      </c>
      <c r="T101" s="812">
        <v>1</v>
      </c>
      <c r="U101" s="768">
        <v>1</v>
      </c>
    </row>
    <row r="102" spans="1:21" ht="14.4" customHeight="1" x14ac:dyDescent="0.3">
      <c r="A102" s="726">
        <v>31</v>
      </c>
      <c r="B102" s="727" t="s">
        <v>1843</v>
      </c>
      <c r="C102" s="727" t="s">
        <v>1847</v>
      </c>
      <c r="D102" s="810" t="s">
        <v>2961</v>
      </c>
      <c r="E102" s="811" t="s">
        <v>1862</v>
      </c>
      <c r="F102" s="727" t="s">
        <v>1846</v>
      </c>
      <c r="G102" s="727" t="s">
        <v>1917</v>
      </c>
      <c r="H102" s="727" t="s">
        <v>571</v>
      </c>
      <c r="I102" s="727" t="s">
        <v>1996</v>
      </c>
      <c r="J102" s="727" t="s">
        <v>1997</v>
      </c>
      <c r="K102" s="727" t="s">
        <v>1998</v>
      </c>
      <c r="L102" s="728">
        <v>260</v>
      </c>
      <c r="M102" s="728">
        <v>520</v>
      </c>
      <c r="N102" s="727">
        <v>2</v>
      </c>
      <c r="O102" s="812">
        <v>1</v>
      </c>
      <c r="P102" s="728">
        <v>520</v>
      </c>
      <c r="Q102" s="745">
        <v>1</v>
      </c>
      <c r="R102" s="727">
        <v>2</v>
      </c>
      <c r="S102" s="745">
        <v>1</v>
      </c>
      <c r="T102" s="812">
        <v>1</v>
      </c>
      <c r="U102" s="768">
        <v>1</v>
      </c>
    </row>
    <row r="103" spans="1:21" ht="14.4" customHeight="1" x14ac:dyDescent="0.3">
      <c r="A103" s="726">
        <v>31</v>
      </c>
      <c r="B103" s="727" t="s">
        <v>1843</v>
      </c>
      <c r="C103" s="727" t="s">
        <v>1847</v>
      </c>
      <c r="D103" s="810" t="s">
        <v>2961</v>
      </c>
      <c r="E103" s="811" t="s">
        <v>1862</v>
      </c>
      <c r="F103" s="727" t="s">
        <v>1846</v>
      </c>
      <c r="G103" s="727" t="s">
        <v>1917</v>
      </c>
      <c r="H103" s="727" t="s">
        <v>571</v>
      </c>
      <c r="I103" s="727" t="s">
        <v>1918</v>
      </c>
      <c r="J103" s="727" t="s">
        <v>1919</v>
      </c>
      <c r="K103" s="727" t="s">
        <v>1920</v>
      </c>
      <c r="L103" s="728">
        <v>200</v>
      </c>
      <c r="M103" s="728">
        <v>13200</v>
      </c>
      <c r="N103" s="727">
        <v>66</v>
      </c>
      <c r="O103" s="812">
        <v>33</v>
      </c>
      <c r="P103" s="728">
        <v>13200</v>
      </c>
      <c r="Q103" s="745">
        <v>1</v>
      </c>
      <c r="R103" s="727">
        <v>66</v>
      </c>
      <c r="S103" s="745">
        <v>1</v>
      </c>
      <c r="T103" s="812">
        <v>33</v>
      </c>
      <c r="U103" s="768">
        <v>1</v>
      </c>
    </row>
    <row r="104" spans="1:21" ht="14.4" customHeight="1" x14ac:dyDescent="0.3">
      <c r="A104" s="726">
        <v>31</v>
      </c>
      <c r="B104" s="727" t="s">
        <v>1843</v>
      </c>
      <c r="C104" s="727" t="s">
        <v>1847</v>
      </c>
      <c r="D104" s="810" t="s">
        <v>2961</v>
      </c>
      <c r="E104" s="811" t="s">
        <v>1862</v>
      </c>
      <c r="F104" s="727" t="s">
        <v>1846</v>
      </c>
      <c r="G104" s="727" t="s">
        <v>1917</v>
      </c>
      <c r="H104" s="727" t="s">
        <v>571</v>
      </c>
      <c r="I104" s="727" t="s">
        <v>1999</v>
      </c>
      <c r="J104" s="727" t="s">
        <v>2000</v>
      </c>
      <c r="K104" s="727" t="s">
        <v>2001</v>
      </c>
      <c r="L104" s="728">
        <v>1200</v>
      </c>
      <c r="M104" s="728">
        <v>1200</v>
      </c>
      <c r="N104" s="727">
        <v>1</v>
      </c>
      <c r="O104" s="812">
        <v>1</v>
      </c>
      <c r="P104" s="728">
        <v>1200</v>
      </c>
      <c r="Q104" s="745">
        <v>1</v>
      </c>
      <c r="R104" s="727">
        <v>1</v>
      </c>
      <c r="S104" s="745">
        <v>1</v>
      </c>
      <c r="T104" s="812">
        <v>1</v>
      </c>
      <c r="U104" s="768">
        <v>1</v>
      </c>
    </row>
    <row r="105" spans="1:21" ht="14.4" customHeight="1" x14ac:dyDescent="0.3">
      <c r="A105" s="726">
        <v>31</v>
      </c>
      <c r="B105" s="727" t="s">
        <v>1843</v>
      </c>
      <c r="C105" s="727" t="s">
        <v>1847</v>
      </c>
      <c r="D105" s="810" t="s">
        <v>2961</v>
      </c>
      <c r="E105" s="811" t="s">
        <v>1863</v>
      </c>
      <c r="F105" s="727" t="s">
        <v>1844</v>
      </c>
      <c r="G105" s="727" t="s">
        <v>1885</v>
      </c>
      <c r="H105" s="727" t="s">
        <v>610</v>
      </c>
      <c r="I105" s="727" t="s">
        <v>1614</v>
      </c>
      <c r="J105" s="727" t="s">
        <v>1067</v>
      </c>
      <c r="K105" s="727" t="s">
        <v>1615</v>
      </c>
      <c r="L105" s="728">
        <v>154.36000000000001</v>
      </c>
      <c r="M105" s="728">
        <v>154.36000000000001</v>
      </c>
      <c r="N105" s="727">
        <v>1</v>
      </c>
      <c r="O105" s="812">
        <v>0.5</v>
      </c>
      <c r="P105" s="728"/>
      <c r="Q105" s="745">
        <v>0</v>
      </c>
      <c r="R105" s="727"/>
      <c r="S105" s="745">
        <v>0</v>
      </c>
      <c r="T105" s="812"/>
      <c r="U105" s="768">
        <v>0</v>
      </c>
    </row>
    <row r="106" spans="1:21" ht="14.4" customHeight="1" x14ac:dyDescent="0.3">
      <c r="A106" s="726">
        <v>31</v>
      </c>
      <c r="B106" s="727" t="s">
        <v>1843</v>
      </c>
      <c r="C106" s="727" t="s">
        <v>1847</v>
      </c>
      <c r="D106" s="810" t="s">
        <v>2961</v>
      </c>
      <c r="E106" s="811" t="s">
        <v>1863</v>
      </c>
      <c r="F106" s="727" t="s">
        <v>1844</v>
      </c>
      <c r="G106" s="727" t="s">
        <v>1885</v>
      </c>
      <c r="H106" s="727" t="s">
        <v>610</v>
      </c>
      <c r="I106" s="727" t="s">
        <v>1616</v>
      </c>
      <c r="J106" s="727" t="s">
        <v>1617</v>
      </c>
      <c r="K106" s="727" t="s">
        <v>1618</v>
      </c>
      <c r="L106" s="728">
        <v>149.52000000000001</v>
      </c>
      <c r="M106" s="728">
        <v>149.52000000000001</v>
      </c>
      <c r="N106" s="727">
        <v>1</v>
      </c>
      <c r="O106" s="812">
        <v>0.5</v>
      </c>
      <c r="P106" s="728">
        <v>149.52000000000001</v>
      </c>
      <c r="Q106" s="745">
        <v>1</v>
      </c>
      <c r="R106" s="727">
        <v>1</v>
      </c>
      <c r="S106" s="745">
        <v>1</v>
      </c>
      <c r="T106" s="812">
        <v>0.5</v>
      </c>
      <c r="U106" s="768">
        <v>1</v>
      </c>
    </row>
    <row r="107" spans="1:21" ht="14.4" customHeight="1" x14ac:dyDescent="0.3">
      <c r="A107" s="726">
        <v>31</v>
      </c>
      <c r="B107" s="727" t="s">
        <v>1843</v>
      </c>
      <c r="C107" s="727" t="s">
        <v>1847</v>
      </c>
      <c r="D107" s="810" t="s">
        <v>2961</v>
      </c>
      <c r="E107" s="811" t="s">
        <v>1863</v>
      </c>
      <c r="F107" s="727" t="s">
        <v>1844</v>
      </c>
      <c r="G107" s="727" t="s">
        <v>1885</v>
      </c>
      <c r="H107" s="727" t="s">
        <v>610</v>
      </c>
      <c r="I107" s="727" t="s">
        <v>1612</v>
      </c>
      <c r="J107" s="727" t="s">
        <v>1067</v>
      </c>
      <c r="K107" s="727" t="s">
        <v>1613</v>
      </c>
      <c r="L107" s="728">
        <v>225.06</v>
      </c>
      <c r="M107" s="728">
        <v>225.06</v>
      </c>
      <c r="N107" s="727">
        <v>1</v>
      </c>
      <c r="O107" s="812">
        <v>0.5</v>
      </c>
      <c r="P107" s="728"/>
      <c r="Q107" s="745">
        <v>0</v>
      </c>
      <c r="R107" s="727"/>
      <c r="S107" s="745">
        <v>0</v>
      </c>
      <c r="T107" s="812"/>
      <c r="U107" s="768">
        <v>0</v>
      </c>
    </row>
    <row r="108" spans="1:21" ht="14.4" customHeight="1" x14ac:dyDescent="0.3">
      <c r="A108" s="726">
        <v>31</v>
      </c>
      <c r="B108" s="727" t="s">
        <v>1843</v>
      </c>
      <c r="C108" s="727" t="s">
        <v>1847</v>
      </c>
      <c r="D108" s="810" t="s">
        <v>2961</v>
      </c>
      <c r="E108" s="811" t="s">
        <v>1863</v>
      </c>
      <c r="F108" s="727" t="s">
        <v>1844</v>
      </c>
      <c r="G108" s="727" t="s">
        <v>1885</v>
      </c>
      <c r="H108" s="727" t="s">
        <v>571</v>
      </c>
      <c r="I108" s="727" t="s">
        <v>2045</v>
      </c>
      <c r="J108" s="727" t="s">
        <v>1067</v>
      </c>
      <c r="K108" s="727" t="s">
        <v>1615</v>
      </c>
      <c r="L108" s="728">
        <v>154.36000000000001</v>
      </c>
      <c r="M108" s="728">
        <v>154.36000000000001</v>
      </c>
      <c r="N108" s="727">
        <v>1</v>
      </c>
      <c r="O108" s="812">
        <v>0.5</v>
      </c>
      <c r="P108" s="728"/>
      <c r="Q108" s="745">
        <v>0</v>
      </c>
      <c r="R108" s="727"/>
      <c r="S108" s="745">
        <v>0</v>
      </c>
      <c r="T108" s="812"/>
      <c r="U108" s="768">
        <v>0</v>
      </c>
    </row>
    <row r="109" spans="1:21" ht="14.4" customHeight="1" x14ac:dyDescent="0.3">
      <c r="A109" s="726">
        <v>31</v>
      </c>
      <c r="B109" s="727" t="s">
        <v>1843</v>
      </c>
      <c r="C109" s="727" t="s">
        <v>1847</v>
      </c>
      <c r="D109" s="810" t="s">
        <v>2961</v>
      </c>
      <c r="E109" s="811" t="s">
        <v>1863</v>
      </c>
      <c r="F109" s="727" t="s">
        <v>1844</v>
      </c>
      <c r="G109" s="727" t="s">
        <v>2046</v>
      </c>
      <c r="H109" s="727" t="s">
        <v>571</v>
      </c>
      <c r="I109" s="727" t="s">
        <v>2047</v>
      </c>
      <c r="J109" s="727" t="s">
        <v>2048</v>
      </c>
      <c r="K109" s="727" t="s">
        <v>2049</v>
      </c>
      <c r="L109" s="728">
        <v>115.26</v>
      </c>
      <c r="M109" s="728">
        <v>115.26</v>
      </c>
      <c r="N109" s="727">
        <v>1</v>
      </c>
      <c r="O109" s="812">
        <v>0.5</v>
      </c>
      <c r="P109" s="728"/>
      <c r="Q109" s="745">
        <v>0</v>
      </c>
      <c r="R109" s="727"/>
      <c r="S109" s="745">
        <v>0</v>
      </c>
      <c r="T109" s="812"/>
      <c r="U109" s="768">
        <v>0</v>
      </c>
    </row>
    <row r="110" spans="1:21" ht="14.4" customHeight="1" x14ac:dyDescent="0.3">
      <c r="A110" s="726">
        <v>31</v>
      </c>
      <c r="B110" s="727" t="s">
        <v>1843</v>
      </c>
      <c r="C110" s="727" t="s">
        <v>1847</v>
      </c>
      <c r="D110" s="810" t="s">
        <v>2961</v>
      </c>
      <c r="E110" s="811" t="s">
        <v>1863</v>
      </c>
      <c r="F110" s="727" t="s">
        <v>1844</v>
      </c>
      <c r="G110" s="727" t="s">
        <v>1881</v>
      </c>
      <c r="H110" s="727" t="s">
        <v>571</v>
      </c>
      <c r="I110" s="727" t="s">
        <v>1882</v>
      </c>
      <c r="J110" s="727" t="s">
        <v>606</v>
      </c>
      <c r="K110" s="727" t="s">
        <v>1883</v>
      </c>
      <c r="L110" s="728">
        <v>0</v>
      </c>
      <c r="M110" s="728">
        <v>0</v>
      </c>
      <c r="N110" s="727">
        <v>2</v>
      </c>
      <c r="O110" s="812">
        <v>1</v>
      </c>
      <c r="P110" s="728">
        <v>0</v>
      </c>
      <c r="Q110" s="745"/>
      <c r="R110" s="727">
        <v>1</v>
      </c>
      <c r="S110" s="745">
        <v>0.5</v>
      </c>
      <c r="T110" s="812">
        <v>0.5</v>
      </c>
      <c r="U110" s="768">
        <v>0.5</v>
      </c>
    </row>
    <row r="111" spans="1:21" ht="14.4" customHeight="1" x14ac:dyDescent="0.3">
      <c r="A111" s="726">
        <v>31</v>
      </c>
      <c r="B111" s="727" t="s">
        <v>1843</v>
      </c>
      <c r="C111" s="727" t="s">
        <v>1847</v>
      </c>
      <c r="D111" s="810" t="s">
        <v>2961</v>
      </c>
      <c r="E111" s="811" t="s">
        <v>1863</v>
      </c>
      <c r="F111" s="727" t="s">
        <v>1844</v>
      </c>
      <c r="G111" s="727" t="s">
        <v>1886</v>
      </c>
      <c r="H111" s="727" t="s">
        <v>610</v>
      </c>
      <c r="I111" s="727" t="s">
        <v>1887</v>
      </c>
      <c r="J111" s="727" t="s">
        <v>753</v>
      </c>
      <c r="K111" s="727" t="s">
        <v>1497</v>
      </c>
      <c r="L111" s="728">
        <v>490.89</v>
      </c>
      <c r="M111" s="728">
        <v>12272.249999999998</v>
      </c>
      <c r="N111" s="727">
        <v>25</v>
      </c>
      <c r="O111" s="812">
        <v>5</v>
      </c>
      <c r="P111" s="728">
        <v>11781.359999999999</v>
      </c>
      <c r="Q111" s="745">
        <v>0.96000000000000008</v>
      </c>
      <c r="R111" s="727">
        <v>24</v>
      </c>
      <c r="S111" s="745">
        <v>0.96</v>
      </c>
      <c r="T111" s="812">
        <v>4.5</v>
      </c>
      <c r="U111" s="768">
        <v>0.9</v>
      </c>
    </row>
    <row r="112" spans="1:21" ht="14.4" customHeight="1" x14ac:dyDescent="0.3">
      <c r="A112" s="726">
        <v>31</v>
      </c>
      <c r="B112" s="727" t="s">
        <v>1843</v>
      </c>
      <c r="C112" s="727" t="s">
        <v>1847</v>
      </c>
      <c r="D112" s="810" t="s">
        <v>2961</v>
      </c>
      <c r="E112" s="811" t="s">
        <v>1863</v>
      </c>
      <c r="F112" s="727" t="s">
        <v>1844</v>
      </c>
      <c r="G112" s="727" t="s">
        <v>1886</v>
      </c>
      <c r="H112" s="727" t="s">
        <v>610</v>
      </c>
      <c r="I112" s="727" t="s">
        <v>1888</v>
      </c>
      <c r="J112" s="727" t="s">
        <v>753</v>
      </c>
      <c r="K112" s="727" t="s">
        <v>1495</v>
      </c>
      <c r="L112" s="728">
        <v>736.33</v>
      </c>
      <c r="M112" s="728">
        <v>16935.59</v>
      </c>
      <c r="N112" s="727">
        <v>23</v>
      </c>
      <c r="O112" s="812">
        <v>6</v>
      </c>
      <c r="P112" s="728">
        <v>16935.59</v>
      </c>
      <c r="Q112" s="745">
        <v>1</v>
      </c>
      <c r="R112" s="727">
        <v>23</v>
      </c>
      <c r="S112" s="745">
        <v>1</v>
      </c>
      <c r="T112" s="812">
        <v>6</v>
      </c>
      <c r="U112" s="768">
        <v>1</v>
      </c>
    </row>
    <row r="113" spans="1:21" ht="14.4" customHeight="1" x14ac:dyDescent="0.3">
      <c r="A113" s="726">
        <v>31</v>
      </c>
      <c r="B113" s="727" t="s">
        <v>1843</v>
      </c>
      <c r="C113" s="727" t="s">
        <v>1847</v>
      </c>
      <c r="D113" s="810" t="s">
        <v>2961</v>
      </c>
      <c r="E113" s="811" t="s">
        <v>1863</v>
      </c>
      <c r="F113" s="727" t="s">
        <v>1844</v>
      </c>
      <c r="G113" s="727" t="s">
        <v>1886</v>
      </c>
      <c r="H113" s="727" t="s">
        <v>610</v>
      </c>
      <c r="I113" s="727" t="s">
        <v>2018</v>
      </c>
      <c r="J113" s="727" t="s">
        <v>753</v>
      </c>
      <c r="K113" s="727" t="s">
        <v>2019</v>
      </c>
      <c r="L113" s="728">
        <v>923.74</v>
      </c>
      <c r="M113" s="728">
        <v>2771.2200000000003</v>
      </c>
      <c r="N113" s="727">
        <v>3</v>
      </c>
      <c r="O113" s="812">
        <v>0.5</v>
      </c>
      <c r="P113" s="728">
        <v>2771.2200000000003</v>
      </c>
      <c r="Q113" s="745">
        <v>1</v>
      </c>
      <c r="R113" s="727">
        <v>3</v>
      </c>
      <c r="S113" s="745">
        <v>1</v>
      </c>
      <c r="T113" s="812">
        <v>0.5</v>
      </c>
      <c r="U113" s="768">
        <v>1</v>
      </c>
    </row>
    <row r="114" spans="1:21" ht="14.4" customHeight="1" x14ac:dyDescent="0.3">
      <c r="A114" s="726">
        <v>31</v>
      </c>
      <c r="B114" s="727" t="s">
        <v>1843</v>
      </c>
      <c r="C114" s="727" t="s">
        <v>1847</v>
      </c>
      <c r="D114" s="810" t="s">
        <v>2961</v>
      </c>
      <c r="E114" s="811" t="s">
        <v>1863</v>
      </c>
      <c r="F114" s="727" t="s">
        <v>1844</v>
      </c>
      <c r="G114" s="727" t="s">
        <v>1889</v>
      </c>
      <c r="H114" s="727" t="s">
        <v>610</v>
      </c>
      <c r="I114" s="727" t="s">
        <v>1673</v>
      </c>
      <c r="J114" s="727" t="s">
        <v>643</v>
      </c>
      <c r="K114" s="727" t="s">
        <v>1674</v>
      </c>
      <c r="L114" s="728">
        <v>48.42</v>
      </c>
      <c r="M114" s="728">
        <v>96.84</v>
      </c>
      <c r="N114" s="727">
        <v>2</v>
      </c>
      <c r="O114" s="812">
        <v>1.5</v>
      </c>
      <c r="P114" s="728">
        <v>96.84</v>
      </c>
      <c r="Q114" s="745">
        <v>1</v>
      </c>
      <c r="R114" s="727">
        <v>2</v>
      </c>
      <c r="S114" s="745">
        <v>1</v>
      </c>
      <c r="T114" s="812">
        <v>1.5</v>
      </c>
      <c r="U114" s="768">
        <v>1</v>
      </c>
    </row>
    <row r="115" spans="1:21" ht="14.4" customHeight="1" x14ac:dyDescent="0.3">
      <c r="A115" s="726">
        <v>31</v>
      </c>
      <c r="B115" s="727" t="s">
        <v>1843</v>
      </c>
      <c r="C115" s="727" t="s">
        <v>1847</v>
      </c>
      <c r="D115" s="810" t="s">
        <v>2961</v>
      </c>
      <c r="E115" s="811" t="s">
        <v>1863</v>
      </c>
      <c r="F115" s="727" t="s">
        <v>1844</v>
      </c>
      <c r="G115" s="727" t="s">
        <v>1889</v>
      </c>
      <c r="H115" s="727" t="s">
        <v>571</v>
      </c>
      <c r="I115" s="727" t="s">
        <v>2050</v>
      </c>
      <c r="J115" s="727" t="s">
        <v>643</v>
      </c>
      <c r="K115" s="727" t="s">
        <v>2051</v>
      </c>
      <c r="L115" s="728">
        <v>48.42</v>
      </c>
      <c r="M115" s="728">
        <v>48.42</v>
      </c>
      <c r="N115" s="727">
        <v>1</v>
      </c>
      <c r="O115" s="812">
        <v>1</v>
      </c>
      <c r="P115" s="728">
        <v>48.42</v>
      </c>
      <c r="Q115" s="745">
        <v>1</v>
      </c>
      <c r="R115" s="727">
        <v>1</v>
      </c>
      <c r="S115" s="745">
        <v>1</v>
      </c>
      <c r="T115" s="812">
        <v>1</v>
      </c>
      <c r="U115" s="768">
        <v>1</v>
      </c>
    </row>
    <row r="116" spans="1:21" ht="14.4" customHeight="1" x14ac:dyDescent="0.3">
      <c r="A116" s="726">
        <v>31</v>
      </c>
      <c r="B116" s="727" t="s">
        <v>1843</v>
      </c>
      <c r="C116" s="727" t="s">
        <v>1847</v>
      </c>
      <c r="D116" s="810" t="s">
        <v>2961</v>
      </c>
      <c r="E116" s="811" t="s">
        <v>1863</v>
      </c>
      <c r="F116" s="727" t="s">
        <v>1844</v>
      </c>
      <c r="G116" s="727" t="s">
        <v>1961</v>
      </c>
      <c r="H116" s="727" t="s">
        <v>571</v>
      </c>
      <c r="I116" s="727" t="s">
        <v>2052</v>
      </c>
      <c r="J116" s="727" t="s">
        <v>2053</v>
      </c>
      <c r="K116" s="727" t="s">
        <v>2054</v>
      </c>
      <c r="L116" s="728">
        <v>173.31</v>
      </c>
      <c r="M116" s="728">
        <v>173.31</v>
      </c>
      <c r="N116" s="727">
        <v>1</v>
      </c>
      <c r="O116" s="812">
        <v>1</v>
      </c>
      <c r="P116" s="728">
        <v>173.31</v>
      </c>
      <c r="Q116" s="745">
        <v>1</v>
      </c>
      <c r="R116" s="727">
        <v>1</v>
      </c>
      <c r="S116" s="745">
        <v>1</v>
      </c>
      <c r="T116" s="812">
        <v>1</v>
      </c>
      <c r="U116" s="768">
        <v>1</v>
      </c>
    </row>
    <row r="117" spans="1:21" ht="14.4" customHeight="1" x14ac:dyDescent="0.3">
      <c r="A117" s="726">
        <v>31</v>
      </c>
      <c r="B117" s="727" t="s">
        <v>1843</v>
      </c>
      <c r="C117" s="727" t="s">
        <v>1847</v>
      </c>
      <c r="D117" s="810" t="s">
        <v>2961</v>
      </c>
      <c r="E117" s="811" t="s">
        <v>1863</v>
      </c>
      <c r="F117" s="727" t="s">
        <v>1844</v>
      </c>
      <c r="G117" s="727" t="s">
        <v>1890</v>
      </c>
      <c r="H117" s="727" t="s">
        <v>610</v>
      </c>
      <c r="I117" s="727" t="s">
        <v>1692</v>
      </c>
      <c r="J117" s="727" t="s">
        <v>1693</v>
      </c>
      <c r="K117" s="727" t="s">
        <v>1694</v>
      </c>
      <c r="L117" s="728">
        <v>0</v>
      </c>
      <c r="M117" s="728">
        <v>0</v>
      </c>
      <c r="N117" s="727">
        <v>47</v>
      </c>
      <c r="O117" s="812">
        <v>36.5</v>
      </c>
      <c r="P117" s="728">
        <v>0</v>
      </c>
      <c r="Q117" s="745"/>
      <c r="R117" s="727">
        <v>24</v>
      </c>
      <c r="S117" s="745">
        <v>0.51063829787234039</v>
      </c>
      <c r="T117" s="812">
        <v>16.5</v>
      </c>
      <c r="U117" s="768">
        <v>0.45205479452054792</v>
      </c>
    </row>
    <row r="118" spans="1:21" ht="14.4" customHeight="1" x14ac:dyDescent="0.3">
      <c r="A118" s="726">
        <v>31</v>
      </c>
      <c r="B118" s="727" t="s">
        <v>1843</v>
      </c>
      <c r="C118" s="727" t="s">
        <v>1847</v>
      </c>
      <c r="D118" s="810" t="s">
        <v>2961</v>
      </c>
      <c r="E118" s="811" t="s">
        <v>1863</v>
      </c>
      <c r="F118" s="727" t="s">
        <v>1844</v>
      </c>
      <c r="G118" s="727" t="s">
        <v>1891</v>
      </c>
      <c r="H118" s="727" t="s">
        <v>571</v>
      </c>
      <c r="I118" s="727" t="s">
        <v>1892</v>
      </c>
      <c r="J118" s="727" t="s">
        <v>1134</v>
      </c>
      <c r="K118" s="727" t="s">
        <v>1893</v>
      </c>
      <c r="L118" s="728">
        <v>186.27</v>
      </c>
      <c r="M118" s="728">
        <v>558.81000000000006</v>
      </c>
      <c r="N118" s="727">
        <v>3</v>
      </c>
      <c r="O118" s="812">
        <v>1.5</v>
      </c>
      <c r="P118" s="728">
        <v>372.54</v>
      </c>
      <c r="Q118" s="745">
        <v>0.66666666666666663</v>
      </c>
      <c r="R118" s="727">
        <v>2</v>
      </c>
      <c r="S118" s="745">
        <v>0.66666666666666663</v>
      </c>
      <c r="T118" s="812">
        <v>1</v>
      </c>
      <c r="U118" s="768">
        <v>0.66666666666666663</v>
      </c>
    </row>
    <row r="119" spans="1:21" ht="14.4" customHeight="1" x14ac:dyDescent="0.3">
      <c r="A119" s="726">
        <v>31</v>
      </c>
      <c r="B119" s="727" t="s">
        <v>1843</v>
      </c>
      <c r="C119" s="727" t="s">
        <v>1847</v>
      </c>
      <c r="D119" s="810" t="s">
        <v>2961</v>
      </c>
      <c r="E119" s="811" t="s">
        <v>1863</v>
      </c>
      <c r="F119" s="727" t="s">
        <v>1844</v>
      </c>
      <c r="G119" s="727" t="s">
        <v>1891</v>
      </c>
      <c r="H119" s="727" t="s">
        <v>571</v>
      </c>
      <c r="I119" s="727" t="s">
        <v>1892</v>
      </c>
      <c r="J119" s="727" t="s">
        <v>1134</v>
      </c>
      <c r="K119" s="727" t="s">
        <v>1893</v>
      </c>
      <c r="L119" s="728">
        <v>219.37</v>
      </c>
      <c r="M119" s="728">
        <v>219.37</v>
      </c>
      <c r="N119" s="727">
        <v>1</v>
      </c>
      <c r="O119" s="812">
        <v>1</v>
      </c>
      <c r="P119" s="728">
        <v>219.37</v>
      </c>
      <c r="Q119" s="745">
        <v>1</v>
      </c>
      <c r="R119" s="727">
        <v>1</v>
      </c>
      <c r="S119" s="745">
        <v>1</v>
      </c>
      <c r="T119" s="812">
        <v>1</v>
      </c>
      <c r="U119" s="768">
        <v>1</v>
      </c>
    </row>
    <row r="120" spans="1:21" ht="14.4" customHeight="1" x14ac:dyDescent="0.3">
      <c r="A120" s="726">
        <v>31</v>
      </c>
      <c r="B120" s="727" t="s">
        <v>1843</v>
      </c>
      <c r="C120" s="727" t="s">
        <v>1847</v>
      </c>
      <c r="D120" s="810" t="s">
        <v>2961</v>
      </c>
      <c r="E120" s="811" t="s">
        <v>1863</v>
      </c>
      <c r="F120" s="727" t="s">
        <v>1844</v>
      </c>
      <c r="G120" s="727" t="s">
        <v>2055</v>
      </c>
      <c r="H120" s="727" t="s">
        <v>571</v>
      </c>
      <c r="I120" s="727" t="s">
        <v>2056</v>
      </c>
      <c r="J120" s="727" t="s">
        <v>994</v>
      </c>
      <c r="K120" s="727" t="s">
        <v>2057</v>
      </c>
      <c r="L120" s="728">
        <v>75.349999999999994</v>
      </c>
      <c r="M120" s="728">
        <v>226.04999999999998</v>
      </c>
      <c r="N120" s="727">
        <v>3</v>
      </c>
      <c r="O120" s="812">
        <v>0.5</v>
      </c>
      <c r="P120" s="728"/>
      <c r="Q120" s="745">
        <v>0</v>
      </c>
      <c r="R120" s="727"/>
      <c r="S120" s="745">
        <v>0</v>
      </c>
      <c r="T120" s="812"/>
      <c r="U120" s="768">
        <v>0</v>
      </c>
    </row>
    <row r="121" spans="1:21" ht="14.4" customHeight="1" x14ac:dyDescent="0.3">
      <c r="A121" s="726">
        <v>31</v>
      </c>
      <c r="B121" s="727" t="s">
        <v>1843</v>
      </c>
      <c r="C121" s="727" t="s">
        <v>1847</v>
      </c>
      <c r="D121" s="810" t="s">
        <v>2961</v>
      </c>
      <c r="E121" s="811" t="s">
        <v>1863</v>
      </c>
      <c r="F121" s="727" t="s">
        <v>1846</v>
      </c>
      <c r="G121" s="727" t="s">
        <v>1900</v>
      </c>
      <c r="H121" s="727" t="s">
        <v>571</v>
      </c>
      <c r="I121" s="727" t="s">
        <v>1901</v>
      </c>
      <c r="J121" s="727" t="s">
        <v>1902</v>
      </c>
      <c r="K121" s="727" t="s">
        <v>1903</v>
      </c>
      <c r="L121" s="728">
        <v>35.130000000000003</v>
      </c>
      <c r="M121" s="728">
        <v>3513.0000000000032</v>
      </c>
      <c r="N121" s="727">
        <v>100</v>
      </c>
      <c r="O121" s="812">
        <v>47</v>
      </c>
      <c r="P121" s="728">
        <v>3091.4400000000032</v>
      </c>
      <c r="Q121" s="745">
        <v>0.88000000000000012</v>
      </c>
      <c r="R121" s="727">
        <v>88</v>
      </c>
      <c r="S121" s="745">
        <v>0.88</v>
      </c>
      <c r="T121" s="812">
        <v>44</v>
      </c>
      <c r="U121" s="768">
        <v>0.93617021276595747</v>
      </c>
    </row>
    <row r="122" spans="1:21" ht="14.4" customHeight="1" x14ac:dyDescent="0.3">
      <c r="A122" s="726">
        <v>31</v>
      </c>
      <c r="B122" s="727" t="s">
        <v>1843</v>
      </c>
      <c r="C122" s="727" t="s">
        <v>1847</v>
      </c>
      <c r="D122" s="810" t="s">
        <v>2961</v>
      </c>
      <c r="E122" s="811" t="s">
        <v>1863</v>
      </c>
      <c r="F122" s="727" t="s">
        <v>1846</v>
      </c>
      <c r="G122" s="727" t="s">
        <v>1904</v>
      </c>
      <c r="H122" s="727" t="s">
        <v>571</v>
      </c>
      <c r="I122" s="727" t="s">
        <v>1905</v>
      </c>
      <c r="J122" s="727" t="s">
        <v>1906</v>
      </c>
      <c r="K122" s="727" t="s">
        <v>1907</v>
      </c>
      <c r="L122" s="728">
        <v>492.18</v>
      </c>
      <c r="M122" s="728">
        <v>1476.54</v>
      </c>
      <c r="N122" s="727">
        <v>3</v>
      </c>
      <c r="O122" s="812">
        <v>3</v>
      </c>
      <c r="P122" s="728">
        <v>984.36</v>
      </c>
      <c r="Q122" s="745">
        <v>0.66666666666666674</v>
      </c>
      <c r="R122" s="727">
        <v>2</v>
      </c>
      <c r="S122" s="745">
        <v>0.66666666666666663</v>
      </c>
      <c r="T122" s="812">
        <v>2</v>
      </c>
      <c r="U122" s="768">
        <v>0.66666666666666663</v>
      </c>
    </row>
    <row r="123" spans="1:21" ht="14.4" customHeight="1" x14ac:dyDescent="0.3">
      <c r="A123" s="726">
        <v>31</v>
      </c>
      <c r="B123" s="727" t="s">
        <v>1843</v>
      </c>
      <c r="C123" s="727" t="s">
        <v>1847</v>
      </c>
      <c r="D123" s="810" t="s">
        <v>2961</v>
      </c>
      <c r="E123" s="811" t="s">
        <v>1863</v>
      </c>
      <c r="F123" s="727" t="s">
        <v>1846</v>
      </c>
      <c r="G123" s="727" t="s">
        <v>1904</v>
      </c>
      <c r="H123" s="727" t="s">
        <v>571</v>
      </c>
      <c r="I123" s="727" t="s">
        <v>2058</v>
      </c>
      <c r="J123" s="727" t="s">
        <v>2059</v>
      </c>
      <c r="K123" s="727" t="s">
        <v>2060</v>
      </c>
      <c r="L123" s="728">
        <v>2296.87</v>
      </c>
      <c r="M123" s="728">
        <v>2296.87</v>
      </c>
      <c r="N123" s="727">
        <v>1</v>
      </c>
      <c r="O123" s="812">
        <v>1</v>
      </c>
      <c r="P123" s="728"/>
      <c r="Q123" s="745">
        <v>0</v>
      </c>
      <c r="R123" s="727"/>
      <c r="S123" s="745">
        <v>0</v>
      </c>
      <c r="T123" s="812"/>
      <c r="U123" s="768">
        <v>0</v>
      </c>
    </row>
    <row r="124" spans="1:21" ht="14.4" customHeight="1" x14ac:dyDescent="0.3">
      <c r="A124" s="726">
        <v>31</v>
      </c>
      <c r="B124" s="727" t="s">
        <v>1843</v>
      </c>
      <c r="C124" s="727" t="s">
        <v>1847</v>
      </c>
      <c r="D124" s="810" t="s">
        <v>2961</v>
      </c>
      <c r="E124" s="811" t="s">
        <v>1863</v>
      </c>
      <c r="F124" s="727" t="s">
        <v>1846</v>
      </c>
      <c r="G124" s="727" t="s">
        <v>1917</v>
      </c>
      <c r="H124" s="727" t="s">
        <v>571</v>
      </c>
      <c r="I124" s="727" t="s">
        <v>1918</v>
      </c>
      <c r="J124" s="727" t="s">
        <v>1919</v>
      </c>
      <c r="K124" s="727" t="s">
        <v>1920</v>
      </c>
      <c r="L124" s="728">
        <v>200</v>
      </c>
      <c r="M124" s="728">
        <v>4000</v>
      </c>
      <c r="N124" s="727">
        <v>20</v>
      </c>
      <c r="O124" s="812">
        <v>10</v>
      </c>
      <c r="P124" s="728">
        <v>4000</v>
      </c>
      <c r="Q124" s="745">
        <v>1</v>
      </c>
      <c r="R124" s="727">
        <v>20</v>
      </c>
      <c r="S124" s="745">
        <v>1</v>
      </c>
      <c r="T124" s="812">
        <v>10</v>
      </c>
      <c r="U124" s="768">
        <v>1</v>
      </c>
    </row>
    <row r="125" spans="1:21" ht="14.4" customHeight="1" x14ac:dyDescent="0.3">
      <c r="A125" s="726">
        <v>31</v>
      </c>
      <c r="B125" s="727" t="s">
        <v>1843</v>
      </c>
      <c r="C125" s="727" t="s">
        <v>1847</v>
      </c>
      <c r="D125" s="810" t="s">
        <v>2961</v>
      </c>
      <c r="E125" s="811" t="s">
        <v>1863</v>
      </c>
      <c r="F125" s="727" t="s">
        <v>1846</v>
      </c>
      <c r="G125" s="727" t="s">
        <v>1917</v>
      </c>
      <c r="H125" s="727" t="s">
        <v>571</v>
      </c>
      <c r="I125" s="727" t="s">
        <v>1999</v>
      </c>
      <c r="J125" s="727" t="s">
        <v>2000</v>
      </c>
      <c r="K125" s="727" t="s">
        <v>2001</v>
      </c>
      <c r="L125" s="728">
        <v>1200</v>
      </c>
      <c r="M125" s="728">
        <v>2400</v>
      </c>
      <c r="N125" s="727">
        <v>2</v>
      </c>
      <c r="O125" s="812">
        <v>2</v>
      </c>
      <c r="P125" s="728">
        <v>2400</v>
      </c>
      <c r="Q125" s="745">
        <v>1</v>
      </c>
      <c r="R125" s="727">
        <v>2</v>
      </c>
      <c r="S125" s="745">
        <v>1</v>
      </c>
      <c r="T125" s="812">
        <v>2</v>
      </c>
      <c r="U125" s="768">
        <v>1</v>
      </c>
    </row>
    <row r="126" spans="1:21" ht="14.4" customHeight="1" x14ac:dyDescent="0.3">
      <c r="A126" s="726">
        <v>31</v>
      </c>
      <c r="B126" s="727" t="s">
        <v>1843</v>
      </c>
      <c r="C126" s="727" t="s">
        <v>1847</v>
      </c>
      <c r="D126" s="810" t="s">
        <v>2961</v>
      </c>
      <c r="E126" s="811" t="s">
        <v>1865</v>
      </c>
      <c r="F126" s="727" t="s">
        <v>1844</v>
      </c>
      <c r="G126" s="727" t="s">
        <v>1885</v>
      </c>
      <c r="H126" s="727" t="s">
        <v>610</v>
      </c>
      <c r="I126" s="727" t="s">
        <v>1614</v>
      </c>
      <c r="J126" s="727" t="s">
        <v>1067</v>
      </c>
      <c r="K126" s="727" t="s">
        <v>1615</v>
      </c>
      <c r="L126" s="728">
        <v>154.36000000000001</v>
      </c>
      <c r="M126" s="728">
        <v>154.36000000000001</v>
      </c>
      <c r="N126" s="727">
        <v>1</v>
      </c>
      <c r="O126" s="812">
        <v>1</v>
      </c>
      <c r="P126" s="728">
        <v>154.36000000000001</v>
      </c>
      <c r="Q126" s="745">
        <v>1</v>
      </c>
      <c r="R126" s="727">
        <v>1</v>
      </c>
      <c r="S126" s="745">
        <v>1</v>
      </c>
      <c r="T126" s="812">
        <v>1</v>
      </c>
      <c r="U126" s="768">
        <v>1</v>
      </c>
    </row>
    <row r="127" spans="1:21" ht="14.4" customHeight="1" x14ac:dyDescent="0.3">
      <c r="A127" s="726">
        <v>31</v>
      </c>
      <c r="B127" s="727" t="s">
        <v>1843</v>
      </c>
      <c r="C127" s="727" t="s">
        <v>1847</v>
      </c>
      <c r="D127" s="810" t="s">
        <v>2961</v>
      </c>
      <c r="E127" s="811" t="s">
        <v>1866</v>
      </c>
      <c r="F127" s="727" t="s">
        <v>1844</v>
      </c>
      <c r="G127" s="727" t="s">
        <v>1885</v>
      </c>
      <c r="H127" s="727" t="s">
        <v>610</v>
      </c>
      <c r="I127" s="727" t="s">
        <v>1614</v>
      </c>
      <c r="J127" s="727" t="s">
        <v>1067</v>
      </c>
      <c r="K127" s="727" t="s">
        <v>1615</v>
      </c>
      <c r="L127" s="728">
        <v>154.36000000000001</v>
      </c>
      <c r="M127" s="728">
        <v>154.36000000000001</v>
      </c>
      <c r="N127" s="727">
        <v>1</v>
      </c>
      <c r="O127" s="812">
        <v>1</v>
      </c>
      <c r="P127" s="728"/>
      <c r="Q127" s="745">
        <v>0</v>
      </c>
      <c r="R127" s="727"/>
      <c r="S127" s="745">
        <v>0</v>
      </c>
      <c r="T127" s="812"/>
      <c r="U127" s="768">
        <v>0</v>
      </c>
    </row>
    <row r="128" spans="1:21" ht="14.4" customHeight="1" x14ac:dyDescent="0.3">
      <c r="A128" s="726">
        <v>31</v>
      </c>
      <c r="B128" s="727" t="s">
        <v>1843</v>
      </c>
      <c r="C128" s="727" t="s">
        <v>1847</v>
      </c>
      <c r="D128" s="810" t="s">
        <v>2961</v>
      </c>
      <c r="E128" s="811" t="s">
        <v>1867</v>
      </c>
      <c r="F128" s="727" t="s">
        <v>1844</v>
      </c>
      <c r="G128" s="727" t="s">
        <v>1885</v>
      </c>
      <c r="H128" s="727" t="s">
        <v>610</v>
      </c>
      <c r="I128" s="727" t="s">
        <v>1614</v>
      </c>
      <c r="J128" s="727" t="s">
        <v>1067</v>
      </c>
      <c r="K128" s="727" t="s">
        <v>1615</v>
      </c>
      <c r="L128" s="728">
        <v>154.36000000000001</v>
      </c>
      <c r="M128" s="728">
        <v>308.72000000000003</v>
      </c>
      <c r="N128" s="727">
        <v>2</v>
      </c>
      <c r="O128" s="812">
        <v>0.5</v>
      </c>
      <c r="P128" s="728"/>
      <c r="Q128" s="745">
        <v>0</v>
      </c>
      <c r="R128" s="727"/>
      <c r="S128" s="745">
        <v>0</v>
      </c>
      <c r="T128" s="812"/>
      <c r="U128" s="768">
        <v>0</v>
      </c>
    </row>
    <row r="129" spans="1:21" ht="14.4" customHeight="1" x14ac:dyDescent="0.3">
      <c r="A129" s="726">
        <v>31</v>
      </c>
      <c r="B129" s="727" t="s">
        <v>1843</v>
      </c>
      <c r="C129" s="727" t="s">
        <v>1847</v>
      </c>
      <c r="D129" s="810" t="s">
        <v>2961</v>
      </c>
      <c r="E129" s="811" t="s">
        <v>1867</v>
      </c>
      <c r="F129" s="727" t="s">
        <v>1844</v>
      </c>
      <c r="G129" s="727" t="s">
        <v>1885</v>
      </c>
      <c r="H129" s="727" t="s">
        <v>610</v>
      </c>
      <c r="I129" s="727" t="s">
        <v>1616</v>
      </c>
      <c r="J129" s="727" t="s">
        <v>1617</v>
      </c>
      <c r="K129" s="727" t="s">
        <v>1618</v>
      </c>
      <c r="L129" s="728">
        <v>149.52000000000001</v>
      </c>
      <c r="M129" s="728">
        <v>149.52000000000001</v>
      </c>
      <c r="N129" s="727">
        <v>1</v>
      </c>
      <c r="O129" s="812">
        <v>0.5</v>
      </c>
      <c r="P129" s="728">
        <v>149.52000000000001</v>
      </c>
      <c r="Q129" s="745">
        <v>1</v>
      </c>
      <c r="R129" s="727">
        <v>1</v>
      </c>
      <c r="S129" s="745">
        <v>1</v>
      </c>
      <c r="T129" s="812">
        <v>0.5</v>
      </c>
      <c r="U129" s="768">
        <v>1</v>
      </c>
    </row>
    <row r="130" spans="1:21" ht="14.4" customHeight="1" x14ac:dyDescent="0.3">
      <c r="A130" s="726">
        <v>31</v>
      </c>
      <c r="B130" s="727" t="s">
        <v>1843</v>
      </c>
      <c r="C130" s="727" t="s">
        <v>1847</v>
      </c>
      <c r="D130" s="810" t="s">
        <v>2961</v>
      </c>
      <c r="E130" s="811" t="s">
        <v>1867</v>
      </c>
      <c r="F130" s="727" t="s">
        <v>1844</v>
      </c>
      <c r="G130" s="727" t="s">
        <v>2061</v>
      </c>
      <c r="H130" s="727" t="s">
        <v>571</v>
      </c>
      <c r="I130" s="727" t="s">
        <v>2062</v>
      </c>
      <c r="J130" s="727" t="s">
        <v>2063</v>
      </c>
      <c r="K130" s="727" t="s">
        <v>2064</v>
      </c>
      <c r="L130" s="728">
        <v>736.33</v>
      </c>
      <c r="M130" s="728">
        <v>2208.9900000000002</v>
      </c>
      <c r="N130" s="727">
        <v>3</v>
      </c>
      <c r="O130" s="812">
        <v>1</v>
      </c>
      <c r="P130" s="728"/>
      <c r="Q130" s="745">
        <v>0</v>
      </c>
      <c r="R130" s="727"/>
      <c r="S130" s="745">
        <v>0</v>
      </c>
      <c r="T130" s="812"/>
      <c r="U130" s="768">
        <v>0</v>
      </c>
    </row>
    <row r="131" spans="1:21" ht="14.4" customHeight="1" x14ac:dyDescent="0.3">
      <c r="A131" s="726">
        <v>31</v>
      </c>
      <c r="B131" s="727" t="s">
        <v>1843</v>
      </c>
      <c r="C131" s="727" t="s">
        <v>1847</v>
      </c>
      <c r="D131" s="810" t="s">
        <v>2961</v>
      </c>
      <c r="E131" s="811" t="s">
        <v>1867</v>
      </c>
      <c r="F131" s="727" t="s">
        <v>1844</v>
      </c>
      <c r="G131" s="727" t="s">
        <v>2065</v>
      </c>
      <c r="H131" s="727" t="s">
        <v>571</v>
      </c>
      <c r="I131" s="727" t="s">
        <v>2066</v>
      </c>
      <c r="J131" s="727" t="s">
        <v>1105</v>
      </c>
      <c r="K131" s="727" t="s">
        <v>2067</v>
      </c>
      <c r="L131" s="728">
        <v>48.09</v>
      </c>
      <c r="M131" s="728">
        <v>48.09</v>
      </c>
      <c r="N131" s="727">
        <v>1</v>
      </c>
      <c r="O131" s="812">
        <v>1</v>
      </c>
      <c r="P131" s="728"/>
      <c r="Q131" s="745">
        <v>0</v>
      </c>
      <c r="R131" s="727"/>
      <c r="S131" s="745">
        <v>0</v>
      </c>
      <c r="T131" s="812"/>
      <c r="U131" s="768">
        <v>0</v>
      </c>
    </row>
    <row r="132" spans="1:21" ht="14.4" customHeight="1" x14ac:dyDescent="0.3">
      <c r="A132" s="726">
        <v>31</v>
      </c>
      <c r="B132" s="727" t="s">
        <v>1843</v>
      </c>
      <c r="C132" s="727" t="s">
        <v>1847</v>
      </c>
      <c r="D132" s="810" t="s">
        <v>2961</v>
      </c>
      <c r="E132" s="811" t="s">
        <v>1867</v>
      </c>
      <c r="F132" s="727" t="s">
        <v>1844</v>
      </c>
      <c r="G132" s="727" t="s">
        <v>1881</v>
      </c>
      <c r="H132" s="727" t="s">
        <v>571</v>
      </c>
      <c r="I132" s="727" t="s">
        <v>1882</v>
      </c>
      <c r="J132" s="727" t="s">
        <v>606</v>
      </c>
      <c r="K132" s="727" t="s">
        <v>1883</v>
      </c>
      <c r="L132" s="728">
        <v>0</v>
      </c>
      <c r="M132" s="728">
        <v>0</v>
      </c>
      <c r="N132" s="727">
        <v>1</v>
      </c>
      <c r="O132" s="812">
        <v>0.5</v>
      </c>
      <c r="P132" s="728"/>
      <c r="Q132" s="745"/>
      <c r="R132" s="727"/>
      <c r="S132" s="745">
        <v>0</v>
      </c>
      <c r="T132" s="812"/>
      <c r="U132" s="768">
        <v>0</v>
      </c>
    </row>
    <row r="133" spans="1:21" ht="14.4" customHeight="1" x14ac:dyDescent="0.3">
      <c r="A133" s="726">
        <v>31</v>
      </c>
      <c r="B133" s="727" t="s">
        <v>1843</v>
      </c>
      <c r="C133" s="727" t="s">
        <v>1847</v>
      </c>
      <c r="D133" s="810" t="s">
        <v>2961</v>
      </c>
      <c r="E133" s="811" t="s">
        <v>1867</v>
      </c>
      <c r="F133" s="727" t="s">
        <v>1844</v>
      </c>
      <c r="G133" s="727" t="s">
        <v>1946</v>
      </c>
      <c r="H133" s="727" t="s">
        <v>571</v>
      </c>
      <c r="I133" s="727" t="s">
        <v>1947</v>
      </c>
      <c r="J133" s="727" t="s">
        <v>1948</v>
      </c>
      <c r="K133" s="727" t="s">
        <v>1949</v>
      </c>
      <c r="L133" s="728">
        <v>132.97999999999999</v>
      </c>
      <c r="M133" s="728">
        <v>265.95999999999998</v>
      </c>
      <c r="N133" s="727">
        <v>2</v>
      </c>
      <c r="O133" s="812">
        <v>0.5</v>
      </c>
      <c r="P133" s="728"/>
      <c r="Q133" s="745">
        <v>0</v>
      </c>
      <c r="R133" s="727"/>
      <c r="S133" s="745">
        <v>0</v>
      </c>
      <c r="T133" s="812"/>
      <c r="U133" s="768">
        <v>0</v>
      </c>
    </row>
    <row r="134" spans="1:21" ht="14.4" customHeight="1" x14ac:dyDescent="0.3">
      <c r="A134" s="726">
        <v>31</v>
      </c>
      <c r="B134" s="727" t="s">
        <v>1843</v>
      </c>
      <c r="C134" s="727" t="s">
        <v>1847</v>
      </c>
      <c r="D134" s="810" t="s">
        <v>2961</v>
      </c>
      <c r="E134" s="811" t="s">
        <v>1867</v>
      </c>
      <c r="F134" s="727" t="s">
        <v>1844</v>
      </c>
      <c r="G134" s="727" t="s">
        <v>1886</v>
      </c>
      <c r="H134" s="727" t="s">
        <v>610</v>
      </c>
      <c r="I134" s="727" t="s">
        <v>1887</v>
      </c>
      <c r="J134" s="727" t="s">
        <v>753</v>
      </c>
      <c r="K134" s="727" t="s">
        <v>1497</v>
      </c>
      <c r="L134" s="728">
        <v>490.89</v>
      </c>
      <c r="M134" s="728">
        <v>23071.83</v>
      </c>
      <c r="N134" s="727">
        <v>47</v>
      </c>
      <c r="O134" s="812">
        <v>8.5</v>
      </c>
      <c r="P134" s="728">
        <v>23071.83</v>
      </c>
      <c r="Q134" s="745">
        <v>1</v>
      </c>
      <c r="R134" s="727">
        <v>47</v>
      </c>
      <c r="S134" s="745">
        <v>1</v>
      </c>
      <c r="T134" s="812">
        <v>8.5</v>
      </c>
      <c r="U134" s="768">
        <v>1</v>
      </c>
    </row>
    <row r="135" spans="1:21" ht="14.4" customHeight="1" x14ac:dyDescent="0.3">
      <c r="A135" s="726">
        <v>31</v>
      </c>
      <c r="B135" s="727" t="s">
        <v>1843</v>
      </c>
      <c r="C135" s="727" t="s">
        <v>1847</v>
      </c>
      <c r="D135" s="810" t="s">
        <v>2961</v>
      </c>
      <c r="E135" s="811" t="s">
        <v>1867</v>
      </c>
      <c r="F135" s="727" t="s">
        <v>1844</v>
      </c>
      <c r="G135" s="727" t="s">
        <v>1886</v>
      </c>
      <c r="H135" s="727" t="s">
        <v>610</v>
      </c>
      <c r="I135" s="727" t="s">
        <v>1888</v>
      </c>
      <c r="J135" s="727" t="s">
        <v>753</v>
      </c>
      <c r="K135" s="727" t="s">
        <v>1495</v>
      </c>
      <c r="L135" s="728">
        <v>736.33</v>
      </c>
      <c r="M135" s="728">
        <v>50806.770000000004</v>
      </c>
      <c r="N135" s="727">
        <v>69</v>
      </c>
      <c r="O135" s="812">
        <v>10</v>
      </c>
      <c r="P135" s="728">
        <v>42707.14</v>
      </c>
      <c r="Q135" s="745">
        <v>0.84057971014492749</v>
      </c>
      <c r="R135" s="727">
        <v>58</v>
      </c>
      <c r="S135" s="745">
        <v>0.84057971014492749</v>
      </c>
      <c r="T135" s="812">
        <v>8.5</v>
      </c>
      <c r="U135" s="768">
        <v>0.85</v>
      </c>
    </row>
    <row r="136" spans="1:21" ht="14.4" customHeight="1" x14ac:dyDescent="0.3">
      <c r="A136" s="726">
        <v>31</v>
      </c>
      <c r="B136" s="727" t="s">
        <v>1843</v>
      </c>
      <c r="C136" s="727" t="s">
        <v>1847</v>
      </c>
      <c r="D136" s="810" t="s">
        <v>2961</v>
      </c>
      <c r="E136" s="811" t="s">
        <v>1867</v>
      </c>
      <c r="F136" s="727" t="s">
        <v>1844</v>
      </c>
      <c r="G136" s="727" t="s">
        <v>1889</v>
      </c>
      <c r="H136" s="727" t="s">
        <v>610</v>
      </c>
      <c r="I136" s="727" t="s">
        <v>1673</v>
      </c>
      <c r="J136" s="727" t="s">
        <v>643</v>
      </c>
      <c r="K136" s="727" t="s">
        <v>1674</v>
      </c>
      <c r="L136" s="728">
        <v>48.42</v>
      </c>
      <c r="M136" s="728">
        <v>48.42</v>
      </c>
      <c r="N136" s="727">
        <v>1</v>
      </c>
      <c r="O136" s="812">
        <v>1</v>
      </c>
      <c r="P136" s="728"/>
      <c r="Q136" s="745">
        <v>0</v>
      </c>
      <c r="R136" s="727"/>
      <c r="S136" s="745">
        <v>0</v>
      </c>
      <c r="T136" s="812"/>
      <c r="U136" s="768">
        <v>0</v>
      </c>
    </row>
    <row r="137" spans="1:21" ht="14.4" customHeight="1" x14ac:dyDescent="0.3">
      <c r="A137" s="726">
        <v>31</v>
      </c>
      <c r="B137" s="727" t="s">
        <v>1843</v>
      </c>
      <c r="C137" s="727" t="s">
        <v>1847</v>
      </c>
      <c r="D137" s="810" t="s">
        <v>2961</v>
      </c>
      <c r="E137" s="811" t="s">
        <v>1867</v>
      </c>
      <c r="F137" s="727" t="s">
        <v>1844</v>
      </c>
      <c r="G137" s="727" t="s">
        <v>1890</v>
      </c>
      <c r="H137" s="727" t="s">
        <v>610</v>
      </c>
      <c r="I137" s="727" t="s">
        <v>1692</v>
      </c>
      <c r="J137" s="727" t="s">
        <v>1693</v>
      </c>
      <c r="K137" s="727" t="s">
        <v>1694</v>
      </c>
      <c r="L137" s="728">
        <v>0</v>
      </c>
      <c r="M137" s="728">
        <v>0</v>
      </c>
      <c r="N137" s="727">
        <v>82</v>
      </c>
      <c r="O137" s="812">
        <v>60</v>
      </c>
      <c r="P137" s="728">
        <v>0</v>
      </c>
      <c r="Q137" s="745"/>
      <c r="R137" s="727">
        <v>47</v>
      </c>
      <c r="S137" s="745">
        <v>0.57317073170731703</v>
      </c>
      <c r="T137" s="812">
        <v>31</v>
      </c>
      <c r="U137" s="768">
        <v>0.51666666666666672</v>
      </c>
    </row>
    <row r="138" spans="1:21" ht="14.4" customHeight="1" x14ac:dyDescent="0.3">
      <c r="A138" s="726">
        <v>31</v>
      </c>
      <c r="B138" s="727" t="s">
        <v>1843</v>
      </c>
      <c r="C138" s="727" t="s">
        <v>1847</v>
      </c>
      <c r="D138" s="810" t="s">
        <v>2961</v>
      </c>
      <c r="E138" s="811" t="s">
        <v>1867</v>
      </c>
      <c r="F138" s="727" t="s">
        <v>1844</v>
      </c>
      <c r="G138" s="727" t="s">
        <v>1891</v>
      </c>
      <c r="H138" s="727" t="s">
        <v>571</v>
      </c>
      <c r="I138" s="727" t="s">
        <v>1892</v>
      </c>
      <c r="J138" s="727" t="s">
        <v>1134</v>
      </c>
      <c r="K138" s="727" t="s">
        <v>1893</v>
      </c>
      <c r="L138" s="728">
        <v>186.27</v>
      </c>
      <c r="M138" s="728">
        <v>558.81000000000006</v>
      </c>
      <c r="N138" s="727">
        <v>3</v>
      </c>
      <c r="O138" s="812">
        <v>1</v>
      </c>
      <c r="P138" s="728"/>
      <c r="Q138" s="745">
        <v>0</v>
      </c>
      <c r="R138" s="727"/>
      <c r="S138" s="745">
        <v>0</v>
      </c>
      <c r="T138" s="812"/>
      <c r="U138" s="768">
        <v>0</v>
      </c>
    </row>
    <row r="139" spans="1:21" ht="14.4" customHeight="1" x14ac:dyDescent="0.3">
      <c r="A139" s="726">
        <v>31</v>
      </c>
      <c r="B139" s="727" t="s">
        <v>1843</v>
      </c>
      <c r="C139" s="727" t="s">
        <v>1847</v>
      </c>
      <c r="D139" s="810" t="s">
        <v>2961</v>
      </c>
      <c r="E139" s="811" t="s">
        <v>1867</v>
      </c>
      <c r="F139" s="727" t="s">
        <v>1844</v>
      </c>
      <c r="G139" s="727" t="s">
        <v>1891</v>
      </c>
      <c r="H139" s="727" t="s">
        <v>571</v>
      </c>
      <c r="I139" s="727" t="s">
        <v>1892</v>
      </c>
      <c r="J139" s="727" t="s">
        <v>1134</v>
      </c>
      <c r="K139" s="727" t="s">
        <v>1893</v>
      </c>
      <c r="L139" s="728">
        <v>219.37</v>
      </c>
      <c r="M139" s="728">
        <v>2193.6999999999998</v>
      </c>
      <c r="N139" s="727">
        <v>10</v>
      </c>
      <c r="O139" s="812">
        <v>3.5</v>
      </c>
      <c r="P139" s="728">
        <v>1316.22</v>
      </c>
      <c r="Q139" s="745">
        <v>0.60000000000000009</v>
      </c>
      <c r="R139" s="727">
        <v>6</v>
      </c>
      <c r="S139" s="745">
        <v>0.6</v>
      </c>
      <c r="T139" s="812">
        <v>2.5</v>
      </c>
      <c r="U139" s="768">
        <v>0.7142857142857143</v>
      </c>
    </row>
    <row r="140" spans="1:21" ht="14.4" customHeight="1" x14ac:dyDescent="0.3">
      <c r="A140" s="726">
        <v>31</v>
      </c>
      <c r="B140" s="727" t="s">
        <v>1843</v>
      </c>
      <c r="C140" s="727" t="s">
        <v>1847</v>
      </c>
      <c r="D140" s="810" t="s">
        <v>2961</v>
      </c>
      <c r="E140" s="811" t="s">
        <v>1867</v>
      </c>
      <c r="F140" s="727" t="s">
        <v>1844</v>
      </c>
      <c r="G140" s="727" t="s">
        <v>2068</v>
      </c>
      <c r="H140" s="727" t="s">
        <v>571</v>
      </c>
      <c r="I140" s="727" t="s">
        <v>2069</v>
      </c>
      <c r="J140" s="727" t="s">
        <v>2070</v>
      </c>
      <c r="K140" s="727" t="s">
        <v>2071</v>
      </c>
      <c r="L140" s="728">
        <v>28.9</v>
      </c>
      <c r="M140" s="728">
        <v>28.9</v>
      </c>
      <c r="N140" s="727">
        <v>1</v>
      </c>
      <c r="O140" s="812">
        <v>1</v>
      </c>
      <c r="P140" s="728"/>
      <c r="Q140" s="745">
        <v>0</v>
      </c>
      <c r="R140" s="727"/>
      <c r="S140" s="745">
        <v>0</v>
      </c>
      <c r="T140" s="812"/>
      <c r="U140" s="768">
        <v>0</v>
      </c>
    </row>
    <row r="141" spans="1:21" ht="14.4" customHeight="1" x14ac:dyDescent="0.3">
      <c r="A141" s="726">
        <v>31</v>
      </c>
      <c r="B141" s="727" t="s">
        <v>1843</v>
      </c>
      <c r="C141" s="727" t="s">
        <v>1847</v>
      </c>
      <c r="D141" s="810" t="s">
        <v>2961</v>
      </c>
      <c r="E141" s="811" t="s">
        <v>1867</v>
      </c>
      <c r="F141" s="727" t="s">
        <v>1846</v>
      </c>
      <c r="G141" s="727" t="s">
        <v>1900</v>
      </c>
      <c r="H141" s="727" t="s">
        <v>571</v>
      </c>
      <c r="I141" s="727" t="s">
        <v>1901</v>
      </c>
      <c r="J141" s="727" t="s">
        <v>1902</v>
      </c>
      <c r="K141" s="727" t="s">
        <v>1903</v>
      </c>
      <c r="L141" s="728">
        <v>35.130000000000003</v>
      </c>
      <c r="M141" s="728">
        <v>5269.50000000001</v>
      </c>
      <c r="N141" s="727">
        <v>150</v>
      </c>
      <c r="O141" s="812">
        <v>73</v>
      </c>
      <c r="P141" s="728">
        <v>5199.2400000000098</v>
      </c>
      <c r="Q141" s="745">
        <v>0.98666666666666669</v>
      </c>
      <c r="R141" s="727">
        <v>148</v>
      </c>
      <c r="S141" s="745">
        <v>0.98666666666666669</v>
      </c>
      <c r="T141" s="812">
        <v>72</v>
      </c>
      <c r="U141" s="768">
        <v>0.98630136986301364</v>
      </c>
    </row>
    <row r="142" spans="1:21" ht="14.4" customHeight="1" x14ac:dyDescent="0.3">
      <c r="A142" s="726">
        <v>31</v>
      </c>
      <c r="B142" s="727" t="s">
        <v>1843</v>
      </c>
      <c r="C142" s="727" t="s">
        <v>1847</v>
      </c>
      <c r="D142" s="810" t="s">
        <v>2961</v>
      </c>
      <c r="E142" s="811" t="s">
        <v>1867</v>
      </c>
      <c r="F142" s="727" t="s">
        <v>1846</v>
      </c>
      <c r="G142" s="727" t="s">
        <v>1904</v>
      </c>
      <c r="H142" s="727" t="s">
        <v>571</v>
      </c>
      <c r="I142" s="727" t="s">
        <v>1905</v>
      </c>
      <c r="J142" s="727" t="s">
        <v>1906</v>
      </c>
      <c r="K142" s="727" t="s">
        <v>1907</v>
      </c>
      <c r="L142" s="728">
        <v>492.18</v>
      </c>
      <c r="M142" s="728">
        <v>3445.2599999999998</v>
      </c>
      <c r="N142" s="727">
        <v>7</v>
      </c>
      <c r="O142" s="812">
        <v>7</v>
      </c>
      <c r="P142" s="728">
        <v>3445.2599999999998</v>
      </c>
      <c r="Q142" s="745">
        <v>1</v>
      </c>
      <c r="R142" s="727">
        <v>7</v>
      </c>
      <c r="S142" s="745">
        <v>1</v>
      </c>
      <c r="T142" s="812">
        <v>7</v>
      </c>
      <c r="U142" s="768">
        <v>1</v>
      </c>
    </row>
    <row r="143" spans="1:21" ht="14.4" customHeight="1" x14ac:dyDescent="0.3">
      <c r="A143" s="726">
        <v>31</v>
      </c>
      <c r="B143" s="727" t="s">
        <v>1843</v>
      </c>
      <c r="C143" s="727" t="s">
        <v>1847</v>
      </c>
      <c r="D143" s="810" t="s">
        <v>2961</v>
      </c>
      <c r="E143" s="811" t="s">
        <v>1867</v>
      </c>
      <c r="F143" s="727" t="s">
        <v>1846</v>
      </c>
      <c r="G143" s="727" t="s">
        <v>1904</v>
      </c>
      <c r="H143" s="727" t="s">
        <v>571</v>
      </c>
      <c r="I143" s="727" t="s">
        <v>1987</v>
      </c>
      <c r="J143" s="727" t="s">
        <v>1988</v>
      </c>
      <c r="K143" s="727" t="s">
        <v>1989</v>
      </c>
      <c r="L143" s="728">
        <v>971.25</v>
      </c>
      <c r="M143" s="728">
        <v>2913.75</v>
      </c>
      <c r="N143" s="727">
        <v>3</v>
      </c>
      <c r="O143" s="812">
        <v>3</v>
      </c>
      <c r="P143" s="728">
        <v>2913.75</v>
      </c>
      <c r="Q143" s="745">
        <v>1</v>
      </c>
      <c r="R143" s="727">
        <v>3</v>
      </c>
      <c r="S143" s="745">
        <v>1</v>
      </c>
      <c r="T143" s="812">
        <v>3</v>
      </c>
      <c r="U143" s="768">
        <v>1</v>
      </c>
    </row>
    <row r="144" spans="1:21" ht="14.4" customHeight="1" x14ac:dyDescent="0.3">
      <c r="A144" s="726">
        <v>31</v>
      </c>
      <c r="B144" s="727" t="s">
        <v>1843</v>
      </c>
      <c r="C144" s="727" t="s">
        <v>1847</v>
      </c>
      <c r="D144" s="810" t="s">
        <v>2961</v>
      </c>
      <c r="E144" s="811" t="s">
        <v>1867</v>
      </c>
      <c r="F144" s="727" t="s">
        <v>1846</v>
      </c>
      <c r="G144" s="727" t="s">
        <v>1904</v>
      </c>
      <c r="H144" s="727" t="s">
        <v>571</v>
      </c>
      <c r="I144" s="727" t="s">
        <v>1993</v>
      </c>
      <c r="J144" s="727" t="s">
        <v>1994</v>
      </c>
      <c r="K144" s="727" t="s">
        <v>1995</v>
      </c>
      <c r="L144" s="728">
        <v>336.5</v>
      </c>
      <c r="M144" s="728">
        <v>336.5</v>
      </c>
      <c r="N144" s="727">
        <v>1</v>
      </c>
      <c r="O144" s="812">
        <v>1</v>
      </c>
      <c r="P144" s="728">
        <v>336.5</v>
      </c>
      <c r="Q144" s="745">
        <v>1</v>
      </c>
      <c r="R144" s="727">
        <v>1</v>
      </c>
      <c r="S144" s="745">
        <v>1</v>
      </c>
      <c r="T144" s="812">
        <v>1</v>
      </c>
      <c r="U144" s="768">
        <v>1</v>
      </c>
    </row>
    <row r="145" spans="1:21" ht="14.4" customHeight="1" x14ac:dyDescent="0.3">
      <c r="A145" s="726">
        <v>31</v>
      </c>
      <c r="B145" s="727" t="s">
        <v>1843</v>
      </c>
      <c r="C145" s="727" t="s">
        <v>1847</v>
      </c>
      <c r="D145" s="810" t="s">
        <v>2961</v>
      </c>
      <c r="E145" s="811" t="s">
        <v>1867</v>
      </c>
      <c r="F145" s="727" t="s">
        <v>1846</v>
      </c>
      <c r="G145" s="727" t="s">
        <v>1904</v>
      </c>
      <c r="H145" s="727" t="s">
        <v>571</v>
      </c>
      <c r="I145" s="727" t="s">
        <v>2036</v>
      </c>
      <c r="J145" s="727" t="s">
        <v>2037</v>
      </c>
      <c r="K145" s="727" t="s">
        <v>2038</v>
      </c>
      <c r="L145" s="728">
        <v>1000</v>
      </c>
      <c r="M145" s="728">
        <v>1000</v>
      </c>
      <c r="N145" s="727">
        <v>1</v>
      </c>
      <c r="O145" s="812">
        <v>1</v>
      </c>
      <c r="P145" s="728">
        <v>1000</v>
      </c>
      <c r="Q145" s="745">
        <v>1</v>
      </c>
      <c r="R145" s="727">
        <v>1</v>
      </c>
      <c r="S145" s="745">
        <v>1</v>
      </c>
      <c r="T145" s="812">
        <v>1</v>
      </c>
      <c r="U145" s="768">
        <v>1</v>
      </c>
    </row>
    <row r="146" spans="1:21" ht="14.4" customHeight="1" x14ac:dyDescent="0.3">
      <c r="A146" s="726">
        <v>31</v>
      </c>
      <c r="B146" s="727" t="s">
        <v>1843</v>
      </c>
      <c r="C146" s="727" t="s">
        <v>1847</v>
      </c>
      <c r="D146" s="810" t="s">
        <v>2961</v>
      </c>
      <c r="E146" s="811" t="s">
        <v>1867</v>
      </c>
      <c r="F146" s="727" t="s">
        <v>1846</v>
      </c>
      <c r="G146" s="727" t="s">
        <v>1904</v>
      </c>
      <c r="H146" s="727" t="s">
        <v>571</v>
      </c>
      <c r="I146" s="727" t="s">
        <v>2042</v>
      </c>
      <c r="J146" s="727" t="s">
        <v>2043</v>
      </c>
      <c r="K146" s="727" t="s">
        <v>2044</v>
      </c>
      <c r="L146" s="728">
        <v>1690</v>
      </c>
      <c r="M146" s="728">
        <v>1690</v>
      </c>
      <c r="N146" s="727">
        <v>1</v>
      </c>
      <c r="O146" s="812">
        <v>1</v>
      </c>
      <c r="P146" s="728">
        <v>1690</v>
      </c>
      <c r="Q146" s="745">
        <v>1</v>
      </c>
      <c r="R146" s="727">
        <v>1</v>
      </c>
      <c r="S146" s="745">
        <v>1</v>
      </c>
      <c r="T146" s="812">
        <v>1</v>
      </c>
      <c r="U146" s="768">
        <v>1</v>
      </c>
    </row>
    <row r="147" spans="1:21" ht="14.4" customHeight="1" x14ac:dyDescent="0.3">
      <c r="A147" s="726">
        <v>31</v>
      </c>
      <c r="B147" s="727" t="s">
        <v>1843</v>
      </c>
      <c r="C147" s="727" t="s">
        <v>1847</v>
      </c>
      <c r="D147" s="810" t="s">
        <v>2961</v>
      </c>
      <c r="E147" s="811" t="s">
        <v>1867</v>
      </c>
      <c r="F147" s="727" t="s">
        <v>1846</v>
      </c>
      <c r="G147" s="727" t="s">
        <v>1904</v>
      </c>
      <c r="H147" s="727" t="s">
        <v>571</v>
      </c>
      <c r="I147" s="727" t="s">
        <v>1914</v>
      </c>
      <c r="J147" s="727" t="s">
        <v>1915</v>
      </c>
      <c r="K147" s="727" t="s">
        <v>1916</v>
      </c>
      <c r="L147" s="728">
        <v>855</v>
      </c>
      <c r="M147" s="728">
        <v>855</v>
      </c>
      <c r="N147" s="727">
        <v>1</v>
      </c>
      <c r="O147" s="812">
        <v>1</v>
      </c>
      <c r="P147" s="728">
        <v>855</v>
      </c>
      <c r="Q147" s="745">
        <v>1</v>
      </c>
      <c r="R147" s="727">
        <v>1</v>
      </c>
      <c r="S147" s="745">
        <v>1</v>
      </c>
      <c r="T147" s="812">
        <v>1</v>
      </c>
      <c r="U147" s="768">
        <v>1</v>
      </c>
    </row>
    <row r="148" spans="1:21" ht="14.4" customHeight="1" x14ac:dyDescent="0.3">
      <c r="A148" s="726">
        <v>31</v>
      </c>
      <c r="B148" s="727" t="s">
        <v>1843</v>
      </c>
      <c r="C148" s="727" t="s">
        <v>1847</v>
      </c>
      <c r="D148" s="810" t="s">
        <v>2961</v>
      </c>
      <c r="E148" s="811" t="s">
        <v>1867</v>
      </c>
      <c r="F148" s="727" t="s">
        <v>1846</v>
      </c>
      <c r="G148" s="727" t="s">
        <v>1917</v>
      </c>
      <c r="H148" s="727" t="s">
        <v>571</v>
      </c>
      <c r="I148" s="727" t="s">
        <v>1996</v>
      </c>
      <c r="J148" s="727" t="s">
        <v>1997</v>
      </c>
      <c r="K148" s="727" t="s">
        <v>1998</v>
      </c>
      <c r="L148" s="728">
        <v>260</v>
      </c>
      <c r="M148" s="728">
        <v>520</v>
      </c>
      <c r="N148" s="727">
        <v>2</v>
      </c>
      <c r="O148" s="812">
        <v>1</v>
      </c>
      <c r="P148" s="728">
        <v>520</v>
      </c>
      <c r="Q148" s="745">
        <v>1</v>
      </c>
      <c r="R148" s="727">
        <v>2</v>
      </c>
      <c r="S148" s="745">
        <v>1</v>
      </c>
      <c r="T148" s="812">
        <v>1</v>
      </c>
      <c r="U148" s="768">
        <v>1</v>
      </c>
    </row>
    <row r="149" spans="1:21" ht="14.4" customHeight="1" x14ac:dyDescent="0.3">
      <c r="A149" s="726">
        <v>31</v>
      </c>
      <c r="B149" s="727" t="s">
        <v>1843</v>
      </c>
      <c r="C149" s="727" t="s">
        <v>1847</v>
      </c>
      <c r="D149" s="810" t="s">
        <v>2961</v>
      </c>
      <c r="E149" s="811" t="s">
        <v>1867</v>
      </c>
      <c r="F149" s="727" t="s">
        <v>1846</v>
      </c>
      <c r="G149" s="727" t="s">
        <v>1917</v>
      </c>
      <c r="H149" s="727" t="s">
        <v>571</v>
      </c>
      <c r="I149" s="727" t="s">
        <v>1918</v>
      </c>
      <c r="J149" s="727" t="s">
        <v>1919</v>
      </c>
      <c r="K149" s="727" t="s">
        <v>1920</v>
      </c>
      <c r="L149" s="728">
        <v>200</v>
      </c>
      <c r="M149" s="728">
        <v>7200</v>
      </c>
      <c r="N149" s="727">
        <v>36</v>
      </c>
      <c r="O149" s="812">
        <v>18</v>
      </c>
      <c r="P149" s="728">
        <v>7200</v>
      </c>
      <c r="Q149" s="745">
        <v>1</v>
      </c>
      <c r="R149" s="727">
        <v>36</v>
      </c>
      <c r="S149" s="745">
        <v>1</v>
      </c>
      <c r="T149" s="812">
        <v>18</v>
      </c>
      <c r="U149" s="768">
        <v>1</v>
      </c>
    </row>
    <row r="150" spans="1:21" ht="14.4" customHeight="1" x14ac:dyDescent="0.3">
      <c r="A150" s="726">
        <v>31</v>
      </c>
      <c r="B150" s="727" t="s">
        <v>1843</v>
      </c>
      <c r="C150" s="727" t="s">
        <v>1847</v>
      </c>
      <c r="D150" s="810" t="s">
        <v>2961</v>
      </c>
      <c r="E150" s="811" t="s">
        <v>1867</v>
      </c>
      <c r="F150" s="727" t="s">
        <v>1846</v>
      </c>
      <c r="G150" s="727" t="s">
        <v>1917</v>
      </c>
      <c r="H150" s="727" t="s">
        <v>571</v>
      </c>
      <c r="I150" s="727" t="s">
        <v>1999</v>
      </c>
      <c r="J150" s="727" t="s">
        <v>2000</v>
      </c>
      <c r="K150" s="727" t="s">
        <v>2001</v>
      </c>
      <c r="L150" s="728">
        <v>1200</v>
      </c>
      <c r="M150" s="728">
        <v>1200</v>
      </c>
      <c r="N150" s="727">
        <v>1</v>
      </c>
      <c r="O150" s="812">
        <v>1</v>
      </c>
      <c r="P150" s="728">
        <v>1200</v>
      </c>
      <c r="Q150" s="745">
        <v>1</v>
      </c>
      <c r="R150" s="727">
        <v>1</v>
      </c>
      <c r="S150" s="745">
        <v>1</v>
      </c>
      <c r="T150" s="812">
        <v>1</v>
      </c>
      <c r="U150" s="768">
        <v>1</v>
      </c>
    </row>
    <row r="151" spans="1:21" ht="14.4" customHeight="1" x14ac:dyDescent="0.3">
      <c r="A151" s="726">
        <v>31</v>
      </c>
      <c r="B151" s="727" t="s">
        <v>1843</v>
      </c>
      <c r="C151" s="727" t="s">
        <v>1847</v>
      </c>
      <c r="D151" s="810" t="s">
        <v>2961</v>
      </c>
      <c r="E151" s="811" t="s">
        <v>1868</v>
      </c>
      <c r="F151" s="727" t="s">
        <v>1844</v>
      </c>
      <c r="G151" s="727" t="s">
        <v>2005</v>
      </c>
      <c r="H151" s="727" t="s">
        <v>571</v>
      </c>
      <c r="I151" s="727" t="s">
        <v>2006</v>
      </c>
      <c r="J151" s="727" t="s">
        <v>2007</v>
      </c>
      <c r="K151" s="727" t="s">
        <v>1626</v>
      </c>
      <c r="L151" s="728">
        <v>78.33</v>
      </c>
      <c r="M151" s="728">
        <v>78.33</v>
      </c>
      <c r="N151" s="727">
        <v>1</v>
      </c>
      <c r="O151" s="812">
        <v>1</v>
      </c>
      <c r="P151" s="728">
        <v>78.33</v>
      </c>
      <c r="Q151" s="745">
        <v>1</v>
      </c>
      <c r="R151" s="727">
        <v>1</v>
      </c>
      <c r="S151" s="745">
        <v>1</v>
      </c>
      <c r="T151" s="812">
        <v>1</v>
      </c>
      <c r="U151" s="768">
        <v>1</v>
      </c>
    </row>
    <row r="152" spans="1:21" ht="14.4" customHeight="1" x14ac:dyDescent="0.3">
      <c r="A152" s="726">
        <v>31</v>
      </c>
      <c r="B152" s="727" t="s">
        <v>1843</v>
      </c>
      <c r="C152" s="727" t="s">
        <v>1847</v>
      </c>
      <c r="D152" s="810" t="s">
        <v>2961</v>
      </c>
      <c r="E152" s="811" t="s">
        <v>1868</v>
      </c>
      <c r="F152" s="727" t="s">
        <v>1844</v>
      </c>
      <c r="G152" s="727" t="s">
        <v>1946</v>
      </c>
      <c r="H152" s="727" t="s">
        <v>571</v>
      </c>
      <c r="I152" s="727" t="s">
        <v>1947</v>
      </c>
      <c r="J152" s="727" t="s">
        <v>1948</v>
      </c>
      <c r="K152" s="727" t="s">
        <v>1949</v>
      </c>
      <c r="L152" s="728">
        <v>132.97999999999999</v>
      </c>
      <c r="M152" s="728">
        <v>531.91999999999996</v>
      </c>
      <c r="N152" s="727">
        <v>4</v>
      </c>
      <c r="O152" s="812">
        <v>1</v>
      </c>
      <c r="P152" s="728">
        <v>531.91999999999996</v>
      </c>
      <c r="Q152" s="745">
        <v>1</v>
      </c>
      <c r="R152" s="727">
        <v>4</v>
      </c>
      <c r="S152" s="745">
        <v>1</v>
      </c>
      <c r="T152" s="812">
        <v>1</v>
      </c>
      <c r="U152" s="768">
        <v>1</v>
      </c>
    </row>
    <row r="153" spans="1:21" ht="14.4" customHeight="1" x14ac:dyDescent="0.3">
      <c r="A153" s="726">
        <v>31</v>
      </c>
      <c r="B153" s="727" t="s">
        <v>1843</v>
      </c>
      <c r="C153" s="727" t="s">
        <v>1847</v>
      </c>
      <c r="D153" s="810" t="s">
        <v>2961</v>
      </c>
      <c r="E153" s="811" t="s">
        <v>1868</v>
      </c>
      <c r="F153" s="727" t="s">
        <v>1844</v>
      </c>
      <c r="G153" s="727" t="s">
        <v>1886</v>
      </c>
      <c r="H153" s="727" t="s">
        <v>610</v>
      </c>
      <c r="I153" s="727" t="s">
        <v>1887</v>
      </c>
      <c r="J153" s="727" t="s">
        <v>753</v>
      </c>
      <c r="K153" s="727" t="s">
        <v>1497</v>
      </c>
      <c r="L153" s="728">
        <v>490.89</v>
      </c>
      <c r="M153" s="728">
        <v>12272.25</v>
      </c>
      <c r="N153" s="727">
        <v>25</v>
      </c>
      <c r="O153" s="812">
        <v>4.5</v>
      </c>
      <c r="P153" s="728">
        <v>9817.8000000000011</v>
      </c>
      <c r="Q153" s="745">
        <v>0.8</v>
      </c>
      <c r="R153" s="727">
        <v>20</v>
      </c>
      <c r="S153" s="745">
        <v>0.8</v>
      </c>
      <c r="T153" s="812">
        <v>3.5</v>
      </c>
      <c r="U153" s="768">
        <v>0.77777777777777779</v>
      </c>
    </row>
    <row r="154" spans="1:21" ht="14.4" customHeight="1" x14ac:dyDescent="0.3">
      <c r="A154" s="726">
        <v>31</v>
      </c>
      <c r="B154" s="727" t="s">
        <v>1843</v>
      </c>
      <c r="C154" s="727" t="s">
        <v>1847</v>
      </c>
      <c r="D154" s="810" t="s">
        <v>2961</v>
      </c>
      <c r="E154" s="811" t="s">
        <v>1868</v>
      </c>
      <c r="F154" s="727" t="s">
        <v>1844</v>
      </c>
      <c r="G154" s="727" t="s">
        <v>1886</v>
      </c>
      <c r="H154" s="727" t="s">
        <v>610</v>
      </c>
      <c r="I154" s="727" t="s">
        <v>1888</v>
      </c>
      <c r="J154" s="727" t="s">
        <v>753</v>
      </c>
      <c r="K154" s="727" t="s">
        <v>1495</v>
      </c>
      <c r="L154" s="728">
        <v>736.33</v>
      </c>
      <c r="M154" s="728">
        <v>8835.9600000000009</v>
      </c>
      <c r="N154" s="727">
        <v>12</v>
      </c>
      <c r="O154" s="812">
        <v>5</v>
      </c>
      <c r="P154" s="728">
        <v>6626.9700000000012</v>
      </c>
      <c r="Q154" s="745">
        <v>0.75</v>
      </c>
      <c r="R154" s="727">
        <v>9</v>
      </c>
      <c r="S154" s="745">
        <v>0.75</v>
      </c>
      <c r="T154" s="812">
        <v>3</v>
      </c>
      <c r="U154" s="768">
        <v>0.6</v>
      </c>
    </row>
    <row r="155" spans="1:21" ht="14.4" customHeight="1" x14ac:dyDescent="0.3">
      <c r="A155" s="726">
        <v>31</v>
      </c>
      <c r="B155" s="727" t="s">
        <v>1843</v>
      </c>
      <c r="C155" s="727" t="s">
        <v>1847</v>
      </c>
      <c r="D155" s="810" t="s">
        <v>2961</v>
      </c>
      <c r="E155" s="811" t="s">
        <v>1868</v>
      </c>
      <c r="F155" s="727" t="s">
        <v>1844</v>
      </c>
      <c r="G155" s="727" t="s">
        <v>1886</v>
      </c>
      <c r="H155" s="727" t="s">
        <v>610</v>
      </c>
      <c r="I155" s="727" t="s">
        <v>1496</v>
      </c>
      <c r="J155" s="727" t="s">
        <v>753</v>
      </c>
      <c r="K155" s="727" t="s">
        <v>1497</v>
      </c>
      <c r="L155" s="728">
        <v>490.89</v>
      </c>
      <c r="M155" s="728">
        <v>1472.67</v>
      </c>
      <c r="N155" s="727">
        <v>3</v>
      </c>
      <c r="O155" s="812">
        <v>0.5</v>
      </c>
      <c r="P155" s="728">
        <v>1472.67</v>
      </c>
      <c r="Q155" s="745">
        <v>1</v>
      </c>
      <c r="R155" s="727">
        <v>3</v>
      </c>
      <c r="S155" s="745">
        <v>1</v>
      </c>
      <c r="T155" s="812">
        <v>0.5</v>
      </c>
      <c r="U155" s="768">
        <v>1</v>
      </c>
    </row>
    <row r="156" spans="1:21" ht="14.4" customHeight="1" x14ac:dyDescent="0.3">
      <c r="A156" s="726">
        <v>31</v>
      </c>
      <c r="B156" s="727" t="s">
        <v>1843</v>
      </c>
      <c r="C156" s="727" t="s">
        <v>1847</v>
      </c>
      <c r="D156" s="810" t="s">
        <v>2961</v>
      </c>
      <c r="E156" s="811" t="s">
        <v>1868</v>
      </c>
      <c r="F156" s="727" t="s">
        <v>1844</v>
      </c>
      <c r="G156" s="727" t="s">
        <v>1890</v>
      </c>
      <c r="H156" s="727" t="s">
        <v>610</v>
      </c>
      <c r="I156" s="727" t="s">
        <v>1692</v>
      </c>
      <c r="J156" s="727" t="s">
        <v>1693</v>
      </c>
      <c r="K156" s="727" t="s">
        <v>1694</v>
      </c>
      <c r="L156" s="728">
        <v>0</v>
      </c>
      <c r="M156" s="728">
        <v>0</v>
      </c>
      <c r="N156" s="727">
        <v>46</v>
      </c>
      <c r="O156" s="812">
        <v>36</v>
      </c>
      <c r="P156" s="728">
        <v>0</v>
      </c>
      <c r="Q156" s="745"/>
      <c r="R156" s="727">
        <v>21</v>
      </c>
      <c r="S156" s="745">
        <v>0.45652173913043476</v>
      </c>
      <c r="T156" s="812">
        <v>15.5</v>
      </c>
      <c r="U156" s="768">
        <v>0.43055555555555558</v>
      </c>
    </row>
    <row r="157" spans="1:21" ht="14.4" customHeight="1" x14ac:dyDescent="0.3">
      <c r="A157" s="726">
        <v>31</v>
      </c>
      <c r="B157" s="727" t="s">
        <v>1843</v>
      </c>
      <c r="C157" s="727" t="s">
        <v>1847</v>
      </c>
      <c r="D157" s="810" t="s">
        <v>2961</v>
      </c>
      <c r="E157" s="811" t="s">
        <v>1868</v>
      </c>
      <c r="F157" s="727" t="s">
        <v>1844</v>
      </c>
      <c r="G157" s="727" t="s">
        <v>1891</v>
      </c>
      <c r="H157" s="727" t="s">
        <v>571</v>
      </c>
      <c r="I157" s="727" t="s">
        <v>1892</v>
      </c>
      <c r="J157" s="727" t="s">
        <v>1134</v>
      </c>
      <c r="K157" s="727" t="s">
        <v>1893</v>
      </c>
      <c r="L157" s="728">
        <v>186.27</v>
      </c>
      <c r="M157" s="728">
        <v>1303.8900000000001</v>
      </c>
      <c r="N157" s="727">
        <v>7</v>
      </c>
      <c r="O157" s="812">
        <v>2.5</v>
      </c>
      <c r="P157" s="728">
        <v>372.54</v>
      </c>
      <c r="Q157" s="745">
        <v>0.2857142857142857</v>
      </c>
      <c r="R157" s="727">
        <v>2</v>
      </c>
      <c r="S157" s="745">
        <v>0.2857142857142857</v>
      </c>
      <c r="T157" s="812">
        <v>1</v>
      </c>
      <c r="U157" s="768">
        <v>0.4</v>
      </c>
    </row>
    <row r="158" spans="1:21" ht="14.4" customHeight="1" x14ac:dyDescent="0.3">
      <c r="A158" s="726">
        <v>31</v>
      </c>
      <c r="B158" s="727" t="s">
        <v>1843</v>
      </c>
      <c r="C158" s="727" t="s">
        <v>1847</v>
      </c>
      <c r="D158" s="810" t="s">
        <v>2961</v>
      </c>
      <c r="E158" s="811" t="s">
        <v>1868</v>
      </c>
      <c r="F158" s="727" t="s">
        <v>1844</v>
      </c>
      <c r="G158" s="727" t="s">
        <v>1894</v>
      </c>
      <c r="H158" s="727" t="s">
        <v>571</v>
      </c>
      <c r="I158" s="727" t="s">
        <v>2072</v>
      </c>
      <c r="J158" s="727" t="s">
        <v>1030</v>
      </c>
      <c r="K158" s="727" t="s">
        <v>2073</v>
      </c>
      <c r="L158" s="728">
        <v>33.549999999999997</v>
      </c>
      <c r="M158" s="728">
        <v>67.099999999999994</v>
      </c>
      <c r="N158" s="727">
        <v>2</v>
      </c>
      <c r="O158" s="812">
        <v>0.5</v>
      </c>
      <c r="P158" s="728">
        <v>67.099999999999994</v>
      </c>
      <c r="Q158" s="745">
        <v>1</v>
      </c>
      <c r="R158" s="727">
        <v>2</v>
      </c>
      <c r="S158" s="745">
        <v>1</v>
      </c>
      <c r="T158" s="812">
        <v>0.5</v>
      </c>
      <c r="U158" s="768">
        <v>1</v>
      </c>
    </row>
    <row r="159" spans="1:21" ht="14.4" customHeight="1" x14ac:dyDescent="0.3">
      <c r="A159" s="726">
        <v>31</v>
      </c>
      <c r="B159" s="727" t="s">
        <v>1843</v>
      </c>
      <c r="C159" s="727" t="s">
        <v>1847</v>
      </c>
      <c r="D159" s="810" t="s">
        <v>2961</v>
      </c>
      <c r="E159" s="811" t="s">
        <v>1868</v>
      </c>
      <c r="F159" s="727" t="s">
        <v>1846</v>
      </c>
      <c r="G159" s="727" t="s">
        <v>1900</v>
      </c>
      <c r="H159" s="727" t="s">
        <v>571</v>
      </c>
      <c r="I159" s="727" t="s">
        <v>1901</v>
      </c>
      <c r="J159" s="727" t="s">
        <v>1902</v>
      </c>
      <c r="K159" s="727" t="s">
        <v>1903</v>
      </c>
      <c r="L159" s="728">
        <v>35.130000000000003</v>
      </c>
      <c r="M159" s="728">
        <v>2740.1400000000021</v>
      </c>
      <c r="N159" s="727">
        <v>78</v>
      </c>
      <c r="O159" s="812">
        <v>39</v>
      </c>
      <c r="P159" s="728">
        <v>2669.8800000000019</v>
      </c>
      <c r="Q159" s="745">
        <v>0.97435897435897434</v>
      </c>
      <c r="R159" s="727">
        <v>76</v>
      </c>
      <c r="S159" s="745">
        <v>0.97435897435897434</v>
      </c>
      <c r="T159" s="812">
        <v>38</v>
      </c>
      <c r="U159" s="768">
        <v>0.97435897435897434</v>
      </c>
    </row>
    <row r="160" spans="1:21" ht="14.4" customHeight="1" x14ac:dyDescent="0.3">
      <c r="A160" s="726">
        <v>31</v>
      </c>
      <c r="B160" s="727" t="s">
        <v>1843</v>
      </c>
      <c r="C160" s="727" t="s">
        <v>1847</v>
      </c>
      <c r="D160" s="810" t="s">
        <v>2961</v>
      </c>
      <c r="E160" s="811" t="s">
        <v>1868</v>
      </c>
      <c r="F160" s="727" t="s">
        <v>1846</v>
      </c>
      <c r="G160" s="727" t="s">
        <v>1904</v>
      </c>
      <c r="H160" s="727" t="s">
        <v>571</v>
      </c>
      <c r="I160" s="727" t="s">
        <v>1905</v>
      </c>
      <c r="J160" s="727" t="s">
        <v>1906</v>
      </c>
      <c r="K160" s="727" t="s">
        <v>1907</v>
      </c>
      <c r="L160" s="728">
        <v>492.18</v>
      </c>
      <c r="M160" s="728">
        <v>1968.72</v>
      </c>
      <c r="N160" s="727">
        <v>4</v>
      </c>
      <c r="O160" s="812">
        <v>4</v>
      </c>
      <c r="P160" s="728">
        <v>1968.72</v>
      </c>
      <c r="Q160" s="745">
        <v>1</v>
      </c>
      <c r="R160" s="727">
        <v>4</v>
      </c>
      <c r="S160" s="745">
        <v>1</v>
      </c>
      <c r="T160" s="812">
        <v>4</v>
      </c>
      <c r="U160" s="768">
        <v>1</v>
      </c>
    </row>
    <row r="161" spans="1:21" ht="14.4" customHeight="1" x14ac:dyDescent="0.3">
      <c r="A161" s="726">
        <v>31</v>
      </c>
      <c r="B161" s="727" t="s">
        <v>1843</v>
      </c>
      <c r="C161" s="727" t="s">
        <v>1847</v>
      </c>
      <c r="D161" s="810" t="s">
        <v>2961</v>
      </c>
      <c r="E161" s="811" t="s">
        <v>1868</v>
      </c>
      <c r="F161" s="727" t="s">
        <v>1846</v>
      </c>
      <c r="G161" s="727" t="s">
        <v>1904</v>
      </c>
      <c r="H161" s="727" t="s">
        <v>571</v>
      </c>
      <c r="I161" s="727" t="s">
        <v>1987</v>
      </c>
      <c r="J161" s="727" t="s">
        <v>1988</v>
      </c>
      <c r="K161" s="727" t="s">
        <v>1989</v>
      </c>
      <c r="L161" s="728">
        <v>971.25</v>
      </c>
      <c r="M161" s="728">
        <v>2913.75</v>
      </c>
      <c r="N161" s="727">
        <v>3</v>
      </c>
      <c r="O161" s="812">
        <v>3</v>
      </c>
      <c r="P161" s="728">
        <v>2913.75</v>
      </c>
      <c r="Q161" s="745">
        <v>1</v>
      </c>
      <c r="R161" s="727">
        <v>3</v>
      </c>
      <c r="S161" s="745">
        <v>1</v>
      </c>
      <c r="T161" s="812">
        <v>3</v>
      </c>
      <c r="U161" s="768">
        <v>1</v>
      </c>
    </row>
    <row r="162" spans="1:21" ht="14.4" customHeight="1" x14ac:dyDescent="0.3">
      <c r="A162" s="726">
        <v>31</v>
      </c>
      <c r="B162" s="727" t="s">
        <v>1843</v>
      </c>
      <c r="C162" s="727" t="s">
        <v>1847</v>
      </c>
      <c r="D162" s="810" t="s">
        <v>2961</v>
      </c>
      <c r="E162" s="811" t="s">
        <v>1868</v>
      </c>
      <c r="F162" s="727" t="s">
        <v>1846</v>
      </c>
      <c r="G162" s="727" t="s">
        <v>1904</v>
      </c>
      <c r="H162" s="727" t="s">
        <v>571</v>
      </c>
      <c r="I162" s="727" t="s">
        <v>1990</v>
      </c>
      <c r="J162" s="727" t="s">
        <v>1991</v>
      </c>
      <c r="K162" s="727" t="s">
        <v>1992</v>
      </c>
      <c r="L162" s="728">
        <v>350</v>
      </c>
      <c r="M162" s="728">
        <v>700</v>
      </c>
      <c r="N162" s="727">
        <v>2</v>
      </c>
      <c r="O162" s="812">
        <v>2</v>
      </c>
      <c r="P162" s="728">
        <v>700</v>
      </c>
      <c r="Q162" s="745">
        <v>1</v>
      </c>
      <c r="R162" s="727">
        <v>2</v>
      </c>
      <c r="S162" s="745">
        <v>1</v>
      </c>
      <c r="T162" s="812">
        <v>2</v>
      </c>
      <c r="U162" s="768">
        <v>1</v>
      </c>
    </row>
    <row r="163" spans="1:21" ht="14.4" customHeight="1" x14ac:dyDescent="0.3">
      <c r="A163" s="726">
        <v>31</v>
      </c>
      <c r="B163" s="727" t="s">
        <v>1843</v>
      </c>
      <c r="C163" s="727" t="s">
        <v>1847</v>
      </c>
      <c r="D163" s="810" t="s">
        <v>2961</v>
      </c>
      <c r="E163" s="811" t="s">
        <v>1868</v>
      </c>
      <c r="F163" s="727" t="s">
        <v>1846</v>
      </c>
      <c r="G163" s="727" t="s">
        <v>1917</v>
      </c>
      <c r="H163" s="727" t="s">
        <v>571</v>
      </c>
      <c r="I163" s="727" t="s">
        <v>1918</v>
      </c>
      <c r="J163" s="727" t="s">
        <v>1919</v>
      </c>
      <c r="K163" s="727" t="s">
        <v>1920</v>
      </c>
      <c r="L163" s="728">
        <v>200</v>
      </c>
      <c r="M163" s="728">
        <v>2800</v>
      </c>
      <c r="N163" s="727">
        <v>14</v>
      </c>
      <c r="O163" s="812">
        <v>7</v>
      </c>
      <c r="P163" s="728">
        <v>2400</v>
      </c>
      <c r="Q163" s="745">
        <v>0.8571428571428571</v>
      </c>
      <c r="R163" s="727">
        <v>12</v>
      </c>
      <c r="S163" s="745">
        <v>0.8571428571428571</v>
      </c>
      <c r="T163" s="812">
        <v>6</v>
      </c>
      <c r="U163" s="768">
        <v>0.8571428571428571</v>
      </c>
    </row>
    <row r="164" spans="1:21" ht="14.4" customHeight="1" x14ac:dyDescent="0.3">
      <c r="A164" s="726">
        <v>31</v>
      </c>
      <c r="B164" s="727" t="s">
        <v>1843</v>
      </c>
      <c r="C164" s="727" t="s">
        <v>1847</v>
      </c>
      <c r="D164" s="810" t="s">
        <v>2961</v>
      </c>
      <c r="E164" s="811" t="s">
        <v>1869</v>
      </c>
      <c r="F164" s="727" t="s">
        <v>1844</v>
      </c>
      <c r="G164" s="727" t="s">
        <v>1885</v>
      </c>
      <c r="H164" s="727" t="s">
        <v>571</v>
      </c>
      <c r="I164" s="727" t="s">
        <v>2074</v>
      </c>
      <c r="J164" s="727" t="s">
        <v>2075</v>
      </c>
      <c r="K164" s="727" t="s">
        <v>2076</v>
      </c>
      <c r="L164" s="728">
        <v>149.52000000000001</v>
      </c>
      <c r="M164" s="728">
        <v>149.52000000000001</v>
      </c>
      <c r="N164" s="727">
        <v>1</v>
      </c>
      <c r="O164" s="812">
        <v>0.5</v>
      </c>
      <c r="P164" s="728">
        <v>149.52000000000001</v>
      </c>
      <c r="Q164" s="745">
        <v>1</v>
      </c>
      <c r="R164" s="727">
        <v>1</v>
      </c>
      <c r="S164" s="745">
        <v>1</v>
      </c>
      <c r="T164" s="812">
        <v>0.5</v>
      </c>
      <c r="U164" s="768">
        <v>1</v>
      </c>
    </row>
    <row r="165" spans="1:21" ht="14.4" customHeight="1" x14ac:dyDescent="0.3">
      <c r="A165" s="726">
        <v>31</v>
      </c>
      <c r="B165" s="727" t="s">
        <v>1843</v>
      </c>
      <c r="C165" s="727" t="s">
        <v>1847</v>
      </c>
      <c r="D165" s="810" t="s">
        <v>2961</v>
      </c>
      <c r="E165" s="811" t="s">
        <v>1869</v>
      </c>
      <c r="F165" s="727" t="s">
        <v>1844</v>
      </c>
      <c r="G165" s="727" t="s">
        <v>1885</v>
      </c>
      <c r="H165" s="727" t="s">
        <v>610</v>
      </c>
      <c r="I165" s="727" t="s">
        <v>1612</v>
      </c>
      <c r="J165" s="727" t="s">
        <v>1067</v>
      </c>
      <c r="K165" s="727" t="s">
        <v>1613</v>
      </c>
      <c r="L165" s="728">
        <v>225.06</v>
      </c>
      <c r="M165" s="728">
        <v>450.12</v>
      </c>
      <c r="N165" s="727">
        <v>2</v>
      </c>
      <c r="O165" s="812">
        <v>2</v>
      </c>
      <c r="P165" s="728">
        <v>450.12</v>
      </c>
      <c r="Q165" s="745">
        <v>1</v>
      </c>
      <c r="R165" s="727">
        <v>2</v>
      </c>
      <c r="S165" s="745">
        <v>1</v>
      </c>
      <c r="T165" s="812">
        <v>2</v>
      </c>
      <c r="U165" s="768">
        <v>1</v>
      </c>
    </row>
    <row r="166" spans="1:21" ht="14.4" customHeight="1" x14ac:dyDescent="0.3">
      <c r="A166" s="726">
        <v>31</v>
      </c>
      <c r="B166" s="727" t="s">
        <v>1843</v>
      </c>
      <c r="C166" s="727" t="s">
        <v>1847</v>
      </c>
      <c r="D166" s="810" t="s">
        <v>2961</v>
      </c>
      <c r="E166" s="811" t="s">
        <v>1869</v>
      </c>
      <c r="F166" s="727" t="s">
        <v>1844</v>
      </c>
      <c r="G166" s="727" t="s">
        <v>2077</v>
      </c>
      <c r="H166" s="727" t="s">
        <v>571</v>
      </c>
      <c r="I166" s="727" t="s">
        <v>2078</v>
      </c>
      <c r="J166" s="727" t="s">
        <v>1628</v>
      </c>
      <c r="K166" s="727" t="s">
        <v>2079</v>
      </c>
      <c r="L166" s="728">
        <v>238.72</v>
      </c>
      <c r="M166" s="728">
        <v>716.16</v>
      </c>
      <c r="N166" s="727">
        <v>3</v>
      </c>
      <c r="O166" s="812">
        <v>1</v>
      </c>
      <c r="P166" s="728"/>
      <c r="Q166" s="745">
        <v>0</v>
      </c>
      <c r="R166" s="727"/>
      <c r="S166" s="745">
        <v>0</v>
      </c>
      <c r="T166" s="812"/>
      <c r="U166" s="768">
        <v>0</v>
      </c>
    </row>
    <row r="167" spans="1:21" ht="14.4" customHeight="1" x14ac:dyDescent="0.3">
      <c r="A167" s="726">
        <v>31</v>
      </c>
      <c r="B167" s="727" t="s">
        <v>1843</v>
      </c>
      <c r="C167" s="727" t="s">
        <v>1847</v>
      </c>
      <c r="D167" s="810" t="s">
        <v>2961</v>
      </c>
      <c r="E167" s="811" t="s">
        <v>1869</v>
      </c>
      <c r="F167" s="727" t="s">
        <v>1844</v>
      </c>
      <c r="G167" s="727" t="s">
        <v>1926</v>
      </c>
      <c r="H167" s="727" t="s">
        <v>571</v>
      </c>
      <c r="I167" s="727" t="s">
        <v>1927</v>
      </c>
      <c r="J167" s="727" t="s">
        <v>1928</v>
      </c>
      <c r="K167" s="727" t="s">
        <v>1929</v>
      </c>
      <c r="L167" s="728">
        <v>424.24</v>
      </c>
      <c r="M167" s="728">
        <v>424.24</v>
      </c>
      <c r="N167" s="727">
        <v>1</v>
      </c>
      <c r="O167" s="812">
        <v>0.5</v>
      </c>
      <c r="P167" s="728">
        <v>424.24</v>
      </c>
      <c r="Q167" s="745">
        <v>1</v>
      </c>
      <c r="R167" s="727">
        <v>1</v>
      </c>
      <c r="S167" s="745">
        <v>1</v>
      </c>
      <c r="T167" s="812">
        <v>0.5</v>
      </c>
      <c r="U167" s="768">
        <v>1</v>
      </c>
    </row>
    <row r="168" spans="1:21" ht="14.4" customHeight="1" x14ac:dyDescent="0.3">
      <c r="A168" s="726">
        <v>31</v>
      </c>
      <c r="B168" s="727" t="s">
        <v>1843</v>
      </c>
      <c r="C168" s="727" t="s">
        <v>1847</v>
      </c>
      <c r="D168" s="810" t="s">
        <v>2961</v>
      </c>
      <c r="E168" s="811" t="s">
        <v>1869</v>
      </c>
      <c r="F168" s="727" t="s">
        <v>1844</v>
      </c>
      <c r="G168" s="727" t="s">
        <v>1881</v>
      </c>
      <c r="H168" s="727" t="s">
        <v>571</v>
      </c>
      <c r="I168" s="727" t="s">
        <v>1882</v>
      </c>
      <c r="J168" s="727" t="s">
        <v>606</v>
      </c>
      <c r="K168" s="727" t="s">
        <v>1883</v>
      </c>
      <c r="L168" s="728">
        <v>0</v>
      </c>
      <c r="M168" s="728">
        <v>0</v>
      </c>
      <c r="N168" s="727">
        <v>6</v>
      </c>
      <c r="O168" s="812">
        <v>2.5</v>
      </c>
      <c r="P168" s="728">
        <v>0</v>
      </c>
      <c r="Q168" s="745"/>
      <c r="R168" s="727">
        <v>6</v>
      </c>
      <c r="S168" s="745">
        <v>1</v>
      </c>
      <c r="T168" s="812">
        <v>2.5</v>
      </c>
      <c r="U168" s="768">
        <v>1</v>
      </c>
    </row>
    <row r="169" spans="1:21" ht="14.4" customHeight="1" x14ac:dyDescent="0.3">
      <c r="A169" s="726">
        <v>31</v>
      </c>
      <c r="B169" s="727" t="s">
        <v>1843</v>
      </c>
      <c r="C169" s="727" t="s">
        <v>1847</v>
      </c>
      <c r="D169" s="810" t="s">
        <v>2961</v>
      </c>
      <c r="E169" s="811" t="s">
        <v>1869</v>
      </c>
      <c r="F169" s="727" t="s">
        <v>1844</v>
      </c>
      <c r="G169" s="727" t="s">
        <v>1946</v>
      </c>
      <c r="H169" s="727" t="s">
        <v>571</v>
      </c>
      <c r="I169" s="727" t="s">
        <v>1947</v>
      </c>
      <c r="J169" s="727" t="s">
        <v>1948</v>
      </c>
      <c r="K169" s="727" t="s">
        <v>1949</v>
      </c>
      <c r="L169" s="728">
        <v>132.97999999999999</v>
      </c>
      <c r="M169" s="728">
        <v>132.97999999999999</v>
      </c>
      <c r="N169" s="727">
        <v>1</v>
      </c>
      <c r="O169" s="812">
        <v>0.5</v>
      </c>
      <c r="P169" s="728">
        <v>132.97999999999999</v>
      </c>
      <c r="Q169" s="745">
        <v>1</v>
      </c>
      <c r="R169" s="727">
        <v>1</v>
      </c>
      <c r="S169" s="745">
        <v>1</v>
      </c>
      <c r="T169" s="812">
        <v>0.5</v>
      </c>
      <c r="U169" s="768">
        <v>1</v>
      </c>
    </row>
    <row r="170" spans="1:21" ht="14.4" customHeight="1" x14ac:dyDescent="0.3">
      <c r="A170" s="726">
        <v>31</v>
      </c>
      <c r="B170" s="727" t="s">
        <v>1843</v>
      </c>
      <c r="C170" s="727" t="s">
        <v>1847</v>
      </c>
      <c r="D170" s="810" t="s">
        <v>2961</v>
      </c>
      <c r="E170" s="811" t="s">
        <v>1869</v>
      </c>
      <c r="F170" s="727" t="s">
        <v>1844</v>
      </c>
      <c r="G170" s="727" t="s">
        <v>2080</v>
      </c>
      <c r="H170" s="727" t="s">
        <v>571</v>
      </c>
      <c r="I170" s="727" t="s">
        <v>2081</v>
      </c>
      <c r="J170" s="727" t="s">
        <v>2082</v>
      </c>
      <c r="K170" s="727" t="s">
        <v>2083</v>
      </c>
      <c r="L170" s="728">
        <v>17.239999999999998</v>
      </c>
      <c r="M170" s="728">
        <v>17.239999999999998</v>
      </c>
      <c r="N170" s="727">
        <v>1</v>
      </c>
      <c r="O170" s="812">
        <v>1</v>
      </c>
      <c r="P170" s="728">
        <v>17.239999999999998</v>
      </c>
      <c r="Q170" s="745">
        <v>1</v>
      </c>
      <c r="R170" s="727">
        <v>1</v>
      </c>
      <c r="S170" s="745">
        <v>1</v>
      </c>
      <c r="T170" s="812">
        <v>1</v>
      </c>
      <c r="U170" s="768">
        <v>1</v>
      </c>
    </row>
    <row r="171" spans="1:21" ht="14.4" customHeight="1" x14ac:dyDescent="0.3">
      <c r="A171" s="726">
        <v>31</v>
      </c>
      <c r="B171" s="727" t="s">
        <v>1843</v>
      </c>
      <c r="C171" s="727" t="s">
        <v>1847</v>
      </c>
      <c r="D171" s="810" t="s">
        <v>2961</v>
      </c>
      <c r="E171" s="811" t="s">
        <v>1869</v>
      </c>
      <c r="F171" s="727" t="s">
        <v>1844</v>
      </c>
      <c r="G171" s="727" t="s">
        <v>2084</v>
      </c>
      <c r="H171" s="727" t="s">
        <v>571</v>
      </c>
      <c r="I171" s="727" t="s">
        <v>2085</v>
      </c>
      <c r="J171" s="727" t="s">
        <v>2086</v>
      </c>
      <c r="K171" s="727" t="s">
        <v>1504</v>
      </c>
      <c r="L171" s="728">
        <v>38.56</v>
      </c>
      <c r="M171" s="728">
        <v>38.56</v>
      </c>
      <c r="N171" s="727">
        <v>1</v>
      </c>
      <c r="O171" s="812">
        <v>0.5</v>
      </c>
      <c r="P171" s="728">
        <v>38.56</v>
      </c>
      <c r="Q171" s="745">
        <v>1</v>
      </c>
      <c r="R171" s="727">
        <v>1</v>
      </c>
      <c r="S171" s="745">
        <v>1</v>
      </c>
      <c r="T171" s="812">
        <v>0.5</v>
      </c>
      <c r="U171" s="768">
        <v>1</v>
      </c>
    </row>
    <row r="172" spans="1:21" ht="14.4" customHeight="1" x14ac:dyDescent="0.3">
      <c r="A172" s="726">
        <v>31</v>
      </c>
      <c r="B172" s="727" t="s">
        <v>1843</v>
      </c>
      <c r="C172" s="727" t="s">
        <v>1847</v>
      </c>
      <c r="D172" s="810" t="s">
        <v>2961</v>
      </c>
      <c r="E172" s="811" t="s">
        <v>1869</v>
      </c>
      <c r="F172" s="727" t="s">
        <v>1844</v>
      </c>
      <c r="G172" s="727" t="s">
        <v>1886</v>
      </c>
      <c r="H172" s="727" t="s">
        <v>610</v>
      </c>
      <c r="I172" s="727" t="s">
        <v>1887</v>
      </c>
      <c r="J172" s="727" t="s">
        <v>753</v>
      </c>
      <c r="K172" s="727" t="s">
        <v>1497</v>
      </c>
      <c r="L172" s="728">
        <v>490.89</v>
      </c>
      <c r="M172" s="728">
        <v>16199.369999999999</v>
      </c>
      <c r="N172" s="727">
        <v>33</v>
      </c>
      <c r="O172" s="812">
        <v>7.5</v>
      </c>
      <c r="P172" s="728">
        <v>14235.81</v>
      </c>
      <c r="Q172" s="745">
        <v>0.87878787878787878</v>
      </c>
      <c r="R172" s="727">
        <v>29</v>
      </c>
      <c r="S172" s="745">
        <v>0.87878787878787878</v>
      </c>
      <c r="T172" s="812">
        <v>6.5</v>
      </c>
      <c r="U172" s="768">
        <v>0.8666666666666667</v>
      </c>
    </row>
    <row r="173" spans="1:21" ht="14.4" customHeight="1" x14ac:dyDescent="0.3">
      <c r="A173" s="726">
        <v>31</v>
      </c>
      <c r="B173" s="727" t="s">
        <v>1843</v>
      </c>
      <c r="C173" s="727" t="s">
        <v>1847</v>
      </c>
      <c r="D173" s="810" t="s">
        <v>2961</v>
      </c>
      <c r="E173" s="811" t="s">
        <v>1869</v>
      </c>
      <c r="F173" s="727" t="s">
        <v>1844</v>
      </c>
      <c r="G173" s="727" t="s">
        <v>1886</v>
      </c>
      <c r="H173" s="727" t="s">
        <v>610</v>
      </c>
      <c r="I173" s="727" t="s">
        <v>1888</v>
      </c>
      <c r="J173" s="727" t="s">
        <v>753</v>
      </c>
      <c r="K173" s="727" t="s">
        <v>1495</v>
      </c>
      <c r="L173" s="728">
        <v>736.33</v>
      </c>
      <c r="M173" s="728">
        <v>31662.190000000006</v>
      </c>
      <c r="N173" s="727">
        <v>43</v>
      </c>
      <c r="O173" s="812">
        <v>8.5</v>
      </c>
      <c r="P173" s="728">
        <v>29453.200000000004</v>
      </c>
      <c r="Q173" s="745">
        <v>0.93023255813953487</v>
      </c>
      <c r="R173" s="727">
        <v>40</v>
      </c>
      <c r="S173" s="745">
        <v>0.93023255813953487</v>
      </c>
      <c r="T173" s="812">
        <v>8</v>
      </c>
      <c r="U173" s="768">
        <v>0.94117647058823528</v>
      </c>
    </row>
    <row r="174" spans="1:21" ht="14.4" customHeight="1" x14ac:dyDescent="0.3">
      <c r="A174" s="726">
        <v>31</v>
      </c>
      <c r="B174" s="727" t="s">
        <v>1843</v>
      </c>
      <c r="C174" s="727" t="s">
        <v>1847</v>
      </c>
      <c r="D174" s="810" t="s">
        <v>2961</v>
      </c>
      <c r="E174" s="811" t="s">
        <v>1869</v>
      </c>
      <c r="F174" s="727" t="s">
        <v>1844</v>
      </c>
      <c r="G174" s="727" t="s">
        <v>1886</v>
      </c>
      <c r="H174" s="727" t="s">
        <v>610</v>
      </c>
      <c r="I174" s="727" t="s">
        <v>2087</v>
      </c>
      <c r="J174" s="727" t="s">
        <v>753</v>
      </c>
      <c r="K174" s="727" t="s">
        <v>2088</v>
      </c>
      <c r="L174" s="728">
        <v>1154.68</v>
      </c>
      <c r="M174" s="728">
        <v>3464.04</v>
      </c>
      <c r="N174" s="727">
        <v>3</v>
      </c>
      <c r="O174" s="812">
        <v>0.5</v>
      </c>
      <c r="P174" s="728">
        <v>3464.04</v>
      </c>
      <c r="Q174" s="745">
        <v>1</v>
      </c>
      <c r="R174" s="727">
        <v>3</v>
      </c>
      <c r="S174" s="745">
        <v>1</v>
      </c>
      <c r="T174" s="812">
        <v>0.5</v>
      </c>
      <c r="U174" s="768">
        <v>1</v>
      </c>
    </row>
    <row r="175" spans="1:21" ht="14.4" customHeight="1" x14ac:dyDescent="0.3">
      <c r="A175" s="726">
        <v>31</v>
      </c>
      <c r="B175" s="727" t="s">
        <v>1843</v>
      </c>
      <c r="C175" s="727" t="s">
        <v>1847</v>
      </c>
      <c r="D175" s="810" t="s">
        <v>2961</v>
      </c>
      <c r="E175" s="811" t="s">
        <v>1869</v>
      </c>
      <c r="F175" s="727" t="s">
        <v>1844</v>
      </c>
      <c r="G175" s="727" t="s">
        <v>1889</v>
      </c>
      <c r="H175" s="727" t="s">
        <v>610</v>
      </c>
      <c r="I175" s="727" t="s">
        <v>1671</v>
      </c>
      <c r="J175" s="727" t="s">
        <v>643</v>
      </c>
      <c r="K175" s="727" t="s">
        <v>1672</v>
      </c>
      <c r="L175" s="728">
        <v>24.22</v>
      </c>
      <c r="M175" s="728">
        <v>48.44</v>
      </c>
      <c r="N175" s="727">
        <v>2</v>
      </c>
      <c r="O175" s="812">
        <v>1.5</v>
      </c>
      <c r="P175" s="728">
        <v>24.22</v>
      </c>
      <c r="Q175" s="745">
        <v>0.5</v>
      </c>
      <c r="R175" s="727">
        <v>1</v>
      </c>
      <c r="S175" s="745">
        <v>0.5</v>
      </c>
      <c r="T175" s="812">
        <v>0.5</v>
      </c>
      <c r="U175" s="768">
        <v>0.33333333333333331</v>
      </c>
    </row>
    <row r="176" spans="1:21" ht="14.4" customHeight="1" x14ac:dyDescent="0.3">
      <c r="A176" s="726">
        <v>31</v>
      </c>
      <c r="B176" s="727" t="s">
        <v>1843</v>
      </c>
      <c r="C176" s="727" t="s">
        <v>1847</v>
      </c>
      <c r="D176" s="810" t="s">
        <v>2961</v>
      </c>
      <c r="E176" s="811" t="s">
        <v>1869</v>
      </c>
      <c r="F176" s="727" t="s">
        <v>1844</v>
      </c>
      <c r="G176" s="727" t="s">
        <v>2089</v>
      </c>
      <c r="H176" s="727" t="s">
        <v>610</v>
      </c>
      <c r="I176" s="727" t="s">
        <v>1808</v>
      </c>
      <c r="J176" s="727" t="s">
        <v>1809</v>
      </c>
      <c r="K176" s="727" t="s">
        <v>1810</v>
      </c>
      <c r="L176" s="728">
        <v>700.43</v>
      </c>
      <c r="M176" s="728">
        <v>700.43</v>
      </c>
      <c r="N176" s="727">
        <v>1</v>
      </c>
      <c r="O176" s="812">
        <v>1</v>
      </c>
      <c r="P176" s="728">
        <v>700.43</v>
      </c>
      <c r="Q176" s="745">
        <v>1</v>
      </c>
      <c r="R176" s="727">
        <v>1</v>
      </c>
      <c r="S176" s="745">
        <v>1</v>
      </c>
      <c r="T176" s="812">
        <v>1</v>
      </c>
      <c r="U176" s="768">
        <v>1</v>
      </c>
    </row>
    <row r="177" spans="1:21" ht="14.4" customHeight="1" x14ac:dyDescent="0.3">
      <c r="A177" s="726">
        <v>31</v>
      </c>
      <c r="B177" s="727" t="s">
        <v>1843</v>
      </c>
      <c r="C177" s="727" t="s">
        <v>1847</v>
      </c>
      <c r="D177" s="810" t="s">
        <v>2961</v>
      </c>
      <c r="E177" s="811" t="s">
        <v>1869</v>
      </c>
      <c r="F177" s="727" t="s">
        <v>1844</v>
      </c>
      <c r="G177" s="727" t="s">
        <v>1961</v>
      </c>
      <c r="H177" s="727" t="s">
        <v>571</v>
      </c>
      <c r="I177" s="727" t="s">
        <v>1962</v>
      </c>
      <c r="J177" s="727" t="s">
        <v>1963</v>
      </c>
      <c r="K177" s="727" t="s">
        <v>1964</v>
      </c>
      <c r="L177" s="728">
        <v>34.659999999999997</v>
      </c>
      <c r="M177" s="728">
        <v>34.659999999999997</v>
      </c>
      <c r="N177" s="727">
        <v>1</v>
      </c>
      <c r="O177" s="812">
        <v>0.5</v>
      </c>
      <c r="P177" s="728">
        <v>34.659999999999997</v>
      </c>
      <c r="Q177" s="745">
        <v>1</v>
      </c>
      <c r="R177" s="727">
        <v>1</v>
      </c>
      <c r="S177" s="745">
        <v>1</v>
      </c>
      <c r="T177" s="812">
        <v>0.5</v>
      </c>
      <c r="U177" s="768">
        <v>1</v>
      </c>
    </row>
    <row r="178" spans="1:21" ht="14.4" customHeight="1" x14ac:dyDescent="0.3">
      <c r="A178" s="726">
        <v>31</v>
      </c>
      <c r="B178" s="727" t="s">
        <v>1843</v>
      </c>
      <c r="C178" s="727" t="s">
        <v>1847</v>
      </c>
      <c r="D178" s="810" t="s">
        <v>2961</v>
      </c>
      <c r="E178" s="811" t="s">
        <v>1869</v>
      </c>
      <c r="F178" s="727" t="s">
        <v>1844</v>
      </c>
      <c r="G178" s="727" t="s">
        <v>1890</v>
      </c>
      <c r="H178" s="727" t="s">
        <v>610</v>
      </c>
      <c r="I178" s="727" t="s">
        <v>1692</v>
      </c>
      <c r="J178" s="727" t="s">
        <v>1693</v>
      </c>
      <c r="K178" s="727" t="s">
        <v>1694</v>
      </c>
      <c r="L178" s="728">
        <v>0</v>
      </c>
      <c r="M178" s="728">
        <v>0</v>
      </c>
      <c r="N178" s="727">
        <v>99</v>
      </c>
      <c r="O178" s="812">
        <v>43.5</v>
      </c>
      <c r="P178" s="728">
        <v>0</v>
      </c>
      <c r="Q178" s="745"/>
      <c r="R178" s="727">
        <v>86</v>
      </c>
      <c r="S178" s="745">
        <v>0.86868686868686873</v>
      </c>
      <c r="T178" s="812">
        <v>38</v>
      </c>
      <c r="U178" s="768">
        <v>0.87356321839080464</v>
      </c>
    </row>
    <row r="179" spans="1:21" ht="14.4" customHeight="1" x14ac:dyDescent="0.3">
      <c r="A179" s="726">
        <v>31</v>
      </c>
      <c r="B179" s="727" t="s">
        <v>1843</v>
      </c>
      <c r="C179" s="727" t="s">
        <v>1847</v>
      </c>
      <c r="D179" s="810" t="s">
        <v>2961</v>
      </c>
      <c r="E179" s="811" t="s">
        <v>1869</v>
      </c>
      <c r="F179" s="727" t="s">
        <v>1844</v>
      </c>
      <c r="G179" s="727" t="s">
        <v>1891</v>
      </c>
      <c r="H179" s="727" t="s">
        <v>571</v>
      </c>
      <c r="I179" s="727" t="s">
        <v>1892</v>
      </c>
      <c r="J179" s="727" t="s">
        <v>1134</v>
      </c>
      <c r="K179" s="727" t="s">
        <v>1893</v>
      </c>
      <c r="L179" s="728">
        <v>219.37</v>
      </c>
      <c r="M179" s="728">
        <v>2413.0699999999997</v>
      </c>
      <c r="N179" s="727">
        <v>11</v>
      </c>
      <c r="O179" s="812">
        <v>9</v>
      </c>
      <c r="P179" s="728">
        <v>1974.3299999999995</v>
      </c>
      <c r="Q179" s="745">
        <v>0.81818181818181801</v>
      </c>
      <c r="R179" s="727">
        <v>9</v>
      </c>
      <c r="S179" s="745">
        <v>0.81818181818181823</v>
      </c>
      <c r="T179" s="812">
        <v>7</v>
      </c>
      <c r="U179" s="768">
        <v>0.77777777777777779</v>
      </c>
    </row>
    <row r="180" spans="1:21" ht="14.4" customHeight="1" x14ac:dyDescent="0.3">
      <c r="A180" s="726">
        <v>31</v>
      </c>
      <c r="B180" s="727" t="s">
        <v>1843</v>
      </c>
      <c r="C180" s="727" t="s">
        <v>1847</v>
      </c>
      <c r="D180" s="810" t="s">
        <v>2961</v>
      </c>
      <c r="E180" s="811" t="s">
        <v>1869</v>
      </c>
      <c r="F180" s="727" t="s">
        <v>1844</v>
      </c>
      <c r="G180" s="727" t="s">
        <v>2090</v>
      </c>
      <c r="H180" s="727" t="s">
        <v>571</v>
      </c>
      <c r="I180" s="727" t="s">
        <v>2091</v>
      </c>
      <c r="J180" s="727" t="s">
        <v>2092</v>
      </c>
      <c r="K180" s="727" t="s">
        <v>2093</v>
      </c>
      <c r="L180" s="728">
        <v>75.16</v>
      </c>
      <c r="M180" s="728">
        <v>75.16</v>
      </c>
      <c r="N180" s="727">
        <v>1</v>
      </c>
      <c r="O180" s="812">
        <v>0.5</v>
      </c>
      <c r="P180" s="728">
        <v>75.16</v>
      </c>
      <c r="Q180" s="745">
        <v>1</v>
      </c>
      <c r="R180" s="727">
        <v>1</v>
      </c>
      <c r="S180" s="745">
        <v>1</v>
      </c>
      <c r="T180" s="812">
        <v>0.5</v>
      </c>
      <c r="U180" s="768">
        <v>1</v>
      </c>
    </row>
    <row r="181" spans="1:21" ht="14.4" customHeight="1" x14ac:dyDescent="0.3">
      <c r="A181" s="726">
        <v>31</v>
      </c>
      <c r="B181" s="727" t="s">
        <v>1843</v>
      </c>
      <c r="C181" s="727" t="s">
        <v>1847</v>
      </c>
      <c r="D181" s="810" t="s">
        <v>2961</v>
      </c>
      <c r="E181" s="811" t="s">
        <v>1869</v>
      </c>
      <c r="F181" s="727" t="s">
        <v>1846</v>
      </c>
      <c r="G181" s="727" t="s">
        <v>1900</v>
      </c>
      <c r="H181" s="727" t="s">
        <v>571</v>
      </c>
      <c r="I181" s="727" t="s">
        <v>1901</v>
      </c>
      <c r="J181" s="727" t="s">
        <v>1902</v>
      </c>
      <c r="K181" s="727" t="s">
        <v>1903</v>
      </c>
      <c r="L181" s="728">
        <v>35.130000000000003</v>
      </c>
      <c r="M181" s="728">
        <v>6323.4000000000124</v>
      </c>
      <c r="N181" s="727">
        <v>180</v>
      </c>
      <c r="O181" s="812">
        <v>86</v>
      </c>
      <c r="P181" s="728">
        <v>6253.1400000000122</v>
      </c>
      <c r="Q181" s="745">
        <v>0.98888888888888893</v>
      </c>
      <c r="R181" s="727">
        <v>178</v>
      </c>
      <c r="S181" s="745">
        <v>0.98888888888888893</v>
      </c>
      <c r="T181" s="812">
        <v>85</v>
      </c>
      <c r="U181" s="768">
        <v>0.98837209302325579</v>
      </c>
    </row>
    <row r="182" spans="1:21" ht="14.4" customHeight="1" x14ac:dyDescent="0.3">
      <c r="A182" s="726">
        <v>31</v>
      </c>
      <c r="B182" s="727" t="s">
        <v>1843</v>
      </c>
      <c r="C182" s="727" t="s">
        <v>1847</v>
      </c>
      <c r="D182" s="810" t="s">
        <v>2961</v>
      </c>
      <c r="E182" s="811" t="s">
        <v>1869</v>
      </c>
      <c r="F182" s="727" t="s">
        <v>1846</v>
      </c>
      <c r="G182" s="727" t="s">
        <v>1904</v>
      </c>
      <c r="H182" s="727" t="s">
        <v>571</v>
      </c>
      <c r="I182" s="727" t="s">
        <v>1981</v>
      </c>
      <c r="J182" s="727" t="s">
        <v>1982</v>
      </c>
      <c r="K182" s="727" t="s">
        <v>1983</v>
      </c>
      <c r="L182" s="728">
        <v>199.5</v>
      </c>
      <c r="M182" s="728">
        <v>598.5</v>
      </c>
      <c r="N182" s="727">
        <v>3</v>
      </c>
      <c r="O182" s="812">
        <v>3</v>
      </c>
      <c r="P182" s="728">
        <v>598.5</v>
      </c>
      <c r="Q182" s="745">
        <v>1</v>
      </c>
      <c r="R182" s="727">
        <v>3</v>
      </c>
      <c r="S182" s="745">
        <v>1</v>
      </c>
      <c r="T182" s="812">
        <v>3</v>
      </c>
      <c r="U182" s="768">
        <v>1</v>
      </c>
    </row>
    <row r="183" spans="1:21" ht="14.4" customHeight="1" x14ac:dyDescent="0.3">
      <c r="A183" s="726">
        <v>31</v>
      </c>
      <c r="B183" s="727" t="s">
        <v>1843</v>
      </c>
      <c r="C183" s="727" t="s">
        <v>1847</v>
      </c>
      <c r="D183" s="810" t="s">
        <v>2961</v>
      </c>
      <c r="E183" s="811" t="s">
        <v>1869</v>
      </c>
      <c r="F183" s="727" t="s">
        <v>1846</v>
      </c>
      <c r="G183" s="727" t="s">
        <v>1904</v>
      </c>
      <c r="H183" s="727" t="s">
        <v>571</v>
      </c>
      <c r="I183" s="727" t="s">
        <v>1905</v>
      </c>
      <c r="J183" s="727" t="s">
        <v>1906</v>
      </c>
      <c r="K183" s="727" t="s">
        <v>1907</v>
      </c>
      <c r="L183" s="728">
        <v>492.18</v>
      </c>
      <c r="M183" s="728">
        <v>4921.8</v>
      </c>
      <c r="N183" s="727">
        <v>10</v>
      </c>
      <c r="O183" s="812">
        <v>10</v>
      </c>
      <c r="P183" s="728">
        <v>4921.8</v>
      </c>
      <c r="Q183" s="745">
        <v>1</v>
      </c>
      <c r="R183" s="727">
        <v>10</v>
      </c>
      <c r="S183" s="745">
        <v>1</v>
      </c>
      <c r="T183" s="812">
        <v>10</v>
      </c>
      <c r="U183" s="768">
        <v>1</v>
      </c>
    </row>
    <row r="184" spans="1:21" ht="14.4" customHeight="1" x14ac:dyDescent="0.3">
      <c r="A184" s="726">
        <v>31</v>
      </c>
      <c r="B184" s="727" t="s">
        <v>1843</v>
      </c>
      <c r="C184" s="727" t="s">
        <v>1847</v>
      </c>
      <c r="D184" s="810" t="s">
        <v>2961</v>
      </c>
      <c r="E184" s="811" t="s">
        <v>1869</v>
      </c>
      <c r="F184" s="727" t="s">
        <v>1846</v>
      </c>
      <c r="G184" s="727" t="s">
        <v>1904</v>
      </c>
      <c r="H184" s="727" t="s">
        <v>571</v>
      </c>
      <c r="I184" s="727" t="s">
        <v>2058</v>
      </c>
      <c r="J184" s="727" t="s">
        <v>2059</v>
      </c>
      <c r="K184" s="727" t="s">
        <v>2060</v>
      </c>
      <c r="L184" s="728">
        <v>2296.87</v>
      </c>
      <c r="M184" s="728">
        <v>2296.87</v>
      </c>
      <c r="N184" s="727">
        <v>1</v>
      </c>
      <c r="O184" s="812">
        <v>1</v>
      </c>
      <c r="P184" s="728">
        <v>2296.87</v>
      </c>
      <c r="Q184" s="745">
        <v>1</v>
      </c>
      <c r="R184" s="727">
        <v>1</v>
      </c>
      <c r="S184" s="745">
        <v>1</v>
      </c>
      <c r="T184" s="812">
        <v>1</v>
      </c>
      <c r="U184" s="768">
        <v>1</v>
      </c>
    </row>
    <row r="185" spans="1:21" ht="14.4" customHeight="1" x14ac:dyDescent="0.3">
      <c r="A185" s="726">
        <v>31</v>
      </c>
      <c r="B185" s="727" t="s">
        <v>1843</v>
      </c>
      <c r="C185" s="727" t="s">
        <v>1847</v>
      </c>
      <c r="D185" s="810" t="s">
        <v>2961</v>
      </c>
      <c r="E185" s="811" t="s">
        <v>1869</v>
      </c>
      <c r="F185" s="727" t="s">
        <v>1846</v>
      </c>
      <c r="G185" s="727" t="s">
        <v>1904</v>
      </c>
      <c r="H185" s="727" t="s">
        <v>571</v>
      </c>
      <c r="I185" s="727" t="s">
        <v>2094</v>
      </c>
      <c r="J185" s="727" t="s">
        <v>2095</v>
      </c>
      <c r="K185" s="727" t="s">
        <v>2096</v>
      </c>
      <c r="L185" s="728">
        <v>320.25</v>
      </c>
      <c r="M185" s="728">
        <v>320.25</v>
      </c>
      <c r="N185" s="727">
        <v>1</v>
      </c>
      <c r="O185" s="812">
        <v>1</v>
      </c>
      <c r="P185" s="728">
        <v>320.25</v>
      </c>
      <c r="Q185" s="745">
        <v>1</v>
      </c>
      <c r="R185" s="727">
        <v>1</v>
      </c>
      <c r="S185" s="745">
        <v>1</v>
      </c>
      <c r="T185" s="812">
        <v>1</v>
      </c>
      <c r="U185" s="768">
        <v>1</v>
      </c>
    </row>
    <row r="186" spans="1:21" ht="14.4" customHeight="1" x14ac:dyDescent="0.3">
      <c r="A186" s="726">
        <v>31</v>
      </c>
      <c r="B186" s="727" t="s">
        <v>1843</v>
      </c>
      <c r="C186" s="727" t="s">
        <v>1847</v>
      </c>
      <c r="D186" s="810" t="s">
        <v>2961</v>
      </c>
      <c r="E186" s="811" t="s">
        <v>1869</v>
      </c>
      <c r="F186" s="727" t="s">
        <v>1846</v>
      </c>
      <c r="G186" s="727" t="s">
        <v>1904</v>
      </c>
      <c r="H186" s="727" t="s">
        <v>571</v>
      </c>
      <c r="I186" s="727" t="s">
        <v>1911</v>
      </c>
      <c r="J186" s="727" t="s">
        <v>1912</v>
      </c>
      <c r="K186" s="727" t="s">
        <v>1913</v>
      </c>
      <c r="L186" s="728">
        <v>2202.1999999999998</v>
      </c>
      <c r="M186" s="728">
        <v>2202.1999999999998</v>
      </c>
      <c r="N186" s="727">
        <v>1</v>
      </c>
      <c r="O186" s="812">
        <v>1</v>
      </c>
      <c r="P186" s="728">
        <v>2202.1999999999998</v>
      </c>
      <c r="Q186" s="745">
        <v>1</v>
      </c>
      <c r="R186" s="727">
        <v>1</v>
      </c>
      <c r="S186" s="745">
        <v>1</v>
      </c>
      <c r="T186" s="812">
        <v>1</v>
      </c>
      <c r="U186" s="768">
        <v>1</v>
      </c>
    </row>
    <row r="187" spans="1:21" ht="14.4" customHeight="1" x14ac:dyDescent="0.3">
      <c r="A187" s="726">
        <v>31</v>
      </c>
      <c r="B187" s="727" t="s">
        <v>1843</v>
      </c>
      <c r="C187" s="727" t="s">
        <v>1847</v>
      </c>
      <c r="D187" s="810" t="s">
        <v>2961</v>
      </c>
      <c r="E187" s="811" t="s">
        <v>1869</v>
      </c>
      <c r="F187" s="727" t="s">
        <v>1846</v>
      </c>
      <c r="G187" s="727" t="s">
        <v>1904</v>
      </c>
      <c r="H187" s="727" t="s">
        <v>571</v>
      </c>
      <c r="I187" s="727" t="s">
        <v>1987</v>
      </c>
      <c r="J187" s="727" t="s">
        <v>1988</v>
      </c>
      <c r="K187" s="727" t="s">
        <v>1989</v>
      </c>
      <c r="L187" s="728">
        <v>971.25</v>
      </c>
      <c r="M187" s="728">
        <v>3885</v>
      </c>
      <c r="N187" s="727">
        <v>4</v>
      </c>
      <c r="O187" s="812">
        <v>4</v>
      </c>
      <c r="P187" s="728">
        <v>3885</v>
      </c>
      <c r="Q187" s="745">
        <v>1</v>
      </c>
      <c r="R187" s="727">
        <v>4</v>
      </c>
      <c r="S187" s="745">
        <v>1</v>
      </c>
      <c r="T187" s="812">
        <v>4</v>
      </c>
      <c r="U187" s="768">
        <v>1</v>
      </c>
    </row>
    <row r="188" spans="1:21" ht="14.4" customHeight="1" x14ac:dyDescent="0.3">
      <c r="A188" s="726">
        <v>31</v>
      </c>
      <c r="B188" s="727" t="s">
        <v>1843</v>
      </c>
      <c r="C188" s="727" t="s">
        <v>1847</v>
      </c>
      <c r="D188" s="810" t="s">
        <v>2961</v>
      </c>
      <c r="E188" s="811" t="s">
        <v>1869</v>
      </c>
      <c r="F188" s="727" t="s">
        <v>1846</v>
      </c>
      <c r="G188" s="727" t="s">
        <v>1904</v>
      </c>
      <c r="H188" s="727" t="s">
        <v>571</v>
      </c>
      <c r="I188" s="727" t="s">
        <v>1990</v>
      </c>
      <c r="J188" s="727" t="s">
        <v>1991</v>
      </c>
      <c r="K188" s="727" t="s">
        <v>1992</v>
      </c>
      <c r="L188" s="728">
        <v>350</v>
      </c>
      <c r="M188" s="728">
        <v>350</v>
      </c>
      <c r="N188" s="727">
        <v>1</v>
      </c>
      <c r="O188" s="812">
        <v>1</v>
      </c>
      <c r="P188" s="728">
        <v>350</v>
      </c>
      <c r="Q188" s="745">
        <v>1</v>
      </c>
      <c r="R188" s="727">
        <v>1</v>
      </c>
      <c r="S188" s="745">
        <v>1</v>
      </c>
      <c r="T188" s="812">
        <v>1</v>
      </c>
      <c r="U188" s="768">
        <v>1</v>
      </c>
    </row>
    <row r="189" spans="1:21" ht="14.4" customHeight="1" x14ac:dyDescent="0.3">
      <c r="A189" s="726">
        <v>31</v>
      </c>
      <c r="B189" s="727" t="s">
        <v>1843</v>
      </c>
      <c r="C189" s="727" t="s">
        <v>1847</v>
      </c>
      <c r="D189" s="810" t="s">
        <v>2961</v>
      </c>
      <c r="E189" s="811" t="s">
        <v>1869</v>
      </c>
      <c r="F189" s="727" t="s">
        <v>1846</v>
      </c>
      <c r="G189" s="727" t="s">
        <v>1904</v>
      </c>
      <c r="H189" s="727" t="s">
        <v>571</v>
      </c>
      <c r="I189" s="727" t="s">
        <v>2036</v>
      </c>
      <c r="J189" s="727" t="s">
        <v>2037</v>
      </c>
      <c r="K189" s="727" t="s">
        <v>2038</v>
      </c>
      <c r="L189" s="728">
        <v>1000</v>
      </c>
      <c r="M189" s="728">
        <v>1000</v>
      </c>
      <c r="N189" s="727">
        <v>1</v>
      </c>
      <c r="O189" s="812">
        <v>1</v>
      </c>
      <c r="P189" s="728">
        <v>1000</v>
      </c>
      <c r="Q189" s="745">
        <v>1</v>
      </c>
      <c r="R189" s="727">
        <v>1</v>
      </c>
      <c r="S189" s="745">
        <v>1</v>
      </c>
      <c r="T189" s="812">
        <v>1</v>
      </c>
      <c r="U189" s="768">
        <v>1</v>
      </c>
    </row>
    <row r="190" spans="1:21" ht="14.4" customHeight="1" x14ac:dyDescent="0.3">
      <c r="A190" s="726">
        <v>31</v>
      </c>
      <c r="B190" s="727" t="s">
        <v>1843</v>
      </c>
      <c r="C190" s="727" t="s">
        <v>1847</v>
      </c>
      <c r="D190" s="810" t="s">
        <v>2961</v>
      </c>
      <c r="E190" s="811" t="s">
        <v>1869</v>
      </c>
      <c r="F190" s="727" t="s">
        <v>1846</v>
      </c>
      <c r="G190" s="727" t="s">
        <v>1904</v>
      </c>
      <c r="H190" s="727" t="s">
        <v>571</v>
      </c>
      <c r="I190" s="727" t="s">
        <v>2097</v>
      </c>
      <c r="J190" s="727" t="s">
        <v>2098</v>
      </c>
      <c r="K190" s="727" t="s">
        <v>2099</v>
      </c>
      <c r="L190" s="728">
        <v>2260</v>
      </c>
      <c r="M190" s="728">
        <v>2260</v>
      </c>
      <c r="N190" s="727">
        <v>1</v>
      </c>
      <c r="O190" s="812">
        <v>1</v>
      </c>
      <c r="P190" s="728">
        <v>2260</v>
      </c>
      <c r="Q190" s="745">
        <v>1</v>
      </c>
      <c r="R190" s="727">
        <v>1</v>
      </c>
      <c r="S190" s="745">
        <v>1</v>
      </c>
      <c r="T190" s="812">
        <v>1</v>
      </c>
      <c r="U190" s="768">
        <v>1</v>
      </c>
    </row>
    <row r="191" spans="1:21" ht="14.4" customHeight="1" x14ac:dyDescent="0.3">
      <c r="A191" s="726">
        <v>31</v>
      </c>
      <c r="B191" s="727" t="s">
        <v>1843</v>
      </c>
      <c r="C191" s="727" t="s">
        <v>1847</v>
      </c>
      <c r="D191" s="810" t="s">
        <v>2961</v>
      </c>
      <c r="E191" s="811" t="s">
        <v>1869</v>
      </c>
      <c r="F191" s="727" t="s">
        <v>1846</v>
      </c>
      <c r="G191" s="727" t="s">
        <v>1904</v>
      </c>
      <c r="H191" s="727" t="s">
        <v>571</v>
      </c>
      <c r="I191" s="727" t="s">
        <v>1914</v>
      </c>
      <c r="J191" s="727" t="s">
        <v>1915</v>
      </c>
      <c r="K191" s="727" t="s">
        <v>1916</v>
      </c>
      <c r="L191" s="728">
        <v>855</v>
      </c>
      <c r="M191" s="728">
        <v>855</v>
      </c>
      <c r="N191" s="727">
        <v>1</v>
      </c>
      <c r="O191" s="812">
        <v>1</v>
      </c>
      <c r="P191" s="728">
        <v>855</v>
      </c>
      <c r="Q191" s="745">
        <v>1</v>
      </c>
      <c r="R191" s="727">
        <v>1</v>
      </c>
      <c r="S191" s="745">
        <v>1</v>
      </c>
      <c r="T191" s="812">
        <v>1</v>
      </c>
      <c r="U191" s="768">
        <v>1</v>
      </c>
    </row>
    <row r="192" spans="1:21" ht="14.4" customHeight="1" x14ac:dyDescent="0.3">
      <c r="A192" s="726">
        <v>31</v>
      </c>
      <c r="B192" s="727" t="s">
        <v>1843</v>
      </c>
      <c r="C192" s="727" t="s">
        <v>1847</v>
      </c>
      <c r="D192" s="810" t="s">
        <v>2961</v>
      </c>
      <c r="E192" s="811" t="s">
        <v>1869</v>
      </c>
      <c r="F192" s="727" t="s">
        <v>1846</v>
      </c>
      <c r="G192" s="727" t="s">
        <v>1904</v>
      </c>
      <c r="H192" s="727" t="s">
        <v>571</v>
      </c>
      <c r="I192" s="727" t="s">
        <v>2100</v>
      </c>
      <c r="J192" s="727" t="s">
        <v>2101</v>
      </c>
      <c r="K192" s="727" t="s">
        <v>2102</v>
      </c>
      <c r="L192" s="728">
        <v>1000</v>
      </c>
      <c r="M192" s="728">
        <v>1000</v>
      </c>
      <c r="N192" s="727">
        <v>1</v>
      </c>
      <c r="O192" s="812">
        <v>1</v>
      </c>
      <c r="P192" s="728">
        <v>1000</v>
      </c>
      <c r="Q192" s="745">
        <v>1</v>
      </c>
      <c r="R192" s="727">
        <v>1</v>
      </c>
      <c r="S192" s="745">
        <v>1</v>
      </c>
      <c r="T192" s="812">
        <v>1</v>
      </c>
      <c r="U192" s="768">
        <v>1</v>
      </c>
    </row>
    <row r="193" spans="1:21" ht="14.4" customHeight="1" x14ac:dyDescent="0.3">
      <c r="A193" s="726">
        <v>31</v>
      </c>
      <c r="B193" s="727" t="s">
        <v>1843</v>
      </c>
      <c r="C193" s="727" t="s">
        <v>1847</v>
      </c>
      <c r="D193" s="810" t="s">
        <v>2961</v>
      </c>
      <c r="E193" s="811" t="s">
        <v>1869</v>
      </c>
      <c r="F193" s="727" t="s">
        <v>1846</v>
      </c>
      <c r="G193" s="727" t="s">
        <v>1917</v>
      </c>
      <c r="H193" s="727" t="s">
        <v>571</v>
      </c>
      <c r="I193" s="727" t="s">
        <v>1996</v>
      </c>
      <c r="J193" s="727" t="s">
        <v>1997</v>
      </c>
      <c r="K193" s="727" t="s">
        <v>1998</v>
      </c>
      <c r="L193" s="728">
        <v>260</v>
      </c>
      <c r="M193" s="728">
        <v>520</v>
      </c>
      <c r="N193" s="727">
        <v>2</v>
      </c>
      <c r="O193" s="812">
        <v>1</v>
      </c>
      <c r="P193" s="728">
        <v>520</v>
      </c>
      <c r="Q193" s="745">
        <v>1</v>
      </c>
      <c r="R193" s="727">
        <v>2</v>
      </c>
      <c r="S193" s="745">
        <v>1</v>
      </c>
      <c r="T193" s="812">
        <v>1</v>
      </c>
      <c r="U193" s="768">
        <v>1</v>
      </c>
    </row>
    <row r="194" spans="1:21" ht="14.4" customHeight="1" x14ac:dyDescent="0.3">
      <c r="A194" s="726">
        <v>31</v>
      </c>
      <c r="B194" s="727" t="s">
        <v>1843</v>
      </c>
      <c r="C194" s="727" t="s">
        <v>1847</v>
      </c>
      <c r="D194" s="810" t="s">
        <v>2961</v>
      </c>
      <c r="E194" s="811" t="s">
        <v>1869</v>
      </c>
      <c r="F194" s="727" t="s">
        <v>1846</v>
      </c>
      <c r="G194" s="727" t="s">
        <v>1917</v>
      </c>
      <c r="H194" s="727" t="s">
        <v>571</v>
      </c>
      <c r="I194" s="727" t="s">
        <v>1918</v>
      </c>
      <c r="J194" s="727" t="s">
        <v>1919</v>
      </c>
      <c r="K194" s="727" t="s">
        <v>1920</v>
      </c>
      <c r="L194" s="728">
        <v>200</v>
      </c>
      <c r="M194" s="728">
        <v>9800</v>
      </c>
      <c r="N194" s="727">
        <v>49</v>
      </c>
      <c r="O194" s="812">
        <v>25</v>
      </c>
      <c r="P194" s="728">
        <v>9200</v>
      </c>
      <c r="Q194" s="745">
        <v>0.93877551020408168</v>
      </c>
      <c r="R194" s="727">
        <v>46</v>
      </c>
      <c r="S194" s="745">
        <v>0.93877551020408168</v>
      </c>
      <c r="T194" s="812">
        <v>23</v>
      </c>
      <c r="U194" s="768">
        <v>0.92</v>
      </c>
    </row>
    <row r="195" spans="1:21" ht="14.4" customHeight="1" x14ac:dyDescent="0.3">
      <c r="A195" s="726">
        <v>31</v>
      </c>
      <c r="B195" s="727" t="s">
        <v>1843</v>
      </c>
      <c r="C195" s="727" t="s">
        <v>1847</v>
      </c>
      <c r="D195" s="810" t="s">
        <v>2961</v>
      </c>
      <c r="E195" s="811" t="s">
        <v>1869</v>
      </c>
      <c r="F195" s="727" t="s">
        <v>1846</v>
      </c>
      <c r="G195" s="727" t="s">
        <v>1917</v>
      </c>
      <c r="H195" s="727" t="s">
        <v>571</v>
      </c>
      <c r="I195" s="727" t="s">
        <v>1999</v>
      </c>
      <c r="J195" s="727" t="s">
        <v>2000</v>
      </c>
      <c r="K195" s="727" t="s">
        <v>2001</v>
      </c>
      <c r="L195" s="728">
        <v>1200</v>
      </c>
      <c r="M195" s="728">
        <v>2400</v>
      </c>
      <c r="N195" s="727">
        <v>2</v>
      </c>
      <c r="O195" s="812">
        <v>2</v>
      </c>
      <c r="P195" s="728">
        <v>2400</v>
      </c>
      <c r="Q195" s="745">
        <v>1</v>
      </c>
      <c r="R195" s="727">
        <v>2</v>
      </c>
      <c r="S195" s="745">
        <v>1</v>
      </c>
      <c r="T195" s="812">
        <v>2</v>
      </c>
      <c r="U195" s="768">
        <v>1</v>
      </c>
    </row>
    <row r="196" spans="1:21" ht="14.4" customHeight="1" x14ac:dyDescent="0.3">
      <c r="A196" s="726">
        <v>31</v>
      </c>
      <c r="B196" s="727" t="s">
        <v>1843</v>
      </c>
      <c r="C196" s="727" t="s">
        <v>1847</v>
      </c>
      <c r="D196" s="810" t="s">
        <v>2961</v>
      </c>
      <c r="E196" s="811" t="s">
        <v>1870</v>
      </c>
      <c r="F196" s="727" t="s">
        <v>1844</v>
      </c>
      <c r="G196" s="727" t="s">
        <v>1885</v>
      </c>
      <c r="H196" s="727" t="s">
        <v>571</v>
      </c>
      <c r="I196" s="727" t="s">
        <v>2002</v>
      </c>
      <c r="J196" s="727" t="s">
        <v>2003</v>
      </c>
      <c r="K196" s="727" t="s">
        <v>2004</v>
      </c>
      <c r="L196" s="728">
        <v>154.36000000000001</v>
      </c>
      <c r="M196" s="728">
        <v>154.36000000000001</v>
      </c>
      <c r="N196" s="727">
        <v>1</v>
      </c>
      <c r="O196" s="812">
        <v>0.5</v>
      </c>
      <c r="P196" s="728"/>
      <c r="Q196" s="745">
        <v>0</v>
      </c>
      <c r="R196" s="727"/>
      <c r="S196" s="745">
        <v>0</v>
      </c>
      <c r="T196" s="812"/>
      <c r="U196" s="768">
        <v>0</v>
      </c>
    </row>
    <row r="197" spans="1:21" ht="14.4" customHeight="1" x14ac:dyDescent="0.3">
      <c r="A197" s="726">
        <v>31</v>
      </c>
      <c r="B197" s="727" t="s">
        <v>1843</v>
      </c>
      <c r="C197" s="727" t="s">
        <v>1847</v>
      </c>
      <c r="D197" s="810" t="s">
        <v>2961</v>
      </c>
      <c r="E197" s="811" t="s">
        <v>1870</v>
      </c>
      <c r="F197" s="727" t="s">
        <v>1844</v>
      </c>
      <c r="G197" s="727" t="s">
        <v>1885</v>
      </c>
      <c r="H197" s="727" t="s">
        <v>610</v>
      </c>
      <c r="I197" s="727" t="s">
        <v>1614</v>
      </c>
      <c r="J197" s="727" t="s">
        <v>1067</v>
      </c>
      <c r="K197" s="727" t="s">
        <v>1615</v>
      </c>
      <c r="L197" s="728">
        <v>154.36000000000001</v>
      </c>
      <c r="M197" s="728">
        <v>771.80000000000007</v>
      </c>
      <c r="N197" s="727">
        <v>5</v>
      </c>
      <c r="O197" s="812">
        <v>3.5</v>
      </c>
      <c r="P197" s="728">
        <v>308.72000000000003</v>
      </c>
      <c r="Q197" s="745">
        <v>0.4</v>
      </c>
      <c r="R197" s="727">
        <v>2</v>
      </c>
      <c r="S197" s="745">
        <v>0.4</v>
      </c>
      <c r="T197" s="812">
        <v>1.5</v>
      </c>
      <c r="U197" s="768">
        <v>0.42857142857142855</v>
      </c>
    </row>
    <row r="198" spans="1:21" ht="14.4" customHeight="1" x14ac:dyDescent="0.3">
      <c r="A198" s="726">
        <v>31</v>
      </c>
      <c r="B198" s="727" t="s">
        <v>1843</v>
      </c>
      <c r="C198" s="727" t="s">
        <v>1847</v>
      </c>
      <c r="D198" s="810" t="s">
        <v>2961</v>
      </c>
      <c r="E198" s="811" t="s">
        <v>1870</v>
      </c>
      <c r="F198" s="727" t="s">
        <v>1844</v>
      </c>
      <c r="G198" s="727" t="s">
        <v>1885</v>
      </c>
      <c r="H198" s="727" t="s">
        <v>610</v>
      </c>
      <c r="I198" s="727" t="s">
        <v>1616</v>
      </c>
      <c r="J198" s="727" t="s">
        <v>1617</v>
      </c>
      <c r="K198" s="727" t="s">
        <v>1618</v>
      </c>
      <c r="L198" s="728">
        <v>149.52000000000001</v>
      </c>
      <c r="M198" s="728">
        <v>299.04000000000002</v>
      </c>
      <c r="N198" s="727">
        <v>2</v>
      </c>
      <c r="O198" s="812">
        <v>1.5</v>
      </c>
      <c r="P198" s="728">
        <v>299.04000000000002</v>
      </c>
      <c r="Q198" s="745">
        <v>1</v>
      </c>
      <c r="R198" s="727">
        <v>2</v>
      </c>
      <c r="S198" s="745">
        <v>1</v>
      </c>
      <c r="T198" s="812">
        <v>1.5</v>
      </c>
      <c r="U198" s="768">
        <v>1</v>
      </c>
    </row>
    <row r="199" spans="1:21" ht="14.4" customHeight="1" x14ac:dyDescent="0.3">
      <c r="A199" s="726">
        <v>31</v>
      </c>
      <c r="B199" s="727" t="s">
        <v>1843</v>
      </c>
      <c r="C199" s="727" t="s">
        <v>1847</v>
      </c>
      <c r="D199" s="810" t="s">
        <v>2961</v>
      </c>
      <c r="E199" s="811" t="s">
        <v>1870</v>
      </c>
      <c r="F199" s="727" t="s">
        <v>1844</v>
      </c>
      <c r="G199" s="727" t="s">
        <v>1885</v>
      </c>
      <c r="H199" s="727" t="s">
        <v>610</v>
      </c>
      <c r="I199" s="727" t="s">
        <v>1612</v>
      </c>
      <c r="J199" s="727" t="s">
        <v>1067</v>
      </c>
      <c r="K199" s="727" t="s">
        <v>1613</v>
      </c>
      <c r="L199" s="728">
        <v>225.06</v>
      </c>
      <c r="M199" s="728">
        <v>225.06</v>
      </c>
      <c r="N199" s="727">
        <v>1</v>
      </c>
      <c r="O199" s="812">
        <v>0.5</v>
      </c>
      <c r="P199" s="728"/>
      <c r="Q199" s="745">
        <v>0</v>
      </c>
      <c r="R199" s="727"/>
      <c r="S199" s="745">
        <v>0</v>
      </c>
      <c r="T199" s="812"/>
      <c r="U199" s="768">
        <v>0</v>
      </c>
    </row>
    <row r="200" spans="1:21" ht="14.4" customHeight="1" x14ac:dyDescent="0.3">
      <c r="A200" s="726">
        <v>31</v>
      </c>
      <c r="B200" s="727" t="s">
        <v>1843</v>
      </c>
      <c r="C200" s="727" t="s">
        <v>1847</v>
      </c>
      <c r="D200" s="810" t="s">
        <v>2961</v>
      </c>
      <c r="E200" s="811" t="s">
        <v>1870</v>
      </c>
      <c r="F200" s="727" t="s">
        <v>1844</v>
      </c>
      <c r="G200" s="727" t="s">
        <v>2103</v>
      </c>
      <c r="H200" s="727" t="s">
        <v>571</v>
      </c>
      <c r="I200" s="727" t="s">
        <v>2104</v>
      </c>
      <c r="J200" s="727" t="s">
        <v>2105</v>
      </c>
      <c r="K200" s="727" t="s">
        <v>2106</v>
      </c>
      <c r="L200" s="728">
        <v>0</v>
      </c>
      <c r="M200" s="728">
        <v>0</v>
      </c>
      <c r="N200" s="727">
        <v>1</v>
      </c>
      <c r="O200" s="812">
        <v>1</v>
      </c>
      <c r="P200" s="728"/>
      <c r="Q200" s="745"/>
      <c r="R200" s="727"/>
      <c r="S200" s="745">
        <v>0</v>
      </c>
      <c r="T200" s="812"/>
      <c r="U200" s="768">
        <v>0</v>
      </c>
    </row>
    <row r="201" spans="1:21" ht="14.4" customHeight="1" x14ac:dyDescent="0.3">
      <c r="A201" s="726">
        <v>31</v>
      </c>
      <c r="B201" s="727" t="s">
        <v>1843</v>
      </c>
      <c r="C201" s="727" t="s">
        <v>1847</v>
      </c>
      <c r="D201" s="810" t="s">
        <v>2961</v>
      </c>
      <c r="E201" s="811" t="s">
        <v>1870</v>
      </c>
      <c r="F201" s="727" t="s">
        <v>1844</v>
      </c>
      <c r="G201" s="727" t="s">
        <v>2005</v>
      </c>
      <c r="H201" s="727" t="s">
        <v>571</v>
      </c>
      <c r="I201" s="727" t="s">
        <v>2006</v>
      </c>
      <c r="J201" s="727" t="s">
        <v>2007</v>
      </c>
      <c r="K201" s="727" t="s">
        <v>1626</v>
      </c>
      <c r="L201" s="728">
        <v>78.33</v>
      </c>
      <c r="M201" s="728">
        <v>313.32</v>
      </c>
      <c r="N201" s="727">
        <v>4</v>
      </c>
      <c r="O201" s="812">
        <v>1.5</v>
      </c>
      <c r="P201" s="728">
        <v>156.66</v>
      </c>
      <c r="Q201" s="745">
        <v>0.5</v>
      </c>
      <c r="R201" s="727">
        <v>2</v>
      </c>
      <c r="S201" s="745">
        <v>0.5</v>
      </c>
      <c r="T201" s="812">
        <v>1</v>
      </c>
      <c r="U201" s="768">
        <v>0.66666666666666663</v>
      </c>
    </row>
    <row r="202" spans="1:21" ht="14.4" customHeight="1" x14ac:dyDescent="0.3">
      <c r="A202" s="726">
        <v>31</v>
      </c>
      <c r="B202" s="727" t="s">
        <v>1843</v>
      </c>
      <c r="C202" s="727" t="s">
        <v>1847</v>
      </c>
      <c r="D202" s="810" t="s">
        <v>2961</v>
      </c>
      <c r="E202" s="811" t="s">
        <v>1870</v>
      </c>
      <c r="F202" s="727" t="s">
        <v>1844</v>
      </c>
      <c r="G202" s="727" t="s">
        <v>2107</v>
      </c>
      <c r="H202" s="727" t="s">
        <v>571</v>
      </c>
      <c r="I202" s="727" t="s">
        <v>2108</v>
      </c>
      <c r="J202" s="727" t="s">
        <v>2109</v>
      </c>
      <c r="K202" s="727" t="s">
        <v>2110</v>
      </c>
      <c r="L202" s="728">
        <v>46.75</v>
      </c>
      <c r="M202" s="728">
        <v>187</v>
      </c>
      <c r="N202" s="727">
        <v>4</v>
      </c>
      <c r="O202" s="812">
        <v>0.5</v>
      </c>
      <c r="P202" s="728">
        <v>187</v>
      </c>
      <c r="Q202" s="745">
        <v>1</v>
      </c>
      <c r="R202" s="727">
        <v>4</v>
      </c>
      <c r="S202" s="745">
        <v>1</v>
      </c>
      <c r="T202" s="812">
        <v>0.5</v>
      </c>
      <c r="U202" s="768">
        <v>1</v>
      </c>
    </row>
    <row r="203" spans="1:21" ht="14.4" customHeight="1" x14ac:dyDescent="0.3">
      <c r="A203" s="726">
        <v>31</v>
      </c>
      <c r="B203" s="727" t="s">
        <v>1843</v>
      </c>
      <c r="C203" s="727" t="s">
        <v>1847</v>
      </c>
      <c r="D203" s="810" t="s">
        <v>2961</v>
      </c>
      <c r="E203" s="811" t="s">
        <v>1870</v>
      </c>
      <c r="F203" s="727" t="s">
        <v>1844</v>
      </c>
      <c r="G203" s="727" t="s">
        <v>1881</v>
      </c>
      <c r="H203" s="727" t="s">
        <v>571</v>
      </c>
      <c r="I203" s="727" t="s">
        <v>1882</v>
      </c>
      <c r="J203" s="727" t="s">
        <v>606</v>
      </c>
      <c r="K203" s="727" t="s">
        <v>1883</v>
      </c>
      <c r="L203" s="728">
        <v>0</v>
      </c>
      <c r="M203" s="728">
        <v>0</v>
      </c>
      <c r="N203" s="727">
        <v>9</v>
      </c>
      <c r="O203" s="812">
        <v>6</v>
      </c>
      <c r="P203" s="728">
        <v>0</v>
      </c>
      <c r="Q203" s="745"/>
      <c r="R203" s="727">
        <v>6</v>
      </c>
      <c r="S203" s="745">
        <v>0.66666666666666663</v>
      </c>
      <c r="T203" s="812">
        <v>4.5</v>
      </c>
      <c r="U203" s="768">
        <v>0.75</v>
      </c>
    </row>
    <row r="204" spans="1:21" ht="14.4" customHeight="1" x14ac:dyDescent="0.3">
      <c r="A204" s="726">
        <v>31</v>
      </c>
      <c r="B204" s="727" t="s">
        <v>1843</v>
      </c>
      <c r="C204" s="727" t="s">
        <v>1847</v>
      </c>
      <c r="D204" s="810" t="s">
        <v>2961</v>
      </c>
      <c r="E204" s="811" t="s">
        <v>1870</v>
      </c>
      <c r="F204" s="727" t="s">
        <v>1844</v>
      </c>
      <c r="G204" s="727" t="s">
        <v>1946</v>
      </c>
      <c r="H204" s="727" t="s">
        <v>571</v>
      </c>
      <c r="I204" s="727" t="s">
        <v>1947</v>
      </c>
      <c r="J204" s="727" t="s">
        <v>1948</v>
      </c>
      <c r="K204" s="727" t="s">
        <v>1949</v>
      </c>
      <c r="L204" s="728">
        <v>132.97999999999999</v>
      </c>
      <c r="M204" s="728">
        <v>664.89999999999986</v>
      </c>
      <c r="N204" s="727">
        <v>5</v>
      </c>
      <c r="O204" s="812">
        <v>1</v>
      </c>
      <c r="P204" s="728"/>
      <c r="Q204" s="745">
        <v>0</v>
      </c>
      <c r="R204" s="727"/>
      <c r="S204" s="745">
        <v>0</v>
      </c>
      <c r="T204" s="812"/>
      <c r="U204" s="768">
        <v>0</v>
      </c>
    </row>
    <row r="205" spans="1:21" ht="14.4" customHeight="1" x14ac:dyDescent="0.3">
      <c r="A205" s="726">
        <v>31</v>
      </c>
      <c r="B205" s="727" t="s">
        <v>1843</v>
      </c>
      <c r="C205" s="727" t="s">
        <v>1847</v>
      </c>
      <c r="D205" s="810" t="s">
        <v>2961</v>
      </c>
      <c r="E205" s="811" t="s">
        <v>1870</v>
      </c>
      <c r="F205" s="727" t="s">
        <v>1844</v>
      </c>
      <c r="G205" s="727" t="s">
        <v>2111</v>
      </c>
      <c r="H205" s="727" t="s">
        <v>610</v>
      </c>
      <c r="I205" s="727" t="s">
        <v>1499</v>
      </c>
      <c r="J205" s="727" t="s">
        <v>1500</v>
      </c>
      <c r="K205" s="727" t="s">
        <v>1501</v>
      </c>
      <c r="L205" s="728">
        <v>93.43</v>
      </c>
      <c r="M205" s="728">
        <v>280.29000000000002</v>
      </c>
      <c r="N205" s="727">
        <v>3</v>
      </c>
      <c r="O205" s="812">
        <v>0.5</v>
      </c>
      <c r="P205" s="728"/>
      <c r="Q205" s="745">
        <v>0</v>
      </c>
      <c r="R205" s="727"/>
      <c r="S205" s="745">
        <v>0</v>
      </c>
      <c r="T205" s="812"/>
      <c r="U205" s="768">
        <v>0</v>
      </c>
    </row>
    <row r="206" spans="1:21" ht="14.4" customHeight="1" x14ac:dyDescent="0.3">
      <c r="A206" s="726">
        <v>31</v>
      </c>
      <c r="B206" s="727" t="s">
        <v>1843</v>
      </c>
      <c r="C206" s="727" t="s">
        <v>1847</v>
      </c>
      <c r="D206" s="810" t="s">
        <v>2961</v>
      </c>
      <c r="E206" s="811" t="s">
        <v>1870</v>
      </c>
      <c r="F206" s="727" t="s">
        <v>1844</v>
      </c>
      <c r="G206" s="727" t="s">
        <v>2112</v>
      </c>
      <c r="H206" s="727" t="s">
        <v>571</v>
      </c>
      <c r="I206" s="727" t="s">
        <v>2113</v>
      </c>
      <c r="J206" s="727" t="s">
        <v>1125</v>
      </c>
      <c r="K206" s="727" t="s">
        <v>2114</v>
      </c>
      <c r="L206" s="728">
        <v>61.97</v>
      </c>
      <c r="M206" s="728">
        <v>61.97</v>
      </c>
      <c r="N206" s="727">
        <v>1</v>
      </c>
      <c r="O206" s="812">
        <v>0.5</v>
      </c>
      <c r="P206" s="728"/>
      <c r="Q206" s="745">
        <v>0</v>
      </c>
      <c r="R206" s="727"/>
      <c r="S206" s="745">
        <v>0</v>
      </c>
      <c r="T206" s="812"/>
      <c r="U206" s="768">
        <v>0</v>
      </c>
    </row>
    <row r="207" spans="1:21" ht="14.4" customHeight="1" x14ac:dyDescent="0.3">
      <c r="A207" s="726">
        <v>31</v>
      </c>
      <c r="B207" s="727" t="s">
        <v>1843</v>
      </c>
      <c r="C207" s="727" t="s">
        <v>1847</v>
      </c>
      <c r="D207" s="810" t="s">
        <v>2961</v>
      </c>
      <c r="E207" s="811" t="s">
        <v>1870</v>
      </c>
      <c r="F207" s="727" t="s">
        <v>1844</v>
      </c>
      <c r="G207" s="727" t="s">
        <v>1950</v>
      </c>
      <c r="H207" s="727" t="s">
        <v>571</v>
      </c>
      <c r="I207" s="727" t="s">
        <v>2115</v>
      </c>
      <c r="J207" s="727" t="s">
        <v>1952</v>
      </c>
      <c r="K207" s="727" t="s">
        <v>2116</v>
      </c>
      <c r="L207" s="728">
        <v>58.62</v>
      </c>
      <c r="M207" s="728">
        <v>58.62</v>
      </c>
      <c r="N207" s="727">
        <v>1</v>
      </c>
      <c r="O207" s="812">
        <v>0.5</v>
      </c>
      <c r="P207" s="728"/>
      <c r="Q207" s="745">
        <v>0</v>
      </c>
      <c r="R207" s="727"/>
      <c r="S207" s="745">
        <v>0</v>
      </c>
      <c r="T207" s="812"/>
      <c r="U207" s="768">
        <v>0</v>
      </c>
    </row>
    <row r="208" spans="1:21" ht="14.4" customHeight="1" x14ac:dyDescent="0.3">
      <c r="A208" s="726">
        <v>31</v>
      </c>
      <c r="B208" s="727" t="s">
        <v>1843</v>
      </c>
      <c r="C208" s="727" t="s">
        <v>1847</v>
      </c>
      <c r="D208" s="810" t="s">
        <v>2961</v>
      </c>
      <c r="E208" s="811" t="s">
        <v>1870</v>
      </c>
      <c r="F208" s="727" t="s">
        <v>1844</v>
      </c>
      <c r="G208" s="727" t="s">
        <v>2117</v>
      </c>
      <c r="H208" s="727" t="s">
        <v>571</v>
      </c>
      <c r="I208" s="727" t="s">
        <v>2118</v>
      </c>
      <c r="J208" s="727" t="s">
        <v>2119</v>
      </c>
      <c r="K208" s="727" t="s">
        <v>2120</v>
      </c>
      <c r="L208" s="728">
        <v>0</v>
      </c>
      <c r="M208" s="728">
        <v>0</v>
      </c>
      <c r="N208" s="727">
        <v>1</v>
      </c>
      <c r="O208" s="812">
        <v>0.5</v>
      </c>
      <c r="P208" s="728"/>
      <c r="Q208" s="745"/>
      <c r="R208" s="727"/>
      <c r="S208" s="745">
        <v>0</v>
      </c>
      <c r="T208" s="812"/>
      <c r="U208" s="768">
        <v>0</v>
      </c>
    </row>
    <row r="209" spans="1:21" ht="14.4" customHeight="1" x14ac:dyDescent="0.3">
      <c r="A209" s="726">
        <v>31</v>
      </c>
      <c r="B209" s="727" t="s">
        <v>1843</v>
      </c>
      <c r="C209" s="727" t="s">
        <v>1847</v>
      </c>
      <c r="D209" s="810" t="s">
        <v>2961</v>
      </c>
      <c r="E209" s="811" t="s">
        <v>1870</v>
      </c>
      <c r="F209" s="727" t="s">
        <v>1844</v>
      </c>
      <c r="G209" s="727" t="s">
        <v>1886</v>
      </c>
      <c r="H209" s="727" t="s">
        <v>610</v>
      </c>
      <c r="I209" s="727" t="s">
        <v>1887</v>
      </c>
      <c r="J209" s="727" t="s">
        <v>753</v>
      </c>
      <c r="K209" s="727" t="s">
        <v>1497</v>
      </c>
      <c r="L209" s="728">
        <v>490.89</v>
      </c>
      <c r="M209" s="728">
        <v>27489.839999999997</v>
      </c>
      <c r="N209" s="727">
        <v>56</v>
      </c>
      <c r="O209" s="812">
        <v>11</v>
      </c>
      <c r="P209" s="728">
        <v>26508.059999999998</v>
      </c>
      <c r="Q209" s="745">
        <v>0.9642857142857143</v>
      </c>
      <c r="R209" s="727">
        <v>54</v>
      </c>
      <c r="S209" s="745">
        <v>0.9642857142857143</v>
      </c>
      <c r="T209" s="812">
        <v>10</v>
      </c>
      <c r="U209" s="768">
        <v>0.90909090909090906</v>
      </c>
    </row>
    <row r="210" spans="1:21" ht="14.4" customHeight="1" x14ac:dyDescent="0.3">
      <c r="A210" s="726">
        <v>31</v>
      </c>
      <c r="B210" s="727" t="s">
        <v>1843</v>
      </c>
      <c r="C210" s="727" t="s">
        <v>1847</v>
      </c>
      <c r="D210" s="810" t="s">
        <v>2961</v>
      </c>
      <c r="E210" s="811" t="s">
        <v>1870</v>
      </c>
      <c r="F210" s="727" t="s">
        <v>1844</v>
      </c>
      <c r="G210" s="727" t="s">
        <v>1886</v>
      </c>
      <c r="H210" s="727" t="s">
        <v>610</v>
      </c>
      <c r="I210" s="727" t="s">
        <v>1888</v>
      </c>
      <c r="J210" s="727" t="s">
        <v>753</v>
      </c>
      <c r="K210" s="727" t="s">
        <v>1495</v>
      </c>
      <c r="L210" s="728">
        <v>736.33</v>
      </c>
      <c r="M210" s="728">
        <v>60379.060000000005</v>
      </c>
      <c r="N210" s="727">
        <v>82</v>
      </c>
      <c r="O210" s="812">
        <v>14</v>
      </c>
      <c r="P210" s="728">
        <v>52279.430000000008</v>
      </c>
      <c r="Q210" s="745">
        <v>0.86585365853658547</v>
      </c>
      <c r="R210" s="727">
        <v>71</v>
      </c>
      <c r="S210" s="745">
        <v>0.86585365853658536</v>
      </c>
      <c r="T210" s="812">
        <v>12</v>
      </c>
      <c r="U210" s="768">
        <v>0.8571428571428571</v>
      </c>
    </row>
    <row r="211" spans="1:21" ht="14.4" customHeight="1" x14ac:dyDescent="0.3">
      <c r="A211" s="726">
        <v>31</v>
      </c>
      <c r="B211" s="727" t="s">
        <v>1843</v>
      </c>
      <c r="C211" s="727" t="s">
        <v>1847</v>
      </c>
      <c r="D211" s="810" t="s">
        <v>2961</v>
      </c>
      <c r="E211" s="811" t="s">
        <v>1870</v>
      </c>
      <c r="F211" s="727" t="s">
        <v>1844</v>
      </c>
      <c r="G211" s="727" t="s">
        <v>1890</v>
      </c>
      <c r="H211" s="727" t="s">
        <v>610</v>
      </c>
      <c r="I211" s="727" t="s">
        <v>1692</v>
      </c>
      <c r="J211" s="727" t="s">
        <v>1693</v>
      </c>
      <c r="K211" s="727" t="s">
        <v>1694</v>
      </c>
      <c r="L211" s="728">
        <v>0</v>
      </c>
      <c r="M211" s="728">
        <v>0</v>
      </c>
      <c r="N211" s="727">
        <v>117</v>
      </c>
      <c r="O211" s="812">
        <v>82.5</v>
      </c>
      <c r="P211" s="728">
        <v>0</v>
      </c>
      <c r="Q211" s="745"/>
      <c r="R211" s="727">
        <v>60</v>
      </c>
      <c r="S211" s="745">
        <v>0.51282051282051277</v>
      </c>
      <c r="T211" s="812">
        <v>35.5</v>
      </c>
      <c r="U211" s="768">
        <v>0.4303030303030303</v>
      </c>
    </row>
    <row r="212" spans="1:21" ht="14.4" customHeight="1" x14ac:dyDescent="0.3">
      <c r="A212" s="726">
        <v>31</v>
      </c>
      <c r="B212" s="727" t="s">
        <v>1843</v>
      </c>
      <c r="C212" s="727" t="s">
        <v>1847</v>
      </c>
      <c r="D212" s="810" t="s">
        <v>2961</v>
      </c>
      <c r="E212" s="811" t="s">
        <v>1870</v>
      </c>
      <c r="F212" s="727" t="s">
        <v>1844</v>
      </c>
      <c r="G212" s="727" t="s">
        <v>2020</v>
      </c>
      <c r="H212" s="727" t="s">
        <v>571</v>
      </c>
      <c r="I212" s="727" t="s">
        <v>2121</v>
      </c>
      <c r="J212" s="727" t="s">
        <v>1380</v>
      </c>
      <c r="K212" s="727" t="s">
        <v>2122</v>
      </c>
      <c r="L212" s="728">
        <v>59.56</v>
      </c>
      <c r="M212" s="728">
        <v>536.04</v>
      </c>
      <c r="N212" s="727">
        <v>9</v>
      </c>
      <c r="O212" s="812">
        <v>2</v>
      </c>
      <c r="P212" s="728">
        <v>536.04</v>
      </c>
      <c r="Q212" s="745">
        <v>1</v>
      </c>
      <c r="R212" s="727">
        <v>9</v>
      </c>
      <c r="S212" s="745">
        <v>1</v>
      </c>
      <c r="T212" s="812">
        <v>2</v>
      </c>
      <c r="U212" s="768">
        <v>1</v>
      </c>
    </row>
    <row r="213" spans="1:21" ht="14.4" customHeight="1" x14ac:dyDescent="0.3">
      <c r="A213" s="726">
        <v>31</v>
      </c>
      <c r="B213" s="727" t="s">
        <v>1843</v>
      </c>
      <c r="C213" s="727" t="s">
        <v>1847</v>
      </c>
      <c r="D213" s="810" t="s">
        <v>2961</v>
      </c>
      <c r="E213" s="811" t="s">
        <v>1870</v>
      </c>
      <c r="F213" s="727" t="s">
        <v>1844</v>
      </c>
      <c r="G213" s="727" t="s">
        <v>1891</v>
      </c>
      <c r="H213" s="727" t="s">
        <v>571</v>
      </c>
      <c r="I213" s="727" t="s">
        <v>1892</v>
      </c>
      <c r="J213" s="727" t="s">
        <v>1134</v>
      </c>
      <c r="K213" s="727" t="s">
        <v>1893</v>
      </c>
      <c r="L213" s="728">
        <v>186.27</v>
      </c>
      <c r="M213" s="728">
        <v>186.27</v>
      </c>
      <c r="N213" s="727">
        <v>1</v>
      </c>
      <c r="O213" s="812">
        <v>1</v>
      </c>
      <c r="P213" s="728">
        <v>186.27</v>
      </c>
      <c r="Q213" s="745">
        <v>1</v>
      </c>
      <c r="R213" s="727">
        <v>1</v>
      </c>
      <c r="S213" s="745">
        <v>1</v>
      </c>
      <c r="T213" s="812">
        <v>1</v>
      </c>
      <c r="U213" s="768">
        <v>1</v>
      </c>
    </row>
    <row r="214" spans="1:21" ht="14.4" customHeight="1" x14ac:dyDescent="0.3">
      <c r="A214" s="726">
        <v>31</v>
      </c>
      <c r="B214" s="727" t="s">
        <v>1843</v>
      </c>
      <c r="C214" s="727" t="s">
        <v>1847</v>
      </c>
      <c r="D214" s="810" t="s">
        <v>2961</v>
      </c>
      <c r="E214" s="811" t="s">
        <v>1870</v>
      </c>
      <c r="F214" s="727" t="s">
        <v>1844</v>
      </c>
      <c r="G214" s="727" t="s">
        <v>1891</v>
      </c>
      <c r="H214" s="727" t="s">
        <v>571</v>
      </c>
      <c r="I214" s="727" t="s">
        <v>1892</v>
      </c>
      <c r="J214" s="727" t="s">
        <v>1134</v>
      </c>
      <c r="K214" s="727" t="s">
        <v>1893</v>
      </c>
      <c r="L214" s="728">
        <v>219.37</v>
      </c>
      <c r="M214" s="728">
        <v>3729.29</v>
      </c>
      <c r="N214" s="727">
        <v>17</v>
      </c>
      <c r="O214" s="812">
        <v>6</v>
      </c>
      <c r="P214" s="728">
        <v>1754.96</v>
      </c>
      <c r="Q214" s="745">
        <v>0.47058823529411764</v>
      </c>
      <c r="R214" s="727">
        <v>8</v>
      </c>
      <c r="S214" s="745">
        <v>0.47058823529411764</v>
      </c>
      <c r="T214" s="812">
        <v>3.5</v>
      </c>
      <c r="U214" s="768">
        <v>0.58333333333333337</v>
      </c>
    </row>
    <row r="215" spans="1:21" ht="14.4" customHeight="1" x14ac:dyDescent="0.3">
      <c r="A215" s="726">
        <v>31</v>
      </c>
      <c r="B215" s="727" t="s">
        <v>1843</v>
      </c>
      <c r="C215" s="727" t="s">
        <v>1847</v>
      </c>
      <c r="D215" s="810" t="s">
        <v>2961</v>
      </c>
      <c r="E215" s="811" t="s">
        <v>1870</v>
      </c>
      <c r="F215" s="727" t="s">
        <v>1844</v>
      </c>
      <c r="G215" s="727" t="s">
        <v>1894</v>
      </c>
      <c r="H215" s="727" t="s">
        <v>571</v>
      </c>
      <c r="I215" s="727" t="s">
        <v>1970</v>
      </c>
      <c r="J215" s="727" t="s">
        <v>1896</v>
      </c>
      <c r="K215" s="727" t="s">
        <v>1971</v>
      </c>
      <c r="L215" s="728">
        <v>33.549999999999997</v>
      </c>
      <c r="M215" s="728">
        <v>67.099999999999994</v>
      </c>
      <c r="N215" s="727">
        <v>2</v>
      </c>
      <c r="O215" s="812">
        <v>1.5</v>
      </c>
      <c r="P215" s="728">
        <v>33.549999999999997</v>
      </c>
      <c r="Q215" s="745">
        <v>0.5</v>
      </c>
      <c r="R215" s="727">
        <v>1</v>
      </c>
      <c r="S215" s="745">
        <v>0.5</v>
      </c>
      <c r="T215" s="812">
        <v>0.5</v>
      </c>
      <c r="U215" s="768">
        <v>0.33333333333333331</v>
      </c>
    </row>
    <row r="216" spans="1:21" ht="14.4" customHeight="1" x14ac:dyDescent="0.3">
      <c r="A216" s="726">
        <v>31</v>
      </c>
      <c r="B216" s="727" t="s">
        <v>1843</v>
      </c>
      <c r="C216" s="727" t="s">
        <v>1847</v>
      </c>
      <c r="D216" s="810" t="s">
        <v>2961</v>
      </c>
      <c r="E216" s="811" t="s">
        <v>1870</v>
      </c>
      <c r="F216" s="727" t="s">
        <v>1844</v>
      </c>
      <c r="G216" s="727" t="s">
        <v>1894</v>
      </c>
      <c r="H216" s="727" t="s">
        <v>571</v>
      </c>
      <c r="I216" s="727" t="s">
        <v>1895</v>
      </c>
      <c r="J216" s="727" t="s">
        <v>1896</v>
      </c>
      <c r="K216" s="727" t="s">
        <v>1897</v>
      </c>
      <c r="L216" s="728">
        <v>50.32</v>
      </c>
      <c r="M216" s="728">
        <v>50.32</v>
      </c>
      <c r="N216" s="727">
        <v>1</v>
      </c>
      <c r="O216" s="812">
        <v>1</v>
      </c>
      <c r="P216" s="728">
        <v>50.32</v>
      </c>
      <c r="Q216" s="745">
        <v>1</v>
      </c>
      <c r="R216" s="727">
        <v>1</v>
      </c>
      <c r="S216" s="745">
        <v>1</v>
      </c>
      <c r="T216" s="812">
        <v>1</v>
      </c>
      <c r="U216" s="768">
        <v>1</v>
      </c>
    </row>
    <row r="217" spans="1:21" ht="14.4" customHeight="1" x14ac:dyDescent="0.3">
      <c r="A217" s="726">
        <v>31</v>
      </c>
      <c r="B217" s="727" t="s">
        <v>1843</v>
      </c>
      <c r="C217" s="727" t="s">
        <v>1847</v>
      </c>
      <c r="D217" s="810" t="s">
        <v>2961</v>
      </c>
      <c r="E217" s="811" t="s">
        <v>1870</v>
      </c>
      <c r="F217" s="727" t="s">
        <v>1844</v>
      </c>
      <c r="G217" s="727" t="s">
        <v>1894</v>
      </c>
      <c r="H217" s="727" t="s">
        <v>571</v>
      </c>
      <c r="I217" s="727" t="s">
        <v>1972</v>
      </c>
      <c r="J217" s="727" t="s">
        <v>1030</v>
      </c>
      <c r="K217" s="727" t="s">
        <v>1973</v>
      </c>
      <c r="L217" s="728">
        <v>33.549999999999997</v>
      </c>
      <c r="M217" s="728">
        <v>33.549999999999997</v>
      </c>
      <c r="N217" s="727">
        <v>1</v>
      </c>
      <c r="O217" s="812">
        <v>0.5</v>
      </c>
      <c r="P217" s="728"/>
      <c r="Q217" s="745">
        <v>0</v>
      </c>
      <c r="R217" s="727"/>
      <c r="S217" s="745">
        <v>0</v>
      </c>
      <c r="T217" s="812"/>
      <c r="U217" s="768">
        <v>0</v>
      </c>
    </row>
    <row r="218" spans="1:21" ht="14.4" customHeight="1" x14ac:dyDescent="0.3">
      <c r="A218" s="726">
        <v>31</v>
      </c>
      <c r="B218" s="727" t="s">
        <v>1843</v>
      </c>
      <c r="C218" s="727" t="s">
        <v>1847</v>
      </c>
      <c r="D218" s="810" t="s">
        <v>2961</v>
      </c>
      <c r="E218" s="811" t="s">
        <v>1870</v>
      </c>
      <c r="F218" s="727" t="s">
        <v>1844</v>
      </c>
      <c r="G218" s="727" t="s">
        <v>1894</v>
      </c>
      <c r="H218" s="727" t="s">
        <v>571</v>
      </c>
      <c r="I218" s="727" t="s">
        <v>1976</v>
      </c>
      <c r="J218" s="727" t="s">
        <v>1896</v>
      </c>
      <c r="K218" s="727" t="s">
        <v>1977</v>
      </c>
      <c r="L218" s="728">
        <v>99.94</v>
      </c>
      <c r="M218" s="728">
        <v>299.82</v>
      </c>
      <c r="N218" s="727">
        <v>3</v>
      </c>
      <c r="O218" s="812">
        <v>2</v>
      </c>
      <c r="P218" s="728">
        <v>99.94</v>
      </c>
      <c r="Q218" s="745">
        <v>0.33333333333333331</v>
      </c>
      <c r="R218" s="727">
        <v>1</v>
      </c>
      <c r="S218" s="745">
        <v>0.33333333333333331</v>
      </c>
      <c r="T218" s="812">
        <v>0.5</v>
      </c>
      <c r="U218" s="768">
        <v>0.25</v>
      </c>
    </row>
    <row r="219" spans="1:21" ht="14.4" customHeight="1" x14ac:dyDescent="0.3">
      <c r="A219" s="726">
        <v>31</v>
      </c>
      <c r="B219" s="727" t="s">
        <v>1843</v>
      </c>
      <c r="C219" s="727" t="s">
        <v>1847</v>
      </c>
      <c r="D219" s="810" t="s">
        <v>2961</v>
      </c>
      <c r="E219" s="811" t="s">
        <v>1870</v>
      </c>
      <c r="F219" s="727" t="s">
        <v>1844</v>
      </c>
      <c r="G219" s="727" t="s">
        <v>1894</v>
      </c>
      <c r="H219" s="727" t="s">
        <v>571</v>
      </c>
      <c r="I219" s="727" t="s">
        <v>1978</v>
      </c>
      <c r="J219" s="727" t="s">
        <v>1896</v>
      </c>
      <c r="K219" s="727" t="s">
        <v>1979</v>
      </c>
      <c r="L219" s="728">
        <v>66.63</v>
      </c>
      <c r="M219" s="728">
        <v>66.63</v>
      </c>
      <c r="N219" s="727">
        <v>1</v>
      </c>
      <c r="O219" s="812">
        <v>0.5</v>
      </c>
      <c r="P219" s="728"/>
      <c r="Q219" s="745">
        <v>0</v>
      </c>
      <c r="R219" s="727"/>
      <c r="S219" s="745">
        <v>0</v>
      </c>
      <c r="T219" s="812"/>
      <c r="U219" s="768">
        <v>0</v>
      </c>
    </row>
    <row r="220" spans="1:21" ht="14.4" customHeight="1" x14ac:dyDescent="0.3">
      <c r="A220" s="726">
        <v>31</v>
      </c>
      <c r="B220" s="727" t="s">
        <v>1843</v>
      </c>
      <c r="C220" s="727" t="s">
        <v>1847</v>
      </c>
      <c r="D220" s="810" t="s">
        <v>2961</v>
      </c>
      <c r="E220" s="811" t="s">
        <v>1870</v>
      </c>
      <c r="F220" s="727" t="s">
        <v>1846</v>
      </c>
      <c r="G220" s="727" t="s">
        <v>1900</v>
      </c>
      <c r="H220" s="727" t="s">
        <v>571</v>
      </c>
      <c r="I220" s="727" t="s">
        <v>1901</v>
      </c>
      <c r="J220" s="727" t="s">
        <v>1902</v>
      </c>
      <c r="K220" s="727" t="s">
        <v>1903</v>
      </c>
      <c r="L220" s="728">
        <v>35.130000000000003</v>
      </c>
      <c r="M220" s="728">
        <v>7307.0400000000145</v>
      </c>
      <c r="N220" s="727">
        <v>208</v>
      </c>
      <c r="O220" s="812">
        <v>101</v>
      </c>
      <c r="P220" s="728">
        <v>6955.7400000000143</v>
      </c>
      <c r="Q220" s="745">
        <v>0.95192307692307698</v>
      </c>
      <c r="R220" s="727">
        <v>198</v>
      </c>
      <c r="S220" s="745">
        <v>0.95192307692307687</v>
      </c>
      <c r="T220" s="812">
        <v>96</v>
      </c>
      <c r="U220" s="768">
        <v>0.95049504950495045</v>
      </c>
    </row>
    <row r="221" spans="1:21" ht="14.4" customHeight="1" x14ac:dyDescent="0.3">
      <c r="A221" s="726">
        <v>31</v>
      </c>
      <c r="B221" s="727" t="s">
        <v>1843</v>
      </c>
      <c r="C221" s="727" t="s">
        <v>1847</v>
      </c>
      <c r="D221" s="810" t="s">
        <v>2961</v>
      </c>
      <c r="E221" s="811" t="s">
        <v>1870</v>
      </c>
      <c r="F221" s="727" t="s">
        <v>1846</v>
      </c>
      <c r="G221" s="727" t="s">
        <v>1904</v>
      </c>
      <c r="H221" s="727" t="s">
        <v>571</v>
      </c>
      <c r="I221" s="727" t="s">
        <v>2033</v>
      </c>
      <c r="J221" s="727" t="s">
        <v>2034</v>
      </c>
      <c r="K221" s="727" t="s">
        <v>2035</v>
      </c>
      <c r="L221" s="728">
        <v>3000</v>
      </c>
      <c r="M221" s="728">
        <v>3000</v>
      </c>
      <c r="N221" s="727">
        <v>1</v>
      </c>
      <c r="O221" s="812">
        <v>1</v>
      </c>
      <c r="P221" s="728">
        <v>3000</v>
      </c>
      <c r="Q221" s="745">
        <v>1</v>
      </c>
      <c r="R221" s="727">
        <v>1</v>
      </c>
      <c r="S221" s="745">
        <v>1</v>
      </c>
      <c r="T221" s="812">
        <v>1</v>
      </c>
      <c r="U221" s="768">
        <v>1</v>
      </c>
    </row>
    <row r="222" spans="1:21" ht="14.4" customHeight="1" x14ac:dyDescent="0.3">
      <c r="A222" s="726">
        <v>31</v>
      </c>
      <c r="B222" s="727" t="s">
        <v>1843</v>
      </c>
      <c r="C222" s="727" t="s">
        <v>1847</v>
      </c>
      <c r="D222" s="810" t="s">
        <v>2961</v>
      </c>
      <c r="E222" s="811" t="s">
        <v>1870</v>
      </c>
      <c r="F222" s="727" t="s">
        <v>1846</v>
      </c>
      <c r="G222" s="727" t="s">
        <v>1904</v>
      </c>
      <c r="H222" s="727" t="s">
        <v>571</v>
      </c>
      <c r="I222" s="727" t="s">
        <v>1981</v>
      </c>
      <c r="J222" s="727" t="s">
        <v>1982</v>
      </c>
      <c r="K222" s="727" t="s">
        <v>1983</v>
      </c>
      <c r="L222" s="728">
        <v>199.5</v>
      </c>
      <c r="M222" s="728">
        <v>997.5</v>
      </c>
      <c r="N222" s="727">
        <v>5</v>
      </c>
      <c r="O222" s="812">
        <v>5</v>
      </c>
      <c r="P222" s="728">
        <v>997.5</v>
      </c>
      <c r="Q222" s="745">
        <v>1</v>
      </c>
      <c r="R222" s="727">
        <v>5</v>
      </c>
      <c r="S222" s="745">
        <v>1</v>
      </c>
      <c r="T222" s="812">
        <v>5</v>
      </c>
      <c r="U222" s="768">
        <v>1</v>
      </c>
    </row>
    <row r="223" spans="1:21" ht="14.4" customHeight="1" x14ac:dyDescent="0.3">
      <c r="A223" s="726">
        <v>31</v>
      </c>
      <c r="B223" s="727" t="s">
        <v>1843</v>
      </c>
      <c r="C223" s="727" t="s">
        <v>1847</v>
      </c>
      <c r="D223" s="810" t="s">
        <v>2961</v>
      </c>
      <c r="E223" s="811" t="s">
        <v>1870</v>
      </c>
      <c r="F223" s="727" t="s">
        <v>1846</v>
      </c>
      <c r="G223" s="727" t="s">
        <v>1904</v>
      </c>
      <c r="H223" s="727" t="s">
        <v>571</v>
      </c>
      <c r="I223" s="727" t="s">
        <v>1905</v>
      </c>
      <c r="J223" s="727" t="s">
        <v>1906</v>
      </c>
      <c r="K223" s="727" t="s">
        <v>1907</v>
      </c>
      <c r="L223" s="728">
        <v>492.18</v>
      </c>
      <c r="M223" s="728">
        <v>7382.7000000000016</v>
      </c>
      <c r="N223" s="727">
        <v>15</v>
      </c>
      <c r="O223" s="812">
        <v>15</v>
      </c>
      <c r="P223" s="728">
        <v>6890.5200000000013</v>
      </c>
      <c r="Q223" s="745">
        <v>0.93333333333333335</v>
      </c>
      <c r="R223" s="727">
        <v>14</v>
      </c>
      <c r="S223" s="745">
        <v>0.93333333333333335</v>
      </c>
      <c r="T223" s="812">
        <v>14</v>
      </c>
      <c r="U223" s="768">
        <v>0.93333333333333335</v>
      </c>
    </row>
    <row r="224" spans="1:21" ht="14.4" customHeight="1" x14ac:dyDescent="0.3">
      <c r="A224" s="726">
        <v>31</v>
      </c>
      <c r="B224" s="727" t="s">
        <v>1843</v>
      </c>
      <c r="C224" s="727" t="s">
        <v>1847</v>
      </c>
      <c r="D224" s="810" t="s">
        <v>2961</v>
      </c>
      <c r="E224" s="811" t="s">
        <v>1870</v>
      </c>
      <c r="F224" s="727" t="s">
        <v>1846</v>
      </c>
      <c r="G224" s="727" t="s">
        <v>1904</v>
      </c>
      <c r="H224" s="727" t="s">
        <v>571</v>
      </c>
      <c r="I224" s="727" t="s">
        <v>2094</v>
      </c>
      <c r="J224" s="727" t="s">
        <v>2095</v>
      </c>
      <c r="K224" s="727" t="s">
        <v>2096</v>
      </c>
      <c r="L224" s="728">
        <v>320.25</v>
      </c>
      <c r="M224" s="728">
        <v>320.25</v>
      </c>
      <c r="N224" s="727">
        <v>1</v>
      </c>
      <c r="O224" s="812">
        <v>1</v>
      </c>
      <c r="P224" s="728">
        <v>320.25</v>
      </c>
      <c r="Q224" s="745">
        <v>1</v>
      </c>
      <c r="R224" s="727">
        <v>1</v>
      </c>
      <c r="S224" s="745">
        <v>1</v>
      </c>
      <c r="T224" s="812">
        <v>1</v>
      </c>
      <c r="U224" s="768">
        <v>1</v>
      </c>
    </row>
    <row r="225" spans="1:21" ht="14.4" customHeight="1" x14ac:dyDescent="0.3">
      <c r="A225" s="726">
        <v>31</v>
      </c>
      <c r="B225" s="727" t="s">
        <v>1843</v>
      </c>
      <c r="C225" s="727" t="s">
        <v>1847</v>
      </c>
      <c r="D225" s="810" t="s">
        <v>2961</v>
      </c>
      <c r="E225" s="811" t="s">
        <v>1870</v>
      </c>
      <c r="F225" s="727" t="s">
        <v>1846</v>
      </c>
      <c r="G225" s="727" t="s">
        <v>1904</v>
      </c>
      <c r="H225" s="727" t="s">
        <v>571</v>
      </c>
      <c r="I225" s="727" t="s">
        <v>1984</v>
      </c>
      <c r="J225" s="727" t="s">
        <v>1985</v>
      </c>
      <c r="K225" s="727" t="s">
        <v>1986</v>
      </c>
      <c r="L225" s="728">
        <v>58.5</v>
      </c>
      <c r="M225" s="728">
        <v>58.5</v>
      </c>
      <c r="N225" s="727">
        <v>1</v>
      </c>
      <c r="O225" s="812">
        <v>1</v>
      </c>
      <c r="P225" s="728">
        <v>58.5</v>
      </c>
      <c r="Q225" s="745">
        <v>1</v>
      </c>
      <c r="R225" s="727">
        <v>1</v>
      </c>
      <c r="S225" s="745">
        <v>1</v>
      </c>
      <c r="T225" s="812">
        <v>1</v>
      </c>
      <c r="U225" s="768">
        <v>1</v>
      </c>
    </row>
    <row r="226" spans="1:21" ht="14.4" customHeight="1" x14ac:dyDescent="0.3">
      <c r="A226" s="726">
        <v>31</v>
      </c>
      <c r="B226" s="727" t="s">
        <v>1843</v>
      </c>
      <c r="C226" s="727" t="s">
        <v>1847</v>
      </c>
      <c r="D226" s="810" t="s">
        <v>2961</v>
      </c>
      <c r="E226" s="811" t="s">
        <v>1870</v>
      </c>
      <c r="F226" s="727" t="s">
        <v>1846</v>
      </c>
      <c r="G226" s="727" t="s">
        <v>1904</v>
      </c>
      <c r="H226" s="727" t="s">
        <v>571</v>
      </c>
      <c r="I226" s="727" t="s">
        <v>1987</v>
      </c>
      <c r="J226" s="727" t="s">
        <v>1988</v>
      </c>
      <c r="K226" s="727" t="s">
        <v>1989</v>
      </c>
      <c r="L226" s="728">
        <v>971.25</v>
      </c>
      <c r="M226" s="728">
        <v>4856.25</v>
      </c>
      <c r="N226" s="727">
        <v>5</v>
      </c>
      <c r="O226" s="812">
        <v>5</v>
      </c>
      <c r="P226" s="728">
        <v>4856.25</v>
      </c>
      <c r="Q226" s="745">
        <v>1</v>
      </c>
      <c r="R226" s="727">
        <v>5</v>
      </c>
      <c r="S226" s="745">
        <v>1</v>
      </c>
      <c r="T226" s="812">
        <v>5</v>
      </c>
      <c r="U226" s="768">
        <v>1</v>
      </c>
    </row>
    <row r="227" spans="1:21" ht="14.4" customHeight="1" x14ac:dyDescent="0.3">
      <c r="A227" s="726">
        <v>31</v>
      </c>
      <c r="B227" s="727" t="s">
        <v>1843</v>
      </c>
      <c r="C227" s="727" t="s">
        <v>1847</v>
      </c>
      <c r="D227" s="810" t="s">
        <v>2961</v>
      </c>
      <c r="E227" s="811" t="s">
        <v>1870</v>
      </c>
      <c r="F227" s="727" t="s">
        <v>1846</v>
      </c>
      <c r="G227" s="727" t="s">
        <v>1904</v>
      </c>
      <c r="H227" s="727" t="s">
        <v>571</v>
      </c>
      <c r="I227" s="727" t="s">
        <v>2123</v>
      </c>
      <c r="J227" s="727" t="s">
        <v>2124</v>
      </c>
      <c r="K227" s="727" t="s">
        <v>2125</v>
      </c>
      <c r="L227" s="728">
        <v>349.12</v>
      </c>
      <c r="M227" s="728">
        <v>349.12</v>
      </c>
      <c r="N227" s="727">
        <v>1</v>
      </c>
      <c r="O227" s="812">
        <v>1</v>
      </c>
      <c r="P227" s="728">
        <v>349.12</v>
      </c>
      <c r="Q227" s="745">
        <v>1</v>
      </c>
      <c r="R227" s="727">
        <v>1</v>
      </c>
      <c r="S227" s="745">
        <v>1</v>
      </c>
      <c r="T227" s="812">
        <v>1</v>
      </c>
      <c r="U227" s="768">
        <v>1</v>
      </c>
    </row>
    <row r="228" spans="1:21" ht="14.4" customHeight="1" x14ac:dyDescent="0.3">
      <c r="A228" s="726">
        <v>31</v>
      </c>
      <c r="B228" s="727" t="s">
        <v>1843</v>
      </c>
      <c r="C228" s="727" t="s">
        <v>1847</v>
      </c>
      <c r="D228" s="810" t="s">
        <v>2961</v>
      </c>
      <c r="E228" s="811" t="s">
        <v>1870</v>
      </c>
      <c r="F228" s="727" t="s">
        <v>1846</v>
      </c>
      <c r="G228" s="727" t="s">
        <v>1904</v>
      </c>
      <c r="H228" s="727" t="s">
        <v>571</v>
      </c>
      <c r="I228" s="727" t="s">
        <v>1993</v>
      </c>
      <c r="J228" s="727" t="s">
        <v>1994</v>
      </c>
      <c r="K228" s="727" t="s">
        <v>1995</v>
      </c>
      <c r="L228" s="728">
        <v>336.5</v>
      </c>
      <c r="M228" s="728">
        <v>336.5</v>
      </c>
      <c r="N228" s="727">
        <v>1</v>
      </c>
      <c r="O228" s="812">
        <v>1</v>
      </c>
      <c r="P228" s="728">
        <v>336.5</v>
      </c>
      <c r="Q228" s="745">
        <v>1</v>
      </c>
      <c r="R228" s="727">
        <v>1</v>
      </c>
      <c r="S228" s="745">
        <v>1</v>
      </c>
      <c r="T228" s="812">
        <v>1</v>
      </c>
      <c r="U228" s="768">
        <v>1</v>
      </c>
    </row>
    <row r="229" spans="1:21" ht="14.4" customHeight="1" x14ac:dyDescent="0.3">
      <c r="A229" s="726">
        <v>31</v>
      </c>
      <c r="B229" s="727" t="s">
        <v>1843</v>
      </c>
      <c r="C229" s="727" t="s">
        <v>1847</v>
      </c>
      <c r="D229" s="810" t="s">
        <v>2961</v>
      </c>
      <c r="E229" s="811" t="s">
        <v>1870</v>
      </c>
      <c r="F229" s="727" t="s">
        <v>1846</v>
      </c>
      <c r="G229" s="727" t="s">
        <v>1904</v>
      </c>
      <c r="H229" s="727" t="s">
        <v>571</v>
      </c>
      <c r="I229" s="727" t="s">
        <v>2036</v>
      </c>
      <c r="J229" s="727" t="s">
        <v>2037</v>
      </c>
      <c r="K229" s="727" t="s">
        <v>2038</v>
      </c>
      <c r="L229" s="728">
        <v>1000</v>
      </c>
      <c r="M229" s="728">
        <v>4000</v>
      </c>
      <c r="N229" s="727">
        <v>4</v>
      </c>
      <c r="O229" s="812">
        <v>4</v>
      </c>
      <c r="P229" s="728">
        <v>4000</v>
      </c>
      <c r="Q229" s="745">
        <v>1</v>
      </c>
      <c r="R229" s="727">
        <v>4</v>
      </c>
      <c r="S229" s="745">
        <v>1</v>
      </c>
      <c r="T229" s="812">
        <v>4</v>
      </c>
      <c r="U229" s="768">
        <v>1</v>
      </c>
    </row>
    <row r="230" spans="1:21" ht="14.4" customHeight="1" x14ac:dyDescent="0.3">
      <c r="A230" s="726">
        <v>31</v>
      </c>
      <c r="B230" s="727" t="s">
        <v>1843</v>
      </c>
      <c r="C230" s="727" t="s">
        <v>1847</v>
      </c>
      <c r="D230" s="810" t="s">
        <v>2961</v>
      </c>
      <c r="E230" s="811" t="s">
        <v>1870</v>
      </c>
      <c r="F230" s="727" t="s">
        <v>1846</v>
      </c>
      <c r="G230" s="727" t="s">
        <v>1904</v>
      </c>
      <c r="H230" s="727" t="s">
        <v>571</v>
      </c>
      <c r="I230" s="727" t="s">
        <v>1914</v>
      </c>
      <c r="J230" s="727" t="s">
        <v>1915</v>
      </c>
      <c r="K230" s="727" t="s">
        <v>1916</v>
      </c>
      <c r="L230" s="728">
        <v>855</v>
      </c>
      <c r="M230" s="728">
        <v>1710</v>
      </c>
      <c r="N230" s="727">
        <v>2</v>
      </c>
      <c r="O230" s="812">
        <v>2</v>
      </c>
      <c r="P230" s="728">
        <v>1710</v>
      </c>
      <c r="Q230" s="745">
        <v>1</v>
      </c>
      <c r="R230" s="727">
        <v>2</v>
      </c>
      <c r="S230" s="745">
        <v>1</v>
      </c>
      <c r="T230" s="812">
        <v>2</v>
      </c>
      <c r="U230" s="768">
        <v>1</v>
      </c>
    </row>
    <row r="231" spans="1:21" ht="14.4" customHeight="1" x14ac:dyDescent="0.3">
      <c r="A231" s="726">
        <v>31</v>
      </c>
      <c r="B231" s="727" t="s">
        <v>1843</v>
      </c>
      <c r="C231" s="727" t="s">
        <v>1847</v>
      </c>
      <c r="D231" s="810" t="s">
        <v>2961</v>
      </c>
      <c r="E231" s="811" t="s">
        <v>1870</v>
      </c>
      <c r="F231" s="727" t="s">
        <v>1846</v>
      </c>
      <c r="G231" s="727" t="s">
        <v>1917</v>
      </c>
      <c r="H231" s="727" t="s">
        <v>571</v>
      </c>
      <c r="I231" s="727" t="s">
        <v>1996</v>
      </c>
      <c r="J231" s="727" t="s">
        <v>1997</v>
      </c>
      <c r="K231" s="727" t="s">
        <v>1998</v>
      </c>
      <c r="L231" s="728">
        <v>260</v>
      </c>
      <c r="M231" s="728">
        <v>2080</v>
      </c>
      <c r="N231" s="727">
        <v>8</v>
      </c>
      <c r="O231" s="812">
        <v>4</v>
      </c>
      <c r="P231" s="728">
        <v>1560</v>
      </c>
      <c r="Q231" s="745">
        <v>0.75</v>
      </c>
      <c r="R231" s="727">
        <v>6</v>
      </c>
      <c r="S231" s="745">
        <v>0.75</v>
      </c>
      <c r="T231" s="812">
        <v>3</v>
      </c>
      <c r="U231" s="768">
        <v>0.75</v>
      </c>
    </row>
    <row r="232" spans="1:21" ht="14.4" customHeight="1" x14ac:dyDescent="0.3">
      <c r="A232" s="726">
        <v>31</v>
      </c>
      <c r="B232" s="727" t="s">
        <v>1843</v>
      </c>
      <c r="C232" s="727" t="s">
        <v>1847</v>
      </c>
      <c r="D232" s="810" t="s">
        <v>2961</v>
      </c>
      <c r="E232" s="811" t="s">
        <v>1870</v>
      </c>
      <c r="F232" s="727" t="s">
        <v>1846</v>
      </c>
      <c r="G232" s="727" t="s">
        <v>1917</v>
      </c>
      <c r="H232" s="727" t="s">
        <v>571</v>
      </c>
      <c r="I232" s="727" t="s">
        <v>1918</v>
      </c>
      <c r="J232" s="727" t="s">
        <v>1919</v>
      </c>
      <c r="K232" s="727" t="s">
        <v>1920</v>
      </c>
      <c r="L232" s="728">
        <v>200</v>
      </c>
      <c r="M232" s="728">
        <v>12000</v>
      </c>
      <c r="N232" s="727">
        <v>60</v>
      </c>
      <c r="O232" s="812">
        <v>30</v>
      </c>
      <c r="P232" s="728">
        <v>11600</v>
      </c>
      <c r="Q232" s="745">
        <v>0.96666666666666667</v>
      </c>
      <c r="R232" s="727">
        <v>58</v>
      </c>
      <c r="S232" s="745">
        <v>0.96666666666666667</v>
      </c>
      <c r="T232" s="812">
        <v>29</v>
      </c>
      <c r="U232" s="768">
        <v>0.96666666666666667</v>
      </c>
    </row>
    <row r="233" spans="1:21" ht="14.4" customHeight="1" x14ac:dyDescent="0.3">
      <c r="A233" s="726">
        <v>31</v>
      </c>
      <c r="B233" s="727" t="s">
        <v>1843</v>
      </c>
      <c r="C233" s="727" t="s">
        <v>1847</v>
      </c>
      <c r="D233" s="810" t="s">
        <v>2961</v>
      </c>
      <c r="E233" s="811" t="s">
        <v>1871</v>
      </c>
      <c r="F233" s="727" t="s">
        <v>1844</v>
      </c>
      <c r="G233" s="727" t="s">
        <v>1885</v>
      </c>
      <c r="H233" s="727" t="s">
        <v>610</v>
      </c>
      <c r="I233" s="727" t="s">
        <v>1614</v>
      </c>
      <c r="J233" s="727" t="s">
        <v>1067</v>
      </c>
      <c r="K233" s="727" t="s">
        <v>1615</v>
      </c>
      <c r="L233" s="728">
        <v>154.36000000000001</v>
      </c>
      <c r="M233" s="728">
        <v>154.36000000000001</v>
      </c>
      <c r="N233" s="727">
        <v>1</v>
      </c>
      <c r="O233" s="812">
        <v>1</v>
      </c>
      <c r="P233" s="728"/>
      <c r="Q233" s="745">
        <v>0</v>
      </c>
      <c r="R233" s="727"/>
      <c r="S233" s="745">
        <v>0</v>
      </c>
      <c r="T233" s="812"/>
      <c r="U233" s="768">
        <v>0</v>
      </c>
    </row>
    <row r="234" spans="1:21" ht="14.4" customHeight="1" x14ac:dyDescent="0.3">
      <c r="A234" s="726">
        <v>31</v>
      </c>
      <c r="B234" s="727" t="s">
        <v>1843</v>
      </c>
      <c r="C234" s="727" t="s">
        <v>1847</v>
      </c>
      <c r="D234" s="810" t="s">
        <v>2961</v>
      </c>
      <c r="E234" s="811" t="s">
        <v>1872</v>
      </c>
      <c r="F234" s="727" t="s">
        <v>1844</v>
      </c>
      <c r="G234" s="727" t="s">
        <v>1921</v>
      </c>
      <c r="H234" s="727" t="s">
        <v>571</v>
      </c>
      <c r="I234" s="727" t="s">
        <v>2126</v>
      </c>
      <c r="J234" s="727" t="s">
        <v>1180</v>
      </c>
      <c r="K234" s="727" t="s">
        <v>1549</v>
      </c>
      <c r="L234" s="728">
        <v>0</v>
      </c>
      <c r="M234" s="728">
        <v>0</v>
      </c>
      <c r="N234" s="727">
        <v>1</v>
      </c>
      <c r="O234" s="812">
        <v>1</v>
      </c>
      <c r="P234" s="728">
        <v>0</v>
      </c>
      <c r="Q234" s="745"/>
      <c r="R234" s="727">
        <v>1</v>
      </c>
      <c r="S234" s="745">
        <v>1</v>
      </c>
      <c r="T234" s="812">
        <v>1</v>
      </c>
      <c r="U234" s="768">
        <v>1</v>
      </c>
    </row>
    <row r="235" spans="1:21" ht="14.4" customHeight="1" x14ac:dyDescent="0.3">
      <c r="A235" s="726">
        <v>31</v>
      </c>
      <c r="B235" s="727" t="s">
        <v>1843</v>
      </c>
      <c r="C235" s="727" t="s">
        <v>1847</v>
      </c>
      <c r="D235" s="810" t="s">
        <v>2961</v>
      </c>
      <c r="E235" s="811" t="s">
        <v>1872</v>
      </c>
      <c r="F235" s="727" t="s">
        <v>1844</v>
      </c>
      <c r="G235" s="727" t="s">
        <v>1885</v>
      </c>
      <c r="H235" s="727" t="s">
        <v>610</v>
      </c>
      <c r="I235" s="727" t="s">
        <v>1614</v>
      </c>
      <c r="J235" s="727" t="s">
        <v>1067</v>
      </c>
      <c r="K235" s="727" t="s">
        <v>1615</v>
      </c>
      <c r="L235" s="728">
        <v>154.36000000000001</v>
      </c>
      <c r="M235" s="728">
        <v>308.72000000000003</v>
      </c>
      <c r="N235" s="727">
        <v>2</v>
      </c>
      <c r="O235" s="812">
        <v>1.5</v>
      </c>
      <c r="P235" s="728">
        <v>308.72000000000003</v>
      </c>
      <c r="Q235" s="745">
        <v>1</v>
      </c>
      <c r="R235" s="727">
        <v>2</v>
      </c>
      <c r="S235" s="745">
        <v>1</v>
      </c>
      <c r="T235" s="812">
        <v>1.5</v>
      </c>
      <c r="U235" s="768">
        <v>1</v>
      </c>
    </row>
    <row r="236" spans="1:21" ht="14.4" customHeight="1" x14ac:dyDescent="0.3">
      <c r="A236" s="726">
        <v>31</v>
      </c>
      <c r="B236" s="727" t="s">
        <v>1843</v>
      </c>
      <c r="C236" s="727" t="s">
        <v>1847</v>
      </c>
      <c r="D236" s="810" t="s">
        <v>2961</v>
      </c>
      <c r="E236" s="811" t="s">
        <v>1872</v>
      </c>
      <c r="F236" s="727" t="s">
        <v>1844</v>
      </c>
      <c r="G236" s="727" t="s">
        <v>2077</v>
      </c>
      <c r="H236" s="727" t="s">
        <v>571</v>
      </c>
      <c r="I236" s="727" t="s">
        <v>2127</v>
      </c>
      <c r="J236" s="727" t="s">
        <v>2128</v>
      </c>
      <c r="K236" s="727" t="s">
        <v>2129</v>
      </c>
      <c r="L236" s="728">
        <v>0</v>
      </c>
      <c r="M236" s="728">
        <v>0</v>
      </c>
      <c r="N236" s="727">
        <v>1</v>
      </c>
      <c r="O236" s="812">
        <v>0.5</v>
      </c>
      <c r="P236" s="728">
        <v>0</v>
      </c>
      <c r="Q236" s="745"/>
      <c r="R236" s="727">
        <v>1</v>
      </c>
      <c r="S236" s="745">
        <v>1</v>
      </c>
      <c r="T236" s="812">
        <v>0.5</v>
      </c>
      <c r="U236" s="768">
        <v>1</v>
      </c>
    </row>
    <row r="237" spans="1:21" ht="14.4" customHeight="1" x14ac:dyDescent="0.3">
      <c r="A237" s="726">
        <v>31</v>
      </c>
      <c r="B237" s="727" t="s">
        <v>1843</v>
      </c>
      <c r="C237" s="727" t="s">
        <v>1847</v>
      </c>
      <c r="D237" s="810" t="s">
        <v>2961</v>
      </c>
      <c r="E237" s="811" t="s">
        <v>1872</v>
      </c>
      <c r="F237" s="727" t="s">
        <v>1844</v>
      </c>
      <c r="G237" s="727" t="s">
        <v>2130</v>
      </c>
      <c r="H237" s="727" t="s">
        <v>571</v>
      </c>
      <c r="I237" s="727" t="s">
        <v>2131</v>
      </c>
      <c r="J237" s="727" t="s">
        <v>2132</v>
      </c>
      <c r="K237" s="727" t="s">
        <v>2133</v>
      </c>
      <c r="L237" s="728">
        <v>0</v>
      </c>
      <c r="M237" s="728">
        <v>0</v>
      </c>
      <c r="N237" s="727">
        <v>1</v>
      </c>
      <c r="O237" s="812">
        <v>1</v>
      </c>
      <c r="P237" s="728">
        <v>0</v>
      </c>
      <c r="Q237" s="745"/>
      <c r="R237" s="727">
        <v>1</v>
      </c>
      <c r="S237" s="745">
        <v>1</v>
      </c>
      <c r="T237" s="812">
        <v>1</v>
      </c>
      <c r="U237" s="768">
        <v>1</v>
      </c>
    </row>
    <row r="238" spans="1:21" ht="14.4" customHeight="1" x14ac:dyDescent="0.3">
      <c r="A238" s="726">
        <v>31</v>
      </c>
      <c r="B238" s="727" t="s">
        <v>1843</v>
      </c>
      <c r="C238" s="727" t="s">
        <v>1847</v>
      </c>
      <c r="D238" s="810" t="s">
        <v>2961</v>
      </c>
      <c r="E238" s="811" t="s">
        <v>1872</v>
      </c>
      <c r="F238" s="727" t="s">
        <v>1844</v>
      </c>
      <c r="G238" s="727" t="s">
        <v>1930</v>
      </c>
      <c r="H238" s="727" t="s">
        <v>571</v>
      </c>
      <c r="I238" s="727" t="s">
        <v>1931</v>
      </c>
      <c r="J238" s="727" t="s">
        <v>1932</v>
      </c>
      <c r="K238" s="727" t="s">
        <v>1933</v>
      </c>
      <c r="L238" s="728">
        <v>0</v>
      </c>
      <c r="M238" s="728">
        <v>0</v>
      </c>
      <c r="N238" s="727">
        <v>1</v>
      </c>
      <c r="O238" s="812">
        <v>0.5</v>
      </c>
      <c r="P238" s="728">
        <v>0</v>
      </c>
      <c r="Q238" s="745"/>
      <c r="R238" s="727">
        <v>1</v>
      </c>
      <c r="S238" s="745">
        <v>1</v>
      </c>
      <c r="T238" s="812">
        <v>0.5</v>
      </c>
      <c r="U238" s="768">
        <v>1</v>
      </c>
    </row>
    <row r="239" spans="1:21" ht="14.4" customHeight="1" x14ac:dyDescent="0.3">
      <c r="A239" s="726">
        <v>31</v>
      </c>
      <c r="B239" s="727" t="s">
        <v>1843</v>
      </c>
      <c r="C239" s="727" t="s">
        <v>1847</v>
      </c>
      <c r="D239" s="810" t="s">
        <v>2961</v>
      </c>
      <c r="E239" s="811" t="s">
        <v>1872</v>
      </c>
      <c r="F239" s="727" t="s">
        <v>1844</v>
      </c>
      <c r="G239" s="727" t="s">
        <v>1881</v>
      </c>
      <c r="H239" s="727" t="s">
        <v>571</v>
      </c>
      <c r="I239" s="727" t="s">
        <v>1882</v>
      </c>
      <c r="J239" s="727" t="s">
        <v>606</v>
      </c>
      <c r="K239" s="727" t="s">
        <v>1883</v>
      </c>
      <c r="L239" s="728">
        <v>0</v>
      </c>
      <c r="M239" s="728">
        <v>0</v>
      </c>
      <c r="N239" s="727">
        <v>3</v>
      </c>
      <c r="O239" s="812">
        <v>1</v>
      </c>
      <c r="P239" s="728"/>
      <c r="Q239" s="745"/>
      <c r="R239" s="727"/>
      <c r="S239" s="745">
        <v>0</v>
      </c>
      <c r="T239" s="812"/>
      <c r="U239" s="768">
        <v>0</v>
      </c>
    </row>
    <row r="240" spans="1:21" ht="14.4" customHeight="1" x14ac:dyDescent="0.3">
      <c r="A240" s="726">
        <v>31</v>
      </c>
      <c r="B240" s="727" t="s">
        <v>1843</v>
      </c>
      <c r="C240" s="727" t="s">
        <v>1847</v>
      </c>
      <c r="D240" s="810" t="s">
        <v>2961</v>
      </c>
      <c r="E240" s="811" t="s">
        <v>1872</v>
      </c>
      <c r="F240" s="727" t="s">
        <v>1844</v>
      </c>
      <c r="G240" s="727" t="s">
        <v>1946</v>
      </c>
      <c r="H240" s="727" t="s">
        <v>571</v>
      </c>
      <c r="I240" s="727" t="s">
        <v>2134</v>
      </c>
      <c r="J240" s="727" t="s">
        <v>1948</v>
      </c>
      <c r="K240" s="727" t="s">
        <v>2135</v>
      </c>
      <c r="L240" s="728">
        <v>0</v>
      </c>
      <c r="M240" s="728">
        <v>0</v>
      </c>
      <c r="N240" s="727">
        <v>1</v>
      </c>
      <c r="O240" s="812">
        <v>0.5</v>
      </c>
      <c r="P240" s="728"/>
      <c r="Q240" s="745"/>
      <c r="R240" s="727"/>
      <c r="S240" s="745">
        <v>0</v>
      </c>
      <c r="T240" s="812"/>
      <c r="U240" s="768">
        <v>0</v>
      </c>
    </row>
    <row r="241" spans="1:21" ht="14.4" customHeight="1" x14ac:dyDescent="0.3">
      <c r="A241" s="726">
        <v>31</v>
      </c>
      <c r="B241" s="727" t="s">
        <v>1843</v>
      </c>
      <c r="C241" s="727" t="s">
        <v>1847</v>
      </c>
      <c r="D241" s="810" t="s">
        <v>2961</v>
      </c>
      <c r="E241" s="811" t="s">
        <v>1872</v>
      </c>
      <c r="F241" s="727" t="s">
        <v>1844</v>
      </c>
      <c r="G241" s="727" t="s">
        <v>1886</v>
      </c>
      <c r="H241" s="727" t="s">
        <v>610</v>
      </c>
      <c r="I241" s="727" t="s">
        <v>1887</v>
      </c>
      <c r="J241" s="727" t="s">
        <v>753</v>
      </c>
      <c r="K241" s="727" t="s">
        <v>1497</v>
      </c>
      <c r="L241" s="728">
        <v>490.89</v>
      </c>
      <c r="M241" s="728">
        <v>23562.719999999998</v>
      </c>
      <c r="N241" s="727">
        <v>48</v>
      </c>
      <c r="O241" s="812">
        <v>12</v>
      </c>
      <c r="P241" s="728">
        <v>21599.159999999996</v>
      </c>
      <c r="Q241" s="745">
        <v>0.91666666666666663</v>
      </c>
      <c r="R241" s="727">
        <v>44</v>
      </c>
      <c r="S241" s="745">
        <v>0.91666666666666663</v>
      </c>
      <c r="T241" s="812">
        <v>10.5</v>
      </c>
      <c r="U241" s="768">
        <v>0.875</v>
      </c>
    </row>
    <row r="242" spans="1:21" ht="14.4" customHeight="1" x14ac:dyDescent="0.3">
      <c r="A242" s="726">
        <v>31</v>
      </c>
      <c r="B242" s="727" t="s">
        <v>1843</v>
      </c>
      <c r="C242" s="727" t="s">
        <v>1847</v>
      </c>
      <c r="D242" s="810" t="s">
        <v>2961</v>
      </c>
      <c r="E242" s="811" t="s">
        <v>1872</v>
      </c>
      <c r="F242" s="727" t="s">
        <v>1844</v>
      </c>
      <c r="G242" s="727" t="s">
        <v>1886</v>
      </c>
      <c r="H242" s="727" t="s">
        <v>610</v>
      </c>
      <c r="I242" s="727" t="s">
        <v>1888</v>
      </c>
      <c r="J242" s="727" t="s">
        <v>753</v>
      </c>
      <c r="K242" s="727" t="s">
        <v>1495</v>
      </c>
      <c r="L242" s="728">
        <v>736.33</v>
      </c>
      <c r="M242" s="728">
        <v>23562.560000000009</v>
      </c>
      <c r="N242" s="727">
        <v>32</v>
      </c>
      <c r="O242" s="812">
        <v>7</v>
      </c>
      <c r="P242" s="728">
        <v>22826.230000000007</v>
      </c>
      <c r="Q242" s="745">
        <v>0.96874999999999989</v>
      </c>
      <c r="R242" s="727">
        <v>31</v>
      </c>
      <c r="S242" s="745">
        <v>0.96875</v>
      </c>
      <c r="T242" s="812">
        <v>6.5</v>
      </c>
      <c r="U242" s="768">
        <v>0.9285714285714286</v>
      </c>
    </row>
    <row r="243" spans="1:21" ht="14.4" customHeight="1" x14ac:dyDescent="0.3">
      <c r="A243" s="726">
        <v>31</v>
      </c>
      <c r="B243" s="727" t="s">
        <v>1843</v>
      </c>
      <c r="C243" s="727" t="s">
        <v>1847</v>
      </c>
      <c r="D243" s="810" t="s">
        <v>2961</v>
      </c>
      <c r="E243" s="811" t="s">
        <v>1872</v>
      </c>
      <c r="F243" s="727" t="s">
        <v>1844</v>
      </c>
      <c r="G243" s="727" t="s">
        <v>1889</v>
      </c>
      <c r="H243" s="727" t="s">
        <v>610</v>
      </c>
      <c r="I243" s="727" t="s">
        <v>1673</v>
      </c>
      <c r="J243" s="727" t="s">
        <v>643</v>
      </c>
      <c r="K243" s="727" t="s">
        <v>1674</v>
      </c>
      <c r="L243" s="728">
        <v>48.42</v>
      </c>
      <c r="M243" s="728">
        <v>145.26</v>
      </c>
      <c r="N243" s="727">
        <v>3</v>
      </c>
      <c r="O243" s="812">
        <v>2.5</v>
      </c>
      <c r="P243" s="728">
        <v>48.42</v>
      </c>
      <c r="Q243" s="745">
        <v>0.33333333333333337</v>
      </c>
      <c r="R243" s="727">
        <v>1</v>
      </c>
      <c r="S243" s="745">
        <v>0.33333333333333331</v>
      </c>
      <c r="T243" s="812">
        <v>0.5</v>
      </c>
      <c r="U243" s="768">
        <v>0.2</v>
      </c>
    </row>
    <row r="244" spans="1:21" ht="14.4" customHeight="1" x14ac:dyDescent="0.3">
      <c r="A244" s="726">
        <v>31</v>
      </c>
      <c r="B244" s="727" t="s">
        <v>1843</v>
      </c>
      <c r="C244" s="727" t="s">
        <v>1847</v>
      </c>
      <c r="D244" s="810" t="s">
        <v>2961</v>
      </c>
      <c r="E244" s="811" t="s">
        <v>1872</v>
      </c>
      <c r="F244" s="727" t="s">
        <v>1844</v>
      </c>
      <c r="G244" s="727" t="s">
        <v>1961</v>
      </c>
      <c r="H244" s="727" t="s">
        <v>571</v>
      </c>
      <c r="I244" s="727" t="s">
        <v>2136</v>
      </c>
      <c r="J244" s="727" t="s">
        <v>1963</v>
      </c>
      <c r="K244" s="727" t="s">
        <v>2137</v>
      </c>
      <c r="L244" s="728">
        <v>34.659999999999997</v>
      </c>
      <c r="M244" s="728">
        <v>34.659999999999997</v>
      </c>
      <c r="N244" s="727">
        <v>1</v>
      </c>
      <c r="O244" s="812">
        <v>0.5</v>
      </c>
      <c r="P244" s="728">
        <v>34.659999999999997</v>
      </c>
      <c r="Q244" s="745">
        <v>1</v>
      </c>
      <c r="R244" s="727">
        <v>1</v>
      </c>
      <c r="S244" s="745">
        <v>1</v>
      </c>
      <c r="T244" s="812">
        <v>0.5</v>
      </c>
      <c r="U244" s="768">
        <v>1</v>
      </c>
    </row>
    <row r="245" spans="1:21" ht="14.4" customHeight="1" x14ac:dyDescent="0.3">
      <c r="A245" s="726">
        <v>31</v>
      </c>
      <c r="B245" s="727" t="s">
        <v>1843</v>
      </c>
      <c r="C245" s="727" t="s">
        <v>1847</v>
      </c>
      <c r="D245" s="810" t="s">
        <v>2961</v>
      </c>
      <c r="E245" s="811" t="s">
        <v>1872</v>
      </c>
      <c r="F245" s="727" t="s">
        <v>1844</v>
      </c>
      <c r="G245" s="727" t="s">
        <v>1965</v>
      </c>
      <c r="H245" s="727" t="s">
        <v>571</v>
      </c>
      <c r="I245" s="727" t="s">
        <v>2138</v>
      </c>
      <c r="J245" s="727" t="s">
        <v>953</v>
      </c>
      <c r="K245" s="727" t="s">
        <v>1967</v>
      </c>
      <c r="L245" s="728">
        <v>0</v>
      </c>
      <c r="M245" s="728">
        <v>0</v>
      </c>
      <c r="N245" s="727">
        <v>1</v>
      </c>
      <c r="O245" s="812">
        <v>1</v>
      </c>
      <c r="P245" s="728"/>
      <c r="Q245" s="745"/>
      <c r="R245" s="727"/>
      <c r="S245" s="745">
        <v>0</v>
      </c>
      <c r="T245" s="812"/>
      <c r="U245" s="768">
        <v>0</v>
      </c>
    </row>
    <row r="246" spans="1:21" ht="14.4" customHeight="1" x14ac:dyDescent="0.3">
      <c r="A246" s="726">
        <v>31</v>
      </c>
      <c r="B246" s="727" t="s">
        <v>1843</v>
      </c>
      <c r="C246" s="727" t="s">
        <v>1847</v>
      </c>
      <c r="D246" s="810" t="s">
        <v>2961</v>
      </c>
      <c r="E246" s="811" t="s">
        <v>1872</v>
      </c>
      <c r="F246" s="727" t="s">
        <v>1844</v>
      </c>
      <c r="G246" s="727" t="s">
        <v>1890</v>
      </c>
      <c r="H246" s="727" t="s">
        <v>610</v>
      </c>
      <c r="I246" s="727" t="s">
        <v>1692</v>
      </c>
      <c r="J246" s="727" t="s">
        <v>1693</v>
      </c>
      <c r="K246" s="727" t="s">
        <v>1694</v>
      </c>
      <c r="L246" s="728">
        <v>0</v>
      </c>
      <c r="M246" s="728">
        <v>0</v>
      </c>
      <c r="N246" s="727">
        <v>106</v>
      </c>
      <c r="O246" s="812">
        <v>77.5</v>
      </c>
      <c r="P246" s="728">
        <v>0</v>
      </c>
      <c r="Q246" s="745"/>
      <c r="R246" s="727">
        <v>61</v>
      </c>
      <c r="S246" s="745">
        <v>0.57547169811320753</v>
      </c>
      <c r="T246" s="812">
        <v>39.5</v>
      </c>
      <c r="U246" s="768">
        <v>0.50967741935483868</v>
      </c>
    </row>
    <row r="247" spans="1:21" ht="14.4" customHeight="1" x14ac:dyDescent="0.3">
      <c r="A247" s="726">
        <v>31</v>
      </c>
      <c r="B247" s="727" t="s">
        <v>1843</v>
      </c>
      <c r="C247" s="727" t="s">
        <v>1847</v>
      </c>
      <c r="D247" s="810" t="s">
        <v>2961</v>
      </c>
      <c r="E247" s="811" t="s">
        <v>1872</v>
      </c>
      <c r="F247" s="727" t="s">
        <v>1844</v>
      </c>
      <c r="G247" s="727" t="s">
        <v>1891</v>
      </c>
      <c r="H247" s="727" t="s">
        <v>571</v>
      </c>
      <c r="I247" s="727" t="s">
        <v>1892</v>
      </c>
      <c r="J247" s="727" t="s">
        <v>1134</v>
      </c>
      <c r="K247" s="727" t="s">
        <v>1893</v>
      </c>
      <c r="L247" s="728">
        <v>186.27</v>
      </c>
      <c r="M247" s="728">
        <v>745.08</v>
      </c>
      <c r="N247" s="727">
        <v>4</v>
      </c>
      <c r="O247" s="812">
        <v>3</v>
      </c>
      <c r="P247" s="728">
        <v>558.81000000000006</v>
      </c>
      <c r="Q247" s="745">
        <v>0.75</v>
      </c>
      <c r="R247" s="727">
        <v>3</v>
      </c>
      <c r="S247" s="745">
        <v>0.75</v>
      </c>
      <c r="T247" s="812">
        <v>2.5</v>
      </c>
      <c r="U247" s="768">
        <v>0.83333333333333337</v>
      </c>
    </row>
    <row r="248" spans="1:21" ht="14.4" customHeight="1" x14ac:dyDescent="0.3">
      <c r="A248" s="726">
        <v>31</v>
      </c>
      <c r="B248" s="727" t="s">
        <v>1843</v>
      </c>
      <c r="C248" s="727" t="s">
        <v>1847</v>
      </c>
      <c r="D248" s="810" t="s">
        <v>2961</v>
      </c>
      <c r="E248" s="811" t="s">
        <v>1872</v>
      </c>
      <c r="F248" s="727" t="s">
        <v>1844</v>
      </c>
      <c r="G248" s="727" t="s">
        <v>1894</v>
      </c>
      <c r="H248" s="727" t="s">
        <v>571</v>
      </c>
      <c r="I248" s="727" t="s">
        <v>2139</v>
      </c>
      <c r="J248" s="727" t="s">
        <v>1896</v>
      </c>
      <c r="K248" s="727" t="s">
        <v>2140</v>
      </c>
      <c r="L248" s="728">
        <v>16.77</v>
      </c>
      <c r="M248" s="728">
        <v>50.31</v>
      </c>
      <c r="N248" s="727">
        <v>3</v>
      </c>
      <c r="O248" s="812">
        <v>2</v>
      </c>
      <c r="P248" s="728">
        <v>33.54</v>
      </c>
      <c r="Q248" s="745">
        <v>0.66666666666666663</v>
      </c>
      <c r="R248" s="727">
        <v>2</v>
      </c>
      <c r="S248" s="745">
        <v>0.66666666666666663</v>
      </c>
      <c r="T248" s="812">
        <v>1</v>
      </c>
      <c r="U248" s="768">
        <v>0.5</v>
      </c>
    </row>
    <row r="249" spans="1:21" ht="14.4" customHeight="1" x14ac:dyDescent="0.3">
      <c r="A249" s="726">
        <v>31</v>
      </c>
      <c r="B249" s="727" t="s">
        <v>1843</v>
      </c>
      <c r="C249" s="727" t="s">
        <v>1847</v>
      </c>
      <c r="D249" s="810" t="s">
        <v>2961</v>
      </c>
      <c r="E249" s="811" t="s">
        <v>1872</v>
      </c>
      <c r="F249" s="727" t="s">
        <v>1844</v>
      </c>
      <c r="G249" s="727" t="s">
        <v>1894</v>
      </c>
      <c r="H249" s="727" t="s">
        <v>571</v>
      </c>
      <c r="I249" s="727" t="s">
        <v>1895</v>
      </c>
      <c r="J249" s="727" t="s">
        <v>1896</v>
      </c>
      <c r="K249" s="727" t="s">
        <v>1897</v>
      </c>
      <c r="L249" s="728">
        <v>50.32</v>
      </c>
      <c r="M249" s="728">
        <v>301.92</v>
      </c>
      <c r="N249" s="727">
        <v>6</v>
      </c>
      <c r="O249" s="812">
        <v>5.5</v>
      </c>
      <c r="P249" s="728">
        <v>251.6</v>
      </c>
      <c r="Q249" s="745">
        <v>0.83333333333333326</v>
      </c>
      <c r="R249" s="727">
        <v>5</v>
      </c>
      <c r="S249" s="745">
        <v>0.83333333333333337</v>
      </c>
      <c r="T249" s="812">
        <v>4.5</v>
      </c>
      <c r="U249" s="768">
        <v>0.81818181818181823</v>
      </c>
    </row>
    <row r="250" spans="1:21" ht="14.4" customHeight="1" x14ac:dyDescent="0.3">
      <c r="A250" s="726">
        <v>31</v>
      </c>
      <c r="B250" s="727" t="s">
        <v>1843</v>
      </c>
      <c r="C250" s="727" t="s">
        <v>1847</v>
      </c>
      <c r="D250" s="810" t="s">
        <v>2961</v>
      </c>
      <c r="E250" s="811" t="s">
        <v>1872</v>
      </c>
      <c r="F250" s="727" t="s">
        <v>1844</v>
      </c>
      <c r="G250" s="727" t="s">
        <v>1894</v>
      </c>
      <c r="H250" s="727" t="s">
        <v>571</v>
      </c>
      <c r="I250" s="727" t="s">
        <v>2141</v>
      </c>
      <c r="J250" s="727" t="s">
        <v>1030</v>
      </c>
      <c r="K250" s="727" t="s">
        <v>2142</v>
      </c>
      <c r="L250" s="728">
        <v>0</v>
      </c>
      <c r="M250" s="728">
        <v>0</v>
      </c>
      <c r="N250" s="727">
        <v>1</v>
      </c>
      <c r="O250" s="812">
        <v>0.5</v>
      </c>
      <c r="P250" s="728">
        <v>0</v>
      </c>
      <c r="Q250" s="745"/>
      <c r="R250" s="727">
        <v>1</v>
      </c>
      <c r="S250" s="745">
        <v>1</v>
      </c>
      <c r="T250" s="812">
        <v>0.5</v>
      </c>
      <c r="U250" s="768">
        <v>1</v>
      </c>
    </row>
    <row r="251" spans="1:21" ht="14.4" customHeight="1" x14ac:dyDescent="0.3">
      <c r="A251" s="726">
        <v>31</v>
      </c>
      <c r="B251" s="727" t="s">
        <v>1843</v>
      </c>
      <c r="C251" s="727" t="s">
        <v>1847</v>
      </c>
      <c r="D251" s="810" t="s">
        <v>2961</v>
      </c>
      <c r="E251" s="811" t="s">
        <v>1872</v>
      </c>
      <c r="F251" s="727" t="s">
        <v>1844</v>
      </c>
      <c r="G251" s="727" t="s">
        <v>1894</v>
      </c>
      <c r="H251" s="727" t="s">
        <v>571</v>
      </c>
      <c r="I251" s="727" t="s">
        <v>2072</v>
      </c>
      <c r="J251" s="727" t="s">
        <v>1030</v>
      </c>
      <c r="K251" s="727" t="s">
        <v>2073</v>
      </c>
      <c r="L251" s="728">
        <v>33.549999999999997</v>
      </c>
      <c r="M251" s="728">
        <v>33.549999999999997</v>
      </c>
      <c r="N251" s="727">
        <v>1</v>
      </c>
      <c r="O251" s="812">
        <v>0.5</v>
      </c>
      <c r="P251" s="728">
        <v>33.549999999999997</v>
      </c>
      <c r="Q251" s="745">
        <v>1</v>
      </c>
      <c r="R251" s="727">
        <v>1</v>
      </c>
      <c r="S251" s="745">
        <v>1</v>
      </c>
      <c r="T251" s="812">
        <v>0.5</v>
      </c>
      <c r="U251" s="768">
        <v>1</v>
      </c>
    </row>
    <row r="252" spans="1:21" ht="14.4" customHeight="1" x14ac:dyDescent="0.3">
      <c r="A252" s="726">
        <v>31</v>
      </c>
      <c r="B252" s="727" t="s">
        <v>1843</v>
      </c>
      <c r="C252" s="727" t="s">
        <v>1847</v>
      </c>
      <c r="D252" s="810" t="s">
        <v>2961</v>
      </c>
      <c r="E252" s="811" t="s">
        <v>1872</v>
      </c>
      <c r="F252" s="727" t="s">
        <v>1846</v>
      </c>
      <c r="G252" s="727" t="s">
        <v>1900</v>
      </c>
      <c r="H252" s="727" t="s">
        <v>571</v>
      </c>
      <c r="I252" s="727" t="s">
        <v>1901</v>
      </c>
      <c r="J252" s="727" t="s">
        <v>1902</v>
      </c>
      <c r="K252" s="727" t="s">
        <v>1903</v>
      </c>
      <c r="L252" s="728">
        <v>35.130000000000003</v>
      </c>
      <c r="M252" s="728">
        <v>8923.0200000000204</v>
      </c>
      <c r="N252" s="727">
        <v>254</v>
      </c>
      <c r="O252" s="812">
        <v>122</v>
      </c>
      <c r="P252" s="728">
        <v>8923.0200000000204</v>
      </c>
      <c r="Q252" s="745">
        <v>1</v>
      </c>
      <c r="R252" s="727">
        <v>254</v>
      </c>
      <c r="S252" s="745">
        <v>1</v>
      </c>
      <c r="T252" s="812">
        <v>122</v>
      </c>
      <c r="U252" s="768">
        <v>1</v>
      </c>
    </row>
    <row r="253" spans="1:21" ht="14.4" customHeight="1" x14ac:dyDescent="0.3">
      <c r="A253" s="726">
        <v>31</v>
      </c>
      <c r="B253" s="727" t="s">
        <v>1843</v>
      </c>
      <c r="C253" s="727" t="s">
        <v>1847</v>
      </c>
      <c r="D253" s="810" t="s">
        <v>2961</v>
      </c>
      <c r="E253" s="811" t="s">
        <v>1872</v>
      </c>
      <c r="F253" s="727" t="s">
        <v>1846</v>
      </c>
      <c r="G253" s="727" t="s">
        <v>2029</v>
      </c>
      <c r="H253" s="727" t="s">
        <v>571</v>
      </c>
      <c r="I253" s="727" t="s">
        <v>2030</v>
      </c>
      <c r="J253" s="727" t="s">
        <v>2031</v>
      </c>
      <c r="K253" s="727" t="s">
        <v>2032</v>
      </c>
      <c r="L253" s="728">
        <v>410</v>
      </c>
      <c r="M253" s="728">
        <v>4100</v>
      </c>
      <c r="N253" s="727">
        <v>10</v>
      </c>
      <c r="O253" s="812">
        <v>10</v>
      </c>
      <c r="P253" s="728">
        <v>2870</v>
      </c>
      <c r="Q253" s="745">
        <v>0.7</v>
      </c>
      <c r="R253" s="727">
        <v>7</v>
      </c>
      <c r="S253" s="745">
        <v>0.7</v>
      </c>
      <c r="T253" s="812">
        <v>7</v>
      </c>
      <c r="U253" s="768">
        <v>0.7</v>
      </c>
    </row>
    <row r="254" spans="1:21" ht="14.4" customHeight="1" x14ac:dyDescent="0.3">
      <c r="A254" s="726">
        <v>31</v>
      </c>
      <c r="B254" s="727" t="s">
        <v>1843</v>
      </c>
      <c r="C254" s="727" t="s">
        <v>1847</v>
      </c>
      <c r="D254" s="810" t="s">
        <v>2961</v>
      </c>
      <c r="E254" s="811" t="s">
        <v>1872</v>
      </c>
      <c r="F254" s="727" t="s">
        <v>1846</v>
      </c>
      <c r="G254" s="727" t="s">
        <v>1904</v>
      </c>
      <c r="H254" s="727" t="s">
        <v>571</v>
      </c>
      <c r="I254" s="727" t="s">
        <v>2033</v>
      </c>
      <c r="J254" s="727" t="s">
        <v>2034</v>
      </c>
      <c r="K254" s="727" t="s">
        <v>2035</v>
      </c>
      <c r="L254" s="728">
        <v>3000</v>
      </c>
      <c r="M254" s="728">
        <v>6000</v>
      </c>
      <c r="N254" s="727">
        <v>2</v>
      </c>
      <c r="O254" s="812">
        <v>2</v>
      </c>
      <c r="P254" s="728">
        <v>6000</v>
      </c>
      <c r="Q254" s="745">
        <v>1</v>
      </c>
      <c r="R254" s="727">
        <v>2</v>
      </c>
      <c r="S254" s="745">
        <v>1</v>
      </c>
      <c r="T254" s="812">
        <v>2</v>
      </c>
      <c r="U254" s="768">
        <v>1</v>
      </c>
    </row>
    <row r="255" spans="1:21" ht="14.4" customHeight="1" x14ac:dyDescent="0.3">
      <c r="A255" s="726">
        <v>31</v>
      </c>
      <c r="B255" s="727" t="s">
        <v>1843</v>
      </c>
      <c r="C255" s="727" t="s">
        <v>1847</v>
      </c>
      <c r="D255" s="810" t="s">
        <v>2961</v>
      </c>
      <c r="E255" s="811" t="s">
        <v>1872</v>
      </c>
      <c r="F255" s="727" t="s">
        <v>1846</v>
      </c>
      <c r="G255" s="727" t="s">
        <v>1904</v>
      </c>
      <c r="H255" s="727" t="s">
        <v>571</v>
      </c>
      <c r="I255" s="727" t="s">
        <v>1981</v>
      </c>
      <c r="J255" s="727" t="s">
        <v>1982</v>
      </c>
      <c r="K255" s="727" t="s">
        <v>1983</v>
      </c>
      <c r="L255" s="728">
        <v>199.5</v>
      </c>
      <c r="M255" s="728">
        <v>199.5</v>
      </c>
      <c r="N255" s="727">
        <v>1</v>
      </c>
      <c r="O255" s="812">
        <v>1</v>
      </c>
      <c r="P255" s="728">
        <v>199.5</v>
      </c>
      <c r="Q255" s="745">
        <v>1</v>
      </c>
      <c r="R255" s="727">
        <v>1</v>
      </c>
      <c r="S255" s="745">
        <v>1</v>
      </c>
      <c r="T255" s="812">
        <v>1</v>
      </c>
      <c r="U255" s="768">
        <v>1</v>
      </c>
    </row>
    <row r="256" spans="1:21" ht="14.4" customHeight="1" x14ac:dyDescent="0.3">
      <c r="A256" s="726">
        <v>31</v>
      </c>
      <c r="B256" s="727" t="s">
        <v>1843</v>
      </c>
      <c r="C256" s="727" t="s">
        <v>1847</v>
      </c>
      <c r="D256" s="810" t="s">
        <v>2961</v>
      </c>
      <c r="E256" s="811" t="s">
        <v>1872</v>
      </c>
      <c r="F256" s="727" t="s">
        <v>1846</v>
      </c>
      <c r="G256" s="727" t="s">
        <v>1904</v>
      </c>
      <c r="H256" s="727" t="s">
        <v>571</v>
      </c>
      <c r="I256" s="727" t="s">
        <v>1905</v>
      </c>
      <c r="J256" s="727" t="s">
        <v>1906</v>
      </c>
      <c r="K256" s="727" t="s">
        <v>1907</v>
      </c>
      <c r="L256" s="728">
        <v>492.18</v>
      </c>
      <c r="M256" s="728">
        <v>4921.8</v>
      </c>
      <c r="N256" s="727">
        <v>10</v>
      </c>
      <c r="O256" s="812">
        <v>10</v>
      </c>
      <c r="P256" s="728">
        <v>4921.8</v>
      </c>
      <c r="Q256" s="745">
        <v>1</v>
      </c>
      <c r="R256" s="727">
        <v>10</v>
      </c>
      <c r="S256" s="745">
        <v>1</v>
      </c>
      <c r="T256" s="812">
        <v>10</v>
      </c>
      <c r="U256" s="768">
        <v>1</v>
      </c>
    </row>
    <row r="257" spans="1:21" ht="14.4" customHeight="1" x14ac:dyDescent="0.3">
      <c r="A257" s="726">
        <v>31</v>
      </c>
      <c r="B257" s="727" t="s">
        <v>1843</v>
      </c>
      <c r="C257" s="727" t="s">
        <v>1847</v>
      </c>
      <c r="D257" s="810" t="s">
        <v>2961</v>
      </c>
      <c r="E257" s="811" t="s">
        <v>1872</v>
      </c>
      <c r="F257" s="727" t="s">
        <v>1846</v>
      </c>
      <c r="G257" s="727" t="s">
        <v>1904</v>
      </c>
      <c r="H257" s="727" t="s">
        <v>571</v>
      </c>
      <c r="I257" s="727" t="s">
        <v>2143</v>
      </c>
      <c r="J257" s="727" t="s">
        <v>2144</v>
      </c>
      <c r="K257" s="727" t="s">
        <v>2145</v>
      </c>
      <c r="L257" s="728">
        <v>245.43</v>
      </c>
      <c r="M257" s="728">
        <v>245.43</v>
      </c>
      <c r="N257" s="727">
        <v>1</v>
      </c>
      <c r="O257" s="812">
        <v>1</v>
      </c>
      <c r="P257" s="728">
        <v>245.43</v>
      </c>
      <c r="Q257" s="745">
        <v>1</v>
      </c>
      <c r="R257" s="727">
        <v>1</v>
      </c>
      <c r="S257" s="745">
        <v>1</v>
      </c>
      <c r="T257" s="812">
        <v>1</v>
      </c>
      <c r="U257" s="768">
        <v>1</v>
      </c>
    </row>
    <row r="258" spans="1:21" ht="14.4" customHeight="1" x14ac:dyDescent="0.3">
      <c r="A258" s="726">
        <v>31</v>
      </c>
      <c r="B258" s="727" t="s">
        <v>1843</v>
      </c>
      <c r="C258" s="727" t="s">
        <v>1847</v>
      </c>
      <c r="D258" s="810" t="s">
        <v>2961</v>
      </c>
      <c r="E258" s="811" t="s">
        <v>1872</v>
      </c>
      <c r="F258" s="727" t="s">
        <v>1846</v>
      </c>
      <c r="G258" s="727" t="s">
        <v>1904</v>
      </c>
      <c r="H258" s="727" t="s">
        <v>571</v>
      </c>
      <c r="I258" s="727" t="s">
        <v>1984</v>
      </c>
      <c r="J258" s="727" t="s">
        <v>1985</v>
      </c>
      <c r="K258" s="727" t="s">
        <v>1986</v>
      </c>
      <c r="L258" s="728">
        <v>58.5</v>
      </c>
      <c r="M258" s="728">
        <v>58.5</v>
      </c>
      <c r="N258" s="727">
        <v>1</v>
      </c>
      <c r="O258" s="812">
        <v>1</v>
      </c>
      <c r="P258" s="728">
        <v>58.5</v>
      </c>
      <c r="Q258" s="745">
        <v>1</v>
      </c>
      <c r="R258" s="727">
        <v>1</v>
      </c>
      <c r="S258" s="745">
        <v>1</v>
      </c>
      <c r="T258" s="812">
        <v>1</v>
      </c>
      <c r="U258" s="768">
        <v>1</v>
      </c>
    </row>
    <row r="259" spans="1:21" ht="14.4" customHeight="1" x14ac:dyDescent="0.3">
      <c r="A259" s="726">
        <v>31</v>
      </c>
      <c r="B259" s="727" t="s">
        <v>1843</v>
      </c>
      <c r="C259" s="727" t="s">
        <v>1847</v>
      </c>
      <c r="D259" s="810" t="s">
        <v>2961</v>
      </c>
      <c r="E259" s="811" t="s">
        <v>1872</v>
      </c>
      <c r="F259" s="727" t="s">
        <v>1846</v>
      </c>
      <c r="G259" s="727" t="s">
        <v>1904</v>
      </c>
      <c r="H259" s="727" t="s">
        <v>571</v>
      </c>
      <c r="I259" s="727" t="s">
        <v>1987</v>
      </c>
      <c r="J259" s="727" t="s">
        <v>1988</v>
      </c>
      <c r="K259" s="727" t="s">
        <v>1989</v>
      </c>
      <c r="L259" s="728">
        <v>971.25</v>
      </c>
      <c r="M259" s="728">
        <v>2913.75</v>
      </c>
      <c r="N259" s="727">
        <v>3</v>
      </c>
      <c r="O259" s="812">
        <v>3</v>
      </c>
      <c r="P259" s="728">
        <v>2913.75</v>
      </c>
      <c r="Q259" s="745">
        <v>1</v>
      </c>
      <c r="R259" s="727">
        <v>3</v>
      </c>
      <c r="S259" s="745">
        <v>1</v>
      </c>
      <c r="T259" s="812">
        <v>3</v>
      </c>
      <c r="U259" s="768">
        <v>1</v>
      </c>
    </row>
    <row r="260" spans="1:21" ht="14.4" customHeight="1" x14ac:dyDescent="0.3">
      <c r="A260" s="726">
        <v>31</v>
      </c>
      <c r="B260" s="727" t="s">
        <v>1843</v>
      </c>
      <c r="C260" s="727" t="s">
        <v>1847</v>
      </c>
      <c r="D260" s="810" t="s">
        <v>2961</v>
      </c>
      <c r="E260" s="811" t="s">
        <v>1872</v>
      </c>
      <c r="F260" s="727" t="s">
        <v>1846</v>
      </c>
      <c r="G260" s="727" t="s">
        <v>1904</v>
      </c>
      <c r="H260" s="727" t="s">
        <v>571</v>
      </c>
      <c r="I260" s="727" t="s">
        <v>2146</v>
      </c>
      <c r="J260" s="727" t="s">
        <v>2147</v>
      </c>
      <c r="K260" s="727" t="s">
        <v>2148</v>
      </c>
      <c r="L260" s="728">
        <v>1978.94</v>
      </c>
      <c r="M260" s="728">
        <v>1978.94</v>
      </c>
      <c r="N260" s="727">
        <v>1</v>
      </c>
      <c r="O260" s="812">
        <v>1</v>
      </c>
      <c r="P260" s="728">
        <v>1978.94</v>
      </c>
      <c r="Q260" s="745">
        <v>1</v>
      </c>
      <c r="R260" s="727">
        <v>1</v>
      </c>
      <c r="S260" s="745">
        <v>1</v>
      </c>
      <c r="T260" s="812">
        <v>1</v>
      </c>
      <c r="U260" s="768">
        <v>1</v>
      </c>
    </row>
    <row r="261" spans="1:21" ht="14.4" customHeight="1" x14ac:dyDescent="0.3">
      <c r="A261" s="726">
        <v>31</v>
      </c>
      <c r="B261" s="727" t="s">
        <v>1843</v>
      </c>
      <c r="C261" s="727" t="s">
        <v>1847</v>
      </c>
      <c r="D261" s="810" t="s">
        <v>2961</v>
      </c>
      <c r="E261" s="811" t="s">
        <v>1872</v>
      </c>
      <c r="F261" s="727" t="s">
        <v>1846</v>
      </c>
      <c r="G261" s="727" t="s">
        <v>1904</v>
      </c>
      <c r="H261" s="727" t="s">
        <v>571</v>
      </c>
      <c r="I261" s="727" t="s">
        <v>2149</v>
      </c>
      <c r="J261" s="727" t="s">
        <v>1985</v>
      </c>
      <c r="K261" s="727" t="s">
        <v>2150</v>
      </c>
      <c r="L261" s="728">
        <v>58.5</v>
      </c>
      <c r="M261" s="728">
        <v>58.5</v>
      </c>
      <c r="N261" s="727">
        <v>1</v>
      </c>
      <c r="O261" s="812">
        <v>1</v>
      </c>
      <c r="P261" s="728">
        <v>58.5</v>
      </c>
      <c r="Q261" s="745">
        <v>1</v>
      </c>
      <c r="R261" s="727">
        <v>1</v>
      </c>
      <c r="S261" s="745">
        <v>1</v>
      </c>
      <c r="T261" s="812">
        <v>1</v>
      </c>
      <c r="U261" s="768">
        <v>1</v>
      </c>
    </row>
    <row r="262" spans="1:21" ht="14.4" customHeight="1" x14ac:dyDescent="0.3">
      <c r="A262" s="726">
        <v>31</v>
      </c>
      <c r="B262" s="727" t="s">
        <v>1843</v>
      </c>
      <c r="C262" s="727" t="s">
        <v>1847</v>
      </c>
      <c r="D262" s="810" t="s">
        <v>2961</v>
      </c>
      <c r="E262" s="811" t="s">
        <v>1872</v>
      </c>
      <c r="F262" s="727" t="s">
        <v>1846</v>
      </c>
      <c r="G262" s="727" t="s">
        <v>1904</v>
      </c>
      <c r="H262" s="727" t="s">
        <v>571</v>
      </c>
      <c r="I262" s="727" t="s">
        <v>2036</v>
      </c>
      <c r="J262" s="727" t="s">
        <v>2037</v>
      </c>
      <c r="K262" s="727" t="s">
        <v>2038</v>
      </c>
      <c r="L262" s="728">
        <v>1000</v>
      </c>
      <c r="M262" s="728">
        <v>2000</v>
      </c>
      <c r="N262" s="727">
        <v>2</v>
      </c>
      <c r="O262" s="812">
        <v>2</v>
      </c>
      <c r="P262" s="728">
        <v>2000</v>
      </c>
      <c r="Q262" s="745">
        <v>1</v>
      </c>
      <c r="R262" s="727">
        <v>2</v>
      </c>
      <c r="S262" s="745">
        <v>1</v>
      </c>
      <c r="T262" s="812">
        <v>2</v>
      </c>
      <c r="U262" s="768">
        <v>1</v>
      </c>
    </row>
    <row r="263" spans="1:21" ht="14.4" customHeight="1" x14ac:dyDescent="0.3">
      <c r="A263" s="726">
        <v>31</v>
      </c>
      <c r="B263" s="727" t="s">
        <v>1843</v>
      </c>
      <c r="C263" s="727" t="s">
        <v>1847</v>
      </c>
      <c r="D263" s="810" t="s">
        <v>2961</v>
      </c>
      <c r="E263" s="811" t="s">
        <v>1872</v>
      </c>
      <c r="F263" s="727" t="s">
        <v>1846</v>
      </c>
      <c r="G263" s="727" t="s">
        <v>1904</v>
      </c>
      <c r="H263" s="727" t="s">
        <v>571</v>
      </c>
      <c r="I263" s="727" t="s">
        <v>2151</v>
      </c>
      <c r="J263" s="727" t="s">
        <v>2098</v>
      </c>
      <c r="K263" s="727" t="s">
        <v>2152</v>
      </c>
      <c r="L263" s="728">
        <v>775</v>
      </c>
      <c r="M263" s="728">
        <v>775</v>
      </c>
      <c r="N263" s="727">
        <v>1</v>
      </c>
      <c r="O263" s="812">
        <v>1</v>
      </c>
      <c r="P263" s="728">
        <v>775</v>
      </c>
      <c r="Q263" s="745">
        <v>1</v>
      </c>
      <c r="R263" s="727">
        <v>1</v>
      </c>
      <c r="S263" s="745">
        <v>1</v>
      </c>
      <c r="T263" s="812">
        <v>1</v>
      </c>
      <c r="U263" s="768">
        <v>1</v>
      </c>
    </row>
    <row r="264" spans="1:21" ht="14.4" customHeight="1" x14ac:dyDescent="0.3">
      <c r="A264" s="726">
        <v>31</v>
      </c>
      <c r="B264" s="727" t="s">
        <v>1843</v>
      </c>
      <c r="C264" s="727" t="s">
        <v>1847</v>
      </c>
      <c r="D264" s="810" t="s">
        <v>2961</v>
      </c>
      <c r="E264" s="811" t="s">
        <v>1872</v>
      </c>
      <c r="F264" s="727" t="s">
        <v>1846</v>
      </c>
      <c r="G264" s="727" t="s">
        <v>1904</v>
      </c>
      <c r="H264" s="727" t="s">
        <v>571</v>
      </c>
      <c r="I264" s="727" t="s">
        <v>2153</v>
      </c>
      <c r="J264" s="727" t="s">
        <v>2154</v>
      </c>
      <c r="K264" s="727" t="s">
        <v>2102</v>
      </c>
      <c r="L264" s="728">
        <v>1000</v>
      </c>
      <c r="M264" s="728">
        <v>1000</v>
      </c>
      <c r="N264" s="727">
        <v>1</v>
      </c>
      <c r="O264" s="812">
        <v>1</v>
      </c>
      <c r="P264" s="728"/>
      <c r="Q264" s="745">
        <v>0</v>
      </c>
      <c r="R264" s="727"/>
      <c r="S264" s="745">
        <v>0</v>
      </c>
      <c r="T264" s="812"/>
      <c r="U264" s="768">
        <v>0</v>
      </c>
    </row>
    <row r="265" spans="1:21" ht="14.4" customHeight="1" x14ac:dyDescent="0.3">
      <c r="A265" s="726">
        <v>31</v>
      </c>
      <c r="B265" s="727" t="s">
        <v>1843</v>
      </c>
      <c r="C265" s="727" t="s">
        <v>1847</v>
      </c>
      <c r="D265" s="810" t="s">
        <v>2961</v>
      </c>
      <c r="E265" s="811" t="s">
        <v>1872</v>
      </c>
      <c r="F265" s="727" t="s">
        <v>1846</v>
      </c>
      <c r="G265" s="727" t="s">
        <v>1904</v>
      </c>
      <c r="H265" s="727" t="s">
        <v>571</v>
      </c>
      <c r="I265" s="727" t="s">
        <v>2155</v>
      </c>
      <c r="J265" s="727" t="s">
        <v>2156</v>
      </c>
      <c r="K265" s="727" t="s">
        <v>2157</v>
      </c>
      <c r="L265" s="728">
        <v>1000</v>
      </c>
      <c r="M265" s="728">
        <v>1000</v>
      </c>
      <c r="N265" s="727">
        <v>1</v>
      </c>
      <c r="O265" s="812">
        <v>1</v>
      </c>
      <c r="P265" s="728">
        <v>1000</v>
      </c>
      <c r="Q265" s="745">
        <v>1</v>
      </c>
      <c r="R265" s="727">
        <v>1</v>
      </c>
      <c r="S265" s="745">
        <v>1</v>
      </c>
      <c r="T265" s="812">
        <v>1</v>
      </c>
      <c r="U265" s="768">
        <v>1</v>
      </c>
    </row>
    <row r="266" spans="1:21" ht="14.4" customHeight="1" x14ac:dyDescent="0.3">
      <c r="A266" s="726">
        <v>31</v>
      </c>
      <c r="B266" s="727" t="s">
        <v>1843</v>
      </c>
      <c r="C266" s="727" t="s">
        <v>1847</v>
      </c>
      <c r="D266" s="810" t="s">
        <v>2961</v>
      </c>
      <c r="E266" s="811" t="s">
        <v>1872</v>
      </c>
      <c r="F266" s="727" t="s">
        <v>1846</v>
      </c>
      <c r="G266" s="727" t="s">
        <v>1904</v>
      </c>
      <c r="H266" s="727" t="s">
        <v>571</v>
      </c>
      <c r="I266" s="727" t="s">
        <v>2158</v>
      </c>
      <c r="J266" s="727" t="s">
        <v>2159</v>
      </c>
      <c r="K266" s="727" t="s">
        <v>2160</v>
      </c>
      <c r="L266" s="728">
        <v>250</v>
      </c>
      <c r="M266" s="728">
        <v>250</v>
      </c>
      <c r="N266" s="727">
        <v>1</v>
      </c>
      <c r="O266" s="812">
        <v>1</v>
      </c>
      <c r="P266" s="728">
        <v>250</v>
      </c>
      <c r="Q266" s="745">
        <v>1</v>
      </c>
      <c r="R266" s="727">
        <v>1</v>
      </c>
      <c r="S266" s="745">
        <v>1</v>
      </c>
      <c r="T266" s="812">
        <v>1</v>
      </c>
      <c r="U266" s="768">
        <v>1</v>
      </c>
    </row>
    <row r="267" spans="1:21" ht="14.4" customHeight="1" x14ac:dyDescent="0.3">
      <c r="A267" s="726">
        <v>31</v>
      </c>
      <c r="B267" s="727" t="s">
        <v>1843</v>
      </c>
      <c r="C267" s="727" t="s">
        <v>1847</v>
      </c>
      <c r="D267" s="810" t="s">
        <v>2961</v>
      </c>
      <c r="E267" s="811" t="s">
        <v>1872</v>
      </c>
      <c r="F267" s="727" t="s">
        <v>1846</v>
      </c>
      <c r="G267" s="727" t="s">
        <v>1917</v>
      </c>
      <c r="H267" s="727" t="s">
        <v>571</v>
      </c>
      <c r="I267" s="727" t="s">
        <v>1996</v>
      </c>
      <c r="J267" s="727" t="s">
        <v>1997</v>
      </c>
      <c r="K267" s="727" t="s">
        <v>1998</v>
      </c>
      <c r="L267" s="728">
        <v>260</v>
      </c>
      <c r="M267" s="728">
        <v>1300</v>
      </c>
      <c r="N267" s="727">
        <v>5</v>
      </c>
      <c r="O267" s="812">
        <v>4</v>
      </c>
      <c r="P267" s="728">
        <v>1300</v>
      </c>
      <c r="Q267" s="745">
        <v>1</v>
      </c>
      <c r="R267" s="727">
        <v>5</v>
      </c>
      <c r="S267" s="745">
        <v>1</v>
      </c>
      <c r="T267" s="812">
        <v>4</v>
      </c>
      <c r="U267" s="768">
        <v>1</v>
      </c>
    </row>
    <row r="268" spans="1:21" ht="14.4" customHeight="1" x14ac:dyDescent="0.3">
      <c r="A268" s="726">
        <v>31</v>
      </c>
      <c r="B268" s="727" t="s">
        <v>1843</v>
      </c>
      <c r="C268" s="727" t="s">
        <v>1847</v>
      </c>
      <c r="D268" s="810" t="s">
        <v>2961</v>
      </c>
      <c r="E268" s="811" t="s">
        <v>1872</v>
      </c>
      <c r="F268" s="727" t="s">
        <v>1846</v>
      </c>
      <c r="G268" s="727" t="s">
        <v>1917</v>
      </c>
      <c r="H268" s="727" t="s">
        <v>571</v>
      </c>
      <c r="I268" s="727" t="s">
        <v>1918</v>
      </c>
      <c r="J268" s="727" t="s">
        <v>1919</v>
      </c>
      <c r="K268" s="727" t="s">
        <v>1920</v>
      </c>
      <c r="L268" s="728">
        <v>200</v>
      </c>
      <c r="M268" s="728">
        <v>13200</v>
      </c>
      <c r="N268" s="727">
        <v>66</v>
      </c>
      <c r="O268" s="812">
        <v>33</v>
      </c>
      <c r="P268" s="728">
        <v>13200</v>
      </c>
      <c r="Q268" s="745">
        <v>1</v>
      </c>
      <c r="R268" s="727">
        <v>66</v>
      </c>
      <c r="S268" s="745">
        <v>1</v>
      </c>
      <c r="T268" s="812">
        <v>33</v>
      </c>
      <c r="U268" s="768">
        <v>1</v>
      </c>
    </row>
    <row r="269" spans="1:21" ht="14.4" customHeight="1" x14ac:dyDescent="0.3">
      <c r="A269" s="726">
        <v>31</v>
      </c>
      <c r="B269" s="727" t="s">
        <v>1843</v>
      </c>
      <c r="C269" s="727" t="s">
        <v>1847</v>
      </c>
      <c r="D269" s="810" t="s">
        <v>2961</v>
      </c>
      <c r="E269" s="811" t="s">
        <v>1872</v>
      </c>
      <c r="F269" s="727" t="s">
        <v>1846</v>
      </c>
      <c r="G269" s="727" t="s">
        <v>1917</v>
      </c>
      <c r="H269" s="727" t="s">
        <v>571</v>
      </c>
      <c r="I269" s="727" t="s">
        <v>1999</v>
      </c>
      <c r="J269" s="727" t="s">
        <v>2000</v>
      </c>
      <c r="K269" s="727" t="s">
        <v>2001</v>
      </c>
      <c r="L269" s="728">
        <v>1200</v>
      </c>
      <c r="M269" s="728">
        <v>1200</v>
      </c>
      <c r="N269" s="727">
        <v>1</v>
      </c>
      <c r="O269" s="812">
        <v>1</v>
      </c>
      <c r="P269" s="728">
        <v>1200</v>
      </c>
      <c r="Q269" s="745">
        <v>1</v>
      </c>
      <c r="R269" s="727">
        <v>1</v>
      </c>
      <c r="S269" s="745">
        <v>1</v>
      </c>
      <c r="T269" s="812">
        <v>1</v>
      </c>
      <c r="U269" s="768">
        <v>1</v>
      </c>
    </row>
    <row r="270" spans="1:21" ht="14.4" customHeight="1" x14ac:dyDescent="0.3">
      <c r="A270" s="726">
        <v>31</v>
      </c>
      <c r="B270" s="727" t="s">
        <v>1843</v>
      </c>
      <c r="C270" s="727" t="s">
        <v>1847</v>
      </c>
      <c r="D270" s="810" t="s">
        <v>2961</v>
      </c>
      <c r="E270" s="811" t="s">
        <v>1873</v>
      </c>
      <c r="F270" s="727" t="s">
        <v>1844</v>
      </c>
      <c r="G270" s="727" t="s">
        <v>1885</v>
      </c>
      <c r="H270" s="727" t="s">
        <v>610</v>
      </c>
      <c r="I270" s="727" t="s">
        <v>1616</v>
      </c>
      <c r="J270" s="727" t="s">
        <v>1617</v>
      </c>
      <c r="K270" s="727" t="s">
        <v>1618</v>
      </c>
      <c r="L270" s="728">
        <v>149.52000000000001</v>
      </c>
      <c r="M270" s="728">
        <v>149.52000000000001</v>
      </c>
      <c r="N270" s="727">
        <v>1</v>
      </c>
      <c r="O270" s="812">
        <v>0.5</v>
      </c>
      <c r="P270" s="728">
        <v>149.52000000000001</v>
      </c>
      <c r="Q270" s="745">
        <v>1</v>
      </c>
      <c r="R270" s="727">
        <v>1</v>
      </c>
      <c r="S270" s="745">
        <v>1</v>
      </c>
      <c r="T270" s="812">
        <v>0.5</v>
      </c>
      <c r="U270" s="768">
        <v>1</v>
      </c>
    </row>
    <row r="271" spans="1:21" ht="14.4" customHeight="1" x14ac:dyDescent="0.3">
      <c r="A271" s="726">
        <v>31</v>
      </c>
      <c r="B271" s="727" t="s">
        <v>1843</v>
      </c>
      <c r="C271" s="727" t="s">
        <v>1847</v>
      </c>
      <c r="D271" s="810" t="s">
        <v>2961</v>
      </c>
      <c r="E271" s="811" t="s">
        <v>1873</v>
      </c>
      <c r="F271" s="727" t="s">
        <v>1844</v>
      </c>
      <c r="G271" s="727" t="s">
        <v>1886</v>
      </c>
      <c r="H271" s="727" t="s">
        <v>610</v>
      </c>
      <c r="I271" s="727" t="s">
        <v>1888</v>
      </c>
      <c r="J271" s="727" t="s">
        <v>753</v>
      </c>
      <c r="K271" s="727" t="s">
        <v>1495</v>
      </c>
      <c r="L271" s="728">
        <v>736.33</v>
      </c>
      <c r="M271" s="728">
        <v>8835.9600000000009</v>
      </c>
      <c r="N271" s="727">
        <v>12</v>
      </c>
      <c r="O271" s="812">
        <v>1.5</v>
      </c>
      <c r="P271" s="728">
        <v>8835.9600000000009</v>
      </c>
      <c r="Q271" s="745">
        <v>1</v>
      </c>
      <c r="R271" s="727">
        <v>12</v>
      </c>
      <c r="S271" s="745">
        <v>1</v>
      </c>
      <c r="T271" s="812">
        <v>1.5</v>
      </c>
      <c r="U271" s="768">
        <v>1</v>
      </c>
    </row>
    <row r="272" spans="1:21" ht="14.4" customHeight="1" x14ac:dyDescent="0.3">
      <c r="A272" s="726">
        <v>31</v>
      </c>
      <c r="B272" s="727" t="s">
        <v>1843</v>
      </c>
      <c r="C272" s="727" t="s">
        <v>1847</v>
      </c>
      <c r="D272" s="810" t="s">
        <v>2961</v>
      </c>
      <c r="E272" s="811" t="s">
        <v>1873</v>
      </c>
      <c r="F272" s="727" t="s">
        <v>1844</v>
      </c>
      <c r="G272" s="727" t="s">
        <v>1890</v>
      </c>
      <c r="H272" s="727" t="s">
        <v>610</v>
      </c>
      <c r="I272" s="727" t="s">
        <v>1692</v>
      </c>
      <c r="J272" s="727" t="s">
        <v>1693</v>
      </c>
      <c r="K272" s="727" t="s">
        <v>1694</v>
      </c>
      <c r="L272" s="728">
        <v>0</v>
      </c>
      <c r="M272" s="728">
        <v>0</v>
      </c>
      <c r="N272" s="727">
        <v>15</v>
      </c>
      <c r="O272" s="812">
        <v>6</v>
      </c>
      <c r="P272" s="728">
        <v>0</v>
      </c>
      <c r="Q272" s="745"/>
      <c r="R272" s="727">
        <v>7</v>
      </c>
      <c r="S272" s="745">
        <v>0.46666666666666667</v>
      </c>
      <c r="T272" s="812">
        <v>2</v>
      </c>
      <c r="U272" s="768">
        <v>0.33333333333333331</v>
      </c>
    </row>
    <row r="273" spans="1:21" ht="14.4" customHeight="1" x14ac:dyDescent="0.3">
      <c r="A273" s="726">
        <v>31</v>
      </c>
      <c r="B273" s="727" t="s">
        <v>1843</v>
      </c>
      <c r="C273" s="727" t="s">
        <v>1847</v>
      </c>
      <c r="D273" s="810" t="s">
        <v>2961</v>
      </c>
      <c r="E273" s="811" t="s">
        <v>1873</v>
      </c>
      <c r="F273" s="727" t="s">
        <v>1844</v>
      </c>
      <c r="G273" s="727" t="s">
        <v>1891</v>
      </c>
      <c r="H273" s="727" t="s">
        <v>571</v>
      </c>
      <c r="I273" s="727" t="s">
        <v>1892</v>
      </c>
      <c r="J273" s="727" t="s">
        <v>1134</v>
      </c>
      <c r="K273" s="727" t="s">
        <v>1893</v>
      </c>
      <c r="L273" s="728">
        <v>186.27</v>
      </c>
      <c r="M273" s="728">
        <v>186.27</v>
      </c>
      <c r="N273" s="727">
        <v>1</v>
      </c>
      <c r="O273" s="812">
        <v>1</v>
      </c>
      <c r="P273" s="728">
        <v>186.27</v>
      </c>
      <c r="Q273" s="745">
        <v>1</v>
      </c>
      <c r="R273" s="727">
        <v>1</v>
      </c>
      <c r="S273" s="745">
        <v>1</v>
      </c>
      <c r="T273" s="812">
        <v>1</v>
      </c>
      <c r="U273" s="768">
        <v>1</v>
      </c>
    </row>
    <row r="274" spans="1:21" ht="14.4" customHeight="1" x14ac:dyDescent="0.3">
      <c r="A274" s="726">
        <v>31</v>
      </c>
      <c r="B274" s="727" t="s">
        <v>1843</v>
      </c>
      <c r="C274" s="727" t="s">
        <v>1847</v>
      </c>
      <c r="D274" s="810" t="s">
        <v>2961</v>
      </c>
      <c r="E274" s="811" t="s">
        <v>1873</v>
      </c>
      <c r="F274" s="727" t="s">
        <v>1846</v>
      </c>
      <c r="G274" s="727" t="s">
        <v>1900</v>
      </c>
      <c r="H274" s="727" t="s">
        <v>571</v>
      </c>
      <c r="I274" s="727" t="s">
        <v>1901</v>
      </c>
      <c r="J274" s="727" t="s">
        <v>1902</v>
      </c>
      <c r="K274" s="727" t="s">
        <v>1903</v>
      </c>
      <c r="L274" s="728">
        <v>35.130000000000003</v>
      </c>
      <c r="M274" s="728">
        <v>913.38000000000011</v>
      </c>
      <c r="N274" s="727">
        <v>26</v>
      </c>
      <c r="O274" s="812">
        <v>9</v>
      </c>
      <c r="P274" s="728">
        <v>562.08000000000004</v>
      </c>
      <c r="Q274" s="745">
        <v>0.61538461538461531</v>
      </c>
      <c r="R274" s="727">
        <v>16</v>
      </c>
      <c r="S274" s="745">
        <v>0.61538461538461542</v>
      </c>
      <c r="T274" s="812">
        <v>8</v>
      </c>
      <c r="U274" s="768">
        <v>0.88888888888888884</v>
      </c>
    </row>
    <row r="275" spans="1:21" ht="14.4" customHeight="1" x14ac:dyDescent="0.3">
      <c r="A275" s="726">
        <v>31</v>
      </c>
      <c r="B275" s="727" t="s">
        <v>1843</v>
      </c>
      <c r="C275" s="727" t="s">
        <v>1847</v>
      </c>
      <c r="D275" s="810" t="s">
        <v>2961</v>
      </c>
      <c r="E275" s="811" t="s">
        <v>1873</v>
      </c>
      <c r="F275" s="727" t="s">
        <v>1846</v>
      </c>
      <c r="G275" s="727" t="s">
        <v>2029</v>
      </c>
      <c r="H275" s="727" t="s">
        <v>571</v>
      </c>
      <c r="I275" s="727" t="s">
        <v>2030</v>
      </c>
      <c r="J275" s="727" t="s">
        <v>2031</v>
      </c>
      <c r="K275" s="727" t="s">
        <v>2032</v>
      </c>
      <c r="L275" s="728">
        <v>410</v>
      </c>
      <c r="M275" s="728">
        <v>1230</v>
      </c>
      <c r="N275" s="727">
        <v>3</v>
      </c>
      <c r="O275" s="812">
        <v>3</v>
      </c>
      <c r="P275" s="728">
        <v>820</v>
      </c>
      <c r="Q275" s="745">
        <v>0.66666666666666663</v>
      </c>
      <c r="R275" s="727">
        <v>2</v>
      </c>
      <c r="S275" s="745">
        <v>0.66666666666666663</v>
      </c>
      <c r="T275" s="812">
        <v>2</v>
      </c>
      <c r="U275" s="768">
        <v>0.66666666666666663</v>
      </c>
    </row>
    <row r="276" spans="1:21" ht="14.4" customHeight="1" x14ac:dyDescent="0.3">
      <c r="A276" s="726">
        <v>31</v>
      </c>
      <c r="B276" s="727" t="s">
        <v>1843</v>
      </c>
      <c r="C276" s="727" t="s">
        <v>1847</v>
      </c>
      <c r="D276" s="810" t="s">
        <v>2961</v>
      </c>
      <c r="E276" s="811" t="s">
        <v>1873</v>
      </c>
      <c r="F276" s="727" t="s">
        <v>1846</v>
      </c>
      <c r="G276" s="727" t="s">
        <v>1904</v>
      </c>
      <c r="H276" s="727" t="s">
        <v>571</v>
      </c>
      <c r="I276" s="727" t="s">
        <v>1981</v>
      </c>
      <c r="J276" s="727" t="s">
        <v>1982</v>
      </c>
      <c r="K276" s="727" t="s">
        <v>1983</v>
      </c>
      <c r="L276" s="728">
        <v>199.5</v>
      </c>
      <c r="M276" s="728">
        <v>199.5</v>
      </c>
      <c r="N276" s="727">
        <v>1</v>
      </c>
      <c r="O276" s="812">
        <v>1</v>
      </c>
      <c r="P276" s="728">
        <v>199.5</v>
      </c>
      <c r="Q276" s="745">
        <v>1</v>
      </c>
      <c r="R276" s="727">
        <v>1</v>
      </c>
      <c r="S276" s="745">
        <v>1</v>
      </c>
      <c r="T276" s="812">
        <v>1</v>
      </c>
      <c r="U276" s="768">
        <v>1</v>
      </c>
    </row>
    <row r="277" spans="1:21" ht="14.4" customHeight="1" x14ac:dyDescent="0.3">
      <c r="A277" s="726">
        <v>31</v>
      </c>
      <c r="B277" s="727" t="s">
        <v>1843</v>
      </c>
      <c r="C277" s="727" t="s">
        <v>1847</v>
      </c>
      <c r="D277" s="810" t="s">
        <v>2961</v>
      </c>
      <c r="E277" s="811" t="s">
        <v>1873</v>
      </c>
      <c r="F277" s="727" t="s">
        <v>1846</v>
      </c>
      <c r="G277" s="727" t="s">
        <v>1904</v>
      </c>
      <c r="H277" s="727" t="s">
        <v>571</v>
      </c>
      <c r="I277" s="727" t="s">
        <v>1905</v>
      </c>
      <c r="J277" s="727" t="s">
        <v>1906</v>
      </c>
      <c r="K277" s="727" t="s">
        <v>1907</v>
      </c>
      <c r="L277" s="728">
        <v>492.18</v>
      </c>
      <c r="M277" s="728">
        <v>492.18</v>
      </c>
      <c r="N277" s="727">
        <v>1</v>
      </c>
      <c r="O277" s="812">
        <v>1</v>
      </c>
      <c r="P277" s="728">
        <v>492.18</v>
      </c>
      <c r="Q277" s="745">
        <v>1</v>
      </c>
      <c r="R277" s="727">
        <v>1</v>
      </c>
      <c r="S277" s="745">
        <v>1</v>
      </c>
      <c r="T277" s="812">
        <v>1</v>
      </c>
      <c r="U277" s="768">
        <v>1</v>
      </c>
    </row>
    <row r="278" spans="1:21" ht="14.4" customHeight="1" x14ac:dyDescent="0.3">
      <c r="A278" s="726">
        <v>31</v>
      </c>
      <c r="B278" s="727" t="s">
        <v>1843</v>
      </c>
      <c r="C278" s="727" t="s">
        <v>1847</v>
      </c>
      <c r="D278" s="810" t="s">
        <v>2961</v>
      </c>
      <c r="E278" s="811" t="s">
        <v>1873</v>
      </c>
      <c r="F278" s="727" t="s">
        <v>1846</v>
      </c>
      <c r="G278" s="727" t="s">
        <v>1917</v>
      </c>
      <c r="H278" s="727" t="s">
        <v>571</v>
      </c>
      <c r="I278" s="727" t="s">
        <v>1918</v>
      </c>
      <c r="J278" s="727" t="s">
        <v>1919</v>
      </c>
      <c r="K278" s="727" t="s">
        <v>1920</v>
      </c>
      <c r="L278" s="728">
        <v>200</v>
      </c>
      <c r="M278" s="728">
        <v>1200</v>
      </c>
      <c r="N278" s="727">
        <v>6</v>
      </c>
      <c r="O278" s="812">
        <v>3</v>
      </c>
      <c r="P278" s="728">
        <v>1200</v>
      </c>
      <c r="Q278" s="745">
        <v>1</v>
      </c>
      <c r="R278" s="727">
        <v>6</v>
      </c>
      <c r="S278" s="745">
        <v>1</v>
      </c>
      <c r="T278" s="812">
        <v>3</v>
      </c>
      <c r="U278" s="768">
        <v>1</v>
      </c>
    </row>
    <row r="279" spans="1:21" ht="14.4" customHeight="1" x14ac:dyDescent="0.3">
      <c r="A279" s="726">
        <v>31</v>
      </c>
      <c r="B279" s="727" t="s">
        <v>1843</v>
      </c>
      <c r="C279" s="727" t="s">
        <v>1847</v>
      </c>
      <c r="D279" s="810" t="s">
        <v>2961</v>
      </c>
      <c r="E279" s="811" t="s">
        <v>1875</v>
      </c>
      <c r="F279" s="727" t="s">
        <v>1844</v>
      </c>
      <c r="G279" s="727" t="s">
        <v>1885</v>
      </c>
      <c r="H279" s="727" t="s">
        <v>571</v>
      </c>
      <c r="I279" s="727" t="s">
        <v>2002</v>
      </c>
      <c r="J279" s="727" t="s">
        <v>2003</v>
      </c>
      <c r="K279" s="727" t="s">
        <v>2004</v>
      </c>
      <c r="L279" s="728">
        <v>154.36000000000001</v>
      </c>
      <c r="M279" s="728">
        <v>463.08000000000004</v>
      </c>
      <c r="N279" s="727">
        <v>3</v>
      </c>
      <c r="O279" s="812">
        <v>0.5</v>
      </c>
      <c r="P279" s="728"/>
      <c r="Q279" s="745">
        <v>0</v>
      </c>
      <c r="R279" s="727"/>
      <c r="S279" s="745">
        <v>0</v>
      </c>
      <c r="T279" s="812"/>
      <c r="U279" s="768">
        <v>0</v>
      </c>
    </row>
    <row r="280" spans="1:21" ht="14.4" customHeight="1" x14ac:dyDescent="0.3">
      <c r="A280" s="726">
        <v>31</v>
      </c>
      <c r="B280" s="727" t="s">
        <v>1843</v>
      </c>
      <c r="C280" s="727" t="s">
        <v>1847</v>
      </c>
      <c r="D280" s="810" t="s">
        <v>2961</v>
      </c>
      <c r="E280" s="811" t="s">
        <v>1875</v>
      </c>
      <c r="F280" s="727" t="s">
        <v>1844</v>
      </c>
      <c r="G280" s="727" t="s">
        <v>1885</v>
      </c>
      <c r="H280" s="727" t="s">
        <v>610</v>
      </c>
      <c r="I280" s="727" t="s">
        <v>1614</v>
      </c>
      <c r="J280" s="727" t="s">
        <v>1067</v>
      </c>
      <c r="K280" s="727" t="s">
        <v>1615</v>
      </c>
      <c r="L280" s="728">
        <v>154.36000000000001</v>
      </c>
      <c r="M280" s="728">
        <v>154.36000000000001</v>
      </c>
      <c r="N280" s="727">
        <v>1</v>
      </c>
      <c r="O280" s="812">
        <v>1</v>
      </c>
      <c r="P280" s="728"/>
      <c r="Q280" s="745">
        <v>0</v>
      </c>
      <c r="R280" s="727"/>
      <c r="S280" s="745">
        <v>0</v>
      </c>
      <c r="T280" s="812"/>
      <c r="U280" s="768">
        <v>0</v>
      </c>
    </row>
    <row r="281" spans="1:21" ht="14.4" customHeight="1" x14ac:dyDescent="0.3">
      <c r="A281" s="726">
        <v>31</v>
      </c>
      <c r="B281" s="727" t="s">
        <v>1843</v>
      </c>
      <c r="C281" s="727" t="s">
        <v>1847</v>
      </c>
      <c r="D281" s="810" t="s">
        <v>2961</v>
      </c>
      <c r="E281" s="811" t="s">
        <v>1875</v>
      </c>
      <c r="F281" s="727" t="s">
        <v>1844</v>
      </c>
      <c r="G281" s="727" t="s">
        <v>1885</v>
      </c>
      <c r="H281" s="727" t="s">
        <v>610</v>
      </c>
      <c r="I281" s="727" t="s">
        <v>1616</v>
      </c>
      <c r="J281" s="727" t="s">
        <v>1617</v>
      </c>
      <c r="K281" s="727" t="s">
        <v>1618</v>
      </c>
      <c r="L281" s="728">
        <v>149.52000000000001</v>
      </c>
      <c r="M281" s="728">
        <v>299.04000000000002</v>
      </c>
      <c r="N281" s="727">
        <v>2</v>
      </c>
      <c r="O281" s="812">
        <v>0.5</v>
      </c>
      <c r="P281" s="728"/>
      <c r="Q281" s="745">
        <v>0</v>
      </c>
      <c r="R281" s="727"/>
      <c r="S281" s="745">
        <v>0</v>
      </c>
      <c r="T281" s="812"/>
      <c r="U281" s="768">
        <v>0</v>
      </c>
    </row>
    <row r="282" spans="1:21" ht="14.4" customHeight="1" x14ac:dyDescent="0.3">
      <c r="A282" s="726">
        <v>31</v>
      </c>
      <c r="B282" s="727" t="s">
        <v>1843</v>
      </c>
      <c r="C282" s="727" t="s">
        <v>1847</v>
      </c>
      <c r="D282" s="810" t="s">
        <v>2961</v>
      </c>
      <c r="E282" s="811" t="s">
        <v>1875</v>
      </c>
      <c r="F282" s="727" t="s">
        <v>1844</v>
      </c>
      <c r="G282" s="727" t="s">
        <v>1885</v>
      </c>
      <c r="H282" s="727" t="s">
        <v>571</v>
      </c>
      <c r="I282" s="727" t="s">
        <v>2074</v>
      </c>
      <c r="J282" s="727" t="s">
        <v>2075</v>
      </c>
      <c r="K282" s="727" t="s">
        <v>2076</v>
      </c>
      <c r="L282" s="728">
        <v>149.52000000000001</v>
      </c>
      <c r="M282" s="728">
        <v>149.52000000000001</v>
      </c>
      <c r="N282" s="727">
        <v>1</v>
      </c>
      <c r="O282" s="812">
        <v>0.5</v>
      </c>
      <c r="P282" s="728">
        <v>149.52000000000001</v>
      </c>
      <c r="Q282" s="745">
        <v>1</v>
      </c>
      <c r="R282" s="727">
        <v>1</v>
      </c>
      <c r="S282" s="745">
        <v>1</v>
      </c>
      <c r="T282" s="812">
        <v>0.5</v>
      </c>
      <c r="U282" s="768">
        <v>1</v>
      </c>
    </row>
    <row r="283" spans="1:21" ht="14.4" customHeight="1" x14ac:dyDescent="0.3">
      <c r="A283" s="726">
        <v>31</v>
      </c>
      <c r="B283" s="727" t="s">
        <v>1843</v>
      </c>
      <c r="C283" s="727" t="s">
        <v>1847</v>
      </c>
      <c r="D283" s="810" t="s">
        <v>2961</v>
      </c>
      <c r="E283" s="811" t="s">
        <v>1875</v>
      </c>
      <c r="F283" s="727" t="s">
        <v>1844</v>
      </c>
      <c r="G283" s="727" t="s">
        <v>2065</v>
      </c>
      <c r="H283" s="727" t="s">
        <v>571</v>
      </c>
      <c r="I283" s="727" t="s">
        <v>2066</v>
      </c>
      <c r="J283" s="727" t="s">
        <v>1105</v>
      </c>
      <c r="K283" s="727" t="s">
        <v>2067</v>
      </c>
      <c r="L283" s="728">
        <v>48.09</v>
      </c>
      <c r="M283" s="728">
        <v>48.09</v>
      </c>
      <c r="N283" s="727">
        <v>1</v>
      </c>
      <c r="O283" s="812">
        <v>0.5</v>
      </c>
      <c r="P283" s="728"/>
      <c r="Q283" s="745">
        <v>0</v>
      </c>
      <c r="R283" s="727"/>
      <c r="S283" s="745">
        <v>0</v>
      </c>
      <c r="T283" s="812"/>
      <c r="U283" s="768">
        <v>0</v>
      </c>
    </row>
    <row r="284" spans="1:21" ht="14.4" customHeight="1" x14ac:dyDescent="0.3">
      <c r="A284" s="726">
        <v>31</v>
      </c>
      <c r="B284" s="727" t="s">
        <v>1843</v>
      </c>
      <c r="C284" s="727" t="s">
        <v>1847</v>
      </c>
      <c r="D284" s="810" t="s">
        <v>2961</v>
      </c>
      <c r="E284" s="811" t="s">
        <v>1875</v>
      </c>
      <c r="F284" s="727" t="s">
        <v>1844</v>
      </c>
      <c r="G284" s="727" t="s">
        <v>1881</v>
      </c>
      <c r="H284" s="727" t="s">
        <v>571</v>
      </c>
      <c r="I284" s="727" t="s">
        <v>1882</v>
      </c>
      <c r="J284" s="727" t="s">
        <v>606</v>
      </c>
      <c r="K284" s="727" t="s">
        <v>1883</v>
      </c>
      <c r="L284" s="728">
        <v>0</v>
      </c>
      <c r="M284" s="728">
        <v>0</v>
      </c>
      <c r="N284" s="727">
        <v>3</v>
      </c>
      <c r="O284" s="812">
        <v>1.5</v>
      </c>
      <c r="P284" s="728"/>
      <c r="Q284" s="745"/>
      <c r="R284" s="727"/>
      <c r="S284" s="745">
        <v>0</v>
      </c>
      <c r="T284" s="812"/>
      <c r="U284" s="768">
        <v>0</v>
      </c>
    </row>
    <row r="285" spans="1:21" ht="14.4" customHeight="1" x14ac:dyDescent="0.3">
      <c r="A285" s="726">
        <v>31</v>
      </c>
      <c r="B285" s="727" t="s">
        <v>1843</v>
      </c>
      <c r="C285" s="727" t="s">
        <v>1847</v>
      </c>
      <c r="D285" s="810" t="s">
        <v>2961</v>
      </c>
      <c r="E285" s="811" t="s">
        <v>1875</v>
      </c>
      <c r="F285" s="727" t="s">
        <v>1844</v>
      </c>
      <c r="G285" s="727" t="s">
        <v>1946</v>
      </c>
      <c r="H285" s="727" t="s">
        <v>571</v>
      </c>
      <c r="I285" s="727" t="s">
        <v>1947</v>
      </c>
      <c r="J285" s="727" t="s">
        <v>1948</v>
      </c>
      <c r="K285" s="727" t="s">
        <v>1949</v>
      </c>
      <c r="L285" s="728">
        <v>132.97999999999999</v>
      </c>
      <c r="M285" s="728">
        <v>797.87999999999988</v>
      </c>
      <c r="N285" s="727">
        <v>6</v>
      </c>
      <c r="O285" s="812">
        <v>1</v>
      </c>
      <c r="P285" s="728">
        <v>531.91999999999996</v>
      </c>
      <c r="Q285" s="745">
        <v>0.66666666666666674</v>
      </c>
      <c r="R285" s="727">
        <v>4</v>
      </c>
      <c r="S285" s="745">
        <v>0.66666666666666663</v>
      </c>
      <c r="T285" s="812">
        <v>0.5</v>
      </c>
      <c r="U285" s="768">
        <v>0.5</v>
      </c>
    </row>
    <row r="286" spans="1:21" ht="14.4" customHeight="1" x14ac:dyDescent="0.3">
      <c r="A286" s="726">
        <v>31</v>
      </c>
      <c r="B286" s="727" t="s">
        <v>1843</v>
      </c>
      <c r="C286" s="727" t="s">
        <v>1847</v>
      </c>
      <c r="D286" s="810" t="s">
        <v>2961</v>
      </c>
      <c r="E286" s="811" t="s">
        <v>1875</v>
      </c>
      <c r="F286" s="727" t="s">
        <v>1844</v>
      </c>
      <c r="G286" s="727" t="s">
        <v>1886</v>
      </c>
      <c r="H286" s="727" t="s">
        <v>610</v>
      </c>
      <c r="I286" s="727" t="s">
        <v>1887</v>
      </c>
      <c r="J286" s="727" t="s">
        <v>753</v>
      </c>
      <c r="K286" s="727" t="s">
        <v>1497</v>
      </c>
      <c r="L286" s="728">
        <v>490.89</v>
      </c>
      <c r="M286" s="728">
        <v>2945.34</v>
      </c>
      <c r="N286" s="727">
        <v>6</v>
      </c>
      <c r="O286" s="812">
        <v>1.5</v>
      </c>
      <c r="P286" s="728">
        <v>2945.34</v>
      </c>
      <c r="Q286" s="745">
        <v>1</v>
      </c>
      <c r="R286" s="727">
        <v>6</v>
      </c>
      <c r="S286" s="745">
        <v>1</v>
      </c>
      <c r="T286" s="812">
        <v>1.5</v>
      </c>
      <c r="U286" s="768">
        <v>1</v>
      </c>
    </row>
    <row r="287" spans="1:21" ht="14.4" customHeight="1" x14ac:dyDescent="0.3">
      <c r="A287" s="726">
        <v>31</v>
      </c>
      <c r="B287" s="727" t="s">
        <v>1843</v>
      </c>
      <c r="C287" s="727" t="s">
        <v>1847</v>
      </c>
      <c r="D287" s="810" t="s">
        <v>2961</v>
      </c>
      <c r="E287" s="811" t="s">
        <v>1875</v>
      </c>
      <c r="F287" s="727" t="s">
        <v>1844</v>
      </c>
      <c r="G287" s="727" t="s">
        <v>1886</v>
      </c>
      <c r="H287" s="727" t="s">
        <v>610</v>
      </c>
      <c r="I287" s="727" t="s">
        <v>1888</v>
      </c>
      <c r="J287" s="727" t="s">
        <v>753</v>
      </c>
      <c r="K287" s="727" t="s">
        <v>1495</v>
      </c>
      <c r="L287" s="728">
        <v>736.33</v>
      </c>
      <c r="M287" s="728">
        <v>40498.150000000009</v>
      </c>
      <c r="N287" s="727">
        <v>55</v>
      </c>
      <c r="O287" s="812">
        <v>11.5</v>
      </c>
      <c r="P287" s="728">
        <v>35343.840000000011</v>
      </c>
      <c r="Q287" s="745">
        <v>0.8727272727272728</v>
      </c>
      <c r="R287" s="727">
        <v>48</v>
      </c>
      <c r="S287" s="745">
        <v>0.87272727272727268</v>
      </c>
      <c r="T287" s="812">
        <v>10.5</v>
      </c>
      <c r="U287" s="768">
        <v>0.91304347826086951</v>
      </c>
    </row>
    <row r="288" spans="1:21" ht="14.4" customHeight="1" x14ac:dyDescent="0.3">
      <c r="A288" s="726">
        <v>31</v>
      </c>
      <c r="B288" s="727" t="s">
        <v>1843</v>
      </c>
      <c r="C288" s="727" t="s">
        <v>1847</v>
      </c>
      <c r="D288" s="810" t="s">
        <v>2961</v>
      </c>
      <c r="E288" s="811" t="s">
        <v>1875</v>
      </c>
      <c r="F288" s="727" t="s">
        <v>1844</v>
      </c>
      <c r="G288" s="727" t="s">
        <v>1886</v>
      </c>
      <c r="H288" s="727" t="s">
        <v>610</v>
      </c>
      <c r="I288" s="727" t="s">
        <v>2018</v>
      </c>
      <c r="J288" s="727" t="s">
        <v>753</v>
      </c>
      <c r="K288" s="727" t="s">
        <v>2019</v>
      </c>
      <c r="L288" s="728">
        <v>923.74</v>
      </c>
      <c r="M288" s="728">
        <v>1847.48</v>
      </c>
      <c r="N288" s="727">
        <v>2</v>
      </c>
      <c r="O288" s="812">
        <v>0.5</v>
      </c>
      <c r="P288" s="728">
        <v>1847.48</v>
      </c>
      <c r="Q288" s="745">
        <v>1</v>
      </c>
      <c r="R288" s="727">
        <v>2</v>
      </c>
      <c r="S288" s="745">
        <v>1</v>
      </c>
      <c r="T288" s="812">
        <v>0.5</v>
      </c>
      <c r="U288" s="768">
        <v>1</v>
      </c>
    </row>
    <row r="289" spans="1:21" ht="14.4" customHeight="1" x14ac:dyDescent="0.3">
      <c r="A289" s="726">
        <v>31</v>
      </c>
      <c r="B289" s="727" t="s">
        <v>1843</v>
      </c>
      <c r="C289" s="727" t="s">
        <v>1847</v>
      </c>
      <c r="D289" s="810" t="s">
        <v>2961</v>
      </c>
      <c r="E289" s="811" t="s">
        <v>1875</v>
      </c>
      <c r="F289" s="727" t="s">
        <v>1844</v>
      </c>
      <c r="G289" s="727" t="s">
        <v>1889</v>
      </c>
      <c r="H289" s="727" t="s">
        <v>571</v>
      </c>
      <c r="I289" s="727" t="s">
        <v>2161</v>
      </c>
      <c r="J289" s="727" t="s">
        <v>643</v>
      </c>
      <c r="K289" s="727" t="s">
        <v>1674</v>
      </c>
      <c r="L289" s="728">
        <v>48.42</v>
      </c>
      <c r="M289" s="728">
        <v>48.42</v>
      </c>
      <c r="N289" s="727">
        <v>1</v>
      </c>
      <c r="O289" s="812">
        <v>1</v>
      </c>
      <c r="P289" s="728"/>
      <c r="Q289" s="745">
        <v>0</v>
      </c>
      <c r="R289" s="727"/>
      <c r="S289" s="745">
        <v>0</v>
      </c>
      <c r="T289" s="812"/>
      <c r="U289" s="768">
        <v>0</v>
      </c>
    </row>
    <row r="290" spans="1:21" ht="14.4" customHeight="1" x14ac:dyDescent="0.3">
      <c r="A290" s="726">
        <v>31</v>
      </c>
      <c r="B290" s="727" t="s">
        <v>1843</v>
      </c>
      <c r="C290" s="727" t="s">
        <v>1847</v>
      </c>
      <c r="D290" s="810" t="s">
        <v>2961</v>
      </c>
      <c r="E290" s="811" t="s">
        <v>1875</v>
      </c>
      <c r="F290" s="727" t="s">
        <v>1844</v>
      </c>
      <c r="G290" s="727" t="s">
        <v>1961</v>
      </c>
      <c r="H290" s="727" t="s">
        <v>571</v>
      </c>
      <c r="I290" s="727" t="s">
        <v>2052</v>
      </c>
      <c r="J290" s="727" t="s">
        <v>2053</v>
      </c>
      <c r="K290" s="727" t="s">
        <v>2054</v>
      </c>
      <c r="L290" s="728">
        <v>173.31</v>
      </c>
      <c r="M290" s="728">
        <v>173.31</v>
      </c>
      <c r="N290" s="727">
        <v>1</v>
      </c>
      <c r="O290" s="812">
        <v>0.5</v>
      </c>
      <c r="P290" s="728"/>
      <c r="Q290" s="745">
        <v>0</v>
      </c>
      <c r="R290" s="727"/>
      <c r="S290" s="745">
        <v>0</v>
      </c>
      <c r="T290" s="812"/>
      <c r="U290" s="768">
        <v>0</v>
      </c>
    </row>
    <row r="291" spans="1:21" ht="14.4" customHeight="1" x14ac:dyDescent="0.3">
      <c r="A291" s="726">
        <v>31</v>
      </c>
      <c r="B291" s="727" t="s">
        <v>1843</v>
      </c>
      <c r="C291" s="727" t="s">
        <v>1847</v>
      </c>
      <c r="D291" s="810" t="s">
        <v>2961</v>
      </c>
      <c r="E291" s="811" t="s">
        <v>1875</v>
      </c>
      <c r="F291" s="727" t="s">
        <v>1844</v>
      </c>
      <c r="G291" s="727" t="s">
        <v>1965</v>
      </c>
      <c r="H291" s="727" t="s">
        <v>571</v>
      </c>
      <c r="I291" s="727" t="s">
        <v>1966</v>
      </c>
      <c r="J291" s="727" t="s">
        <v>953</v>
      </c>
      <c r="K291" s="727" t="s">
        <v>1967</v>
      </c>
      <c r="L291" s="728">
        <v>0</v>
      </c>
      <c r="M291" s="728">
        <v>0</v>
      </c>
      <c r="N291" s="727">
        <v>4</v>
      </c>
      <c r="O291" s="812">
        <v>2</v>
      </c>
      <c r="P291" s="728">
        <v>0</v>
      </c>
      <c r="Q291" s="745"/>
      <c r="R291" s="727">
        <v>2</v>
      </c>
      <c r="S291" s="745">
        <v>0.5</v>
      </c>
      <c r="T291" s="812">
        <v>0.5</v>
      </c>
      <c r="U291" s="768">
        <v>0.25</v>
      </c>
    </row>
    <row r="292" spans="1:21" ht="14.4" customHeight="1" x14ac:dyDescent="0.3">
      <c r="A292" s="726">
        <v>31</v>
      </c>
      <c r="B292" s="727" t="s">
        <v>1843</v>
      </c>
      <c r="C292" s="727" t="s">
        <v>1847</v>
      </c>
      <c r="D292" s="810" t="s">
        <v>2961</v>
      </c>
      <c r="E292" s="811" t="s">
        <v>1875</v>
      </c>
      <c r="F292" s="727" t="s">
        <v>1844</v>
      </c>
      <c r="G292" s="727" t="s">
        <v>1890</v>
      </c>
      <c r="H292" s="727" t="s">
        <v>610</v>
      </c>
      <c r="I292" s="727" t="s">
        <v>1692</v>
      </c>
      <c r="J292" s="727" t="s">
        <v>1693</v>
      </c>
      <c r="K292" s="727" t="s">
        <v>1694</v>
      </c>
      <c r="L292" s="728">
        <v>0</v>
      </c>
      <c r="M292" s="728">
        <v>0</v>
      </c>
      <c r="N292" s="727">
        <v>112</v>
      </c>
      <c r="O292" s="812">
        <v>89.5</v>
      </c>
      <c r="P292" s="728">
        <v>0</v>
      </c>
      <c r="Q292" s="745"/>
      <c r="R292" s="727">
        <v>44</v>
      </c>
      <c r="S292" s="745">
        <v>0.39285714285714285</v>
      </c>
      <c r="T292" s="812">
        <v>29.5</v>
      </c>
      <c r="U292" s="768">
        <v>0.32960893854748602</v>
      </c>
    </row>
    <row r="293" spans="1:21" ht="14.4" customHeight="1" x14ac:dyDescent="0.3">
      <c r="A293" s="726">
        <v>31</v>
      </c>
      <c r="B293" s="727" t="s">
        <v>1843</v>
      </c>
      <c r="C293" s="727" t="s">
        <v>1847</v>
      </c>
      <c r="D293" s="810" t="s">
        <v>2961</v>
      </c>
      <c r="E293" s="811" t="s">
        <v>1875</v>
      </c>
      <c r="F293" s="727" t="s">
        <v>1844</v>
      </c>
      <c r="G293" s="727" t="s">
        <v>1891</v>
      </c>
      <c r="H293" s="727" t="s">
        <v>571</v>
      </c>
      <c r="I293" s="727" t="s">
        <v>1892</v>
      </c>
      <c r="J293" s="727" t="s">
        <v>1134</v>
      </c>
      <c r="K293" s="727" t="s">
        <v>1893</v>
      </c>
      <c r="L293" s="728">
        <v>186.27</v>
      </c>
      <c r="M293" s="728">
        <v>4843.0200000000004</v>
      </c>
      <c r="N293" s="727">
        <v>26</v>
      </c>
      <c r="O293" s="812">
        <v>8</v>
      </c>
      <c r="P293" s="728">
        <v>2421.5100000000002</v>
      </c>
      <c r="Q293" s="745">
        <v>0.5</v>
      </c>
      <c r="R293" s="727">
        <v>13</v>
      </c>
      <c r="S293" s="745">
        <v>0.5</v>
      </c>
      <c r="T293" s="812">
        <v>4.5</v>
      </c>
      <c r="U293" s="768">
        <v>0.5625</v>
      </c>
    </row>
    <row r="294" spans="1:21" ht="14.4" customHeight="1" x14ac:dyDescent="0.3">
      <c r="A294" s="726">
        <v>31</v>
      </c>
      <c r="B294" s="727" t="s">
        <v>1843</v>
      </c>
      <c r="C294" s="727" t="s">
        <v>1847</v>
      </c>
      <c r="D294" s="810" t="s">
        <v>2961</v>
      </c>
      <c r="E294" s="811" t="s">
        <v>1875</v>
      </c>
      <c r="F294" s="727" t="s">
        <v>1844</v>
      </c>
      <c r="G294" s="727" t="s">
        <v>1891</v>
      </c>
      <c r="H294" s="727" t="s">
        <v>571</v>
      </c>
      <c r="I294" s="727" t="s">
        <v>1892</v>
      </c>
      <c r="J294" s="727" t="s">
        <v>1134</v>
      </c>
      <c r="K294" s="727" t="s">
        <v>1893</v>
      </c>
      <c r="L294" s="728">
        <v>219.37</v>
      </c>
      <c r="M294" s="728">
        <v>438.74</v>
      </c>
      <c r="N294" s="727">
        <v>2</v>
      </c>
      <c r="O294" s="812">
        <v>0.5</v>
      </c>
      <c r="P294" s="728">
        <v>438.74</v>
      </c>
      <c r="Q294" s="745">
        <v>1</v>
      </c>
      <c r="R294" s="727">
        <v>2</v>
      </c>
      <c r="S294" s="745">
        <v>1</v>
      </c>
      <c r="T294" s="812">
        <v>0.5</v>
      </c>
      <c r="U294" s="768">
        <v>1</v>
      </c>
    </row>
    <row r="295" spans="1:21" ht="14.4" customHeight="1" x14ac:dyDescent="0.3">
      <c r="A295" s="726">
        <v>31</v>
      </c>
      <c r="B295" s="727" t="s">
        <v>1843</v>
      </c>
      <c r="C295" s="727" t="s">
        <v>1847</v>
      </c>
      <c r="D295" s="810" t="s">
        <v>2961</v>
      </c>
      <c r="E295" s="811" t="s">
        <v>1875</v>
      </c>
      <c r="F295" s="727" t="s">
        <v>1844</v>
      </c>
      <c r="G295" s="727" t="s">
        <v>2162</v>
      </c>
      <c r="H295" s="727" t="s">
        <v>571</v>
      </c>
      <c r="I295" s="727" t="s">
        <v>2163</v>
      </c>
      <c r="J295" s="727" t="s">
        <v>2164</v>
      </c>
      <c r="K295" s="727" t="s">
        <v>1958</v>
      </c>
      <c r="L295" s="728">
        <v>93.96</v>
      </c>
      <c r="M295" s="728">
        <v>375.84</v>
      </c>
      <c r="N295" s="727">
        <v>4</v>
      </c>
      <c r="O295" s="812">
        <v>3.5</v>
      </c>
      <c r="P295" s="728">
        <v>281.88</v>
      </c>
      <c r="Q295" s="745">
        <v>0.75</v>
      </c>
      <c r="R295" s="727">
        <v>3</v>
      </c>
      <c r="S295" s="745">
        <v>0.75</v>
      </c>
      <c r="T295" s="812">
        <v>3</v>
      </c>
      <c r="U295" s="768">
        <v>0.8571428571428571</v>
      </c>
    </row>
    <row r="296" spans="1:21" ht="14.4" customHeight="1" x14ac:dyDescent="0.3">
      <c r="A296" s="726">
        <v>31</v>
      </c>
      <c r="B296" s="727" t="s">
        <v>1843</v>
      </c>
      <c r="C296" s="727" t="s">
        <v>1847</v>
      </c>
      <c r="D296" s="810" t="s">
        <v>2961</v>
      </c>
      <c r="E296" s="811" t="s">
        <v>1875</v>
      </c>
      <c r="F296" s="727" t="s">
        <v>1844</v>
      </c>
      <c r="G296" s="727" t="s">
        <v>2162</v>
      </c>
      <c r="H296" s="727" t="s">
        <v>571</v>
      </c>
      <c r="I296" s="727" t="s">
        <v>2165</v>
      </c>
      <c r="J296" s="727" t="s">
        <v>986</v>
      </c>
      <c r="K296" s="727" t="s">
        <v>2166</v>
      </c>
      <c r="L296" s="728">
        <v>31.32</v>
      </c>
      <c r="M296" s="728">
        <v>31.32</v>
      </c>
      <c r="N296" s="727">
        <v>1</v>
      </c>
      <c r="O296" s="812">
        <v>0.5</v>
      </c>
      <c r="P296" s="728">
        <v>31.32</v>
      </c>
      <c r="Q296" s="745">
        <v>1</v>
      </c>
      <c r="R296" s="727">
        <v>1</v>
      </c>
      <c r="S296" s="745">
        <v>1</v>
      </c>
      <c r="T296" s="812">
        <v>0.5</v>
      </c>
      <c r="U296" s="768">
        <v>1</v>
      </c>
    </row>
    <row r="297" spans="1:21" ht="14.4" customHeight="1" x14ac:dyDescent="0.3">
      <c r="A297" s="726">
        <v>31</v>
      </c>
      <c r="B297" s="727" t="s">
        <v>1843</v>
      </c>
      <c r="C297" s="727" t="s">
        <v>1847</v>
      </c>
      <c r="D297" s="810" t="s">
        <v>2961</v>
      </c>
      <c r="E297" s="811" t="s">
        <v>1875</v>
      </c>
      <c r="F297" s="727" t="s">
        <v>1844</v>
      </c>
      <c r="G297" s="727" t="s">
        <v>1894</v>
      </c>
      <c r="H297" s="727" t="s">
        <v>571</v>
      </c>
      <c r="I297" s="727" t="s">
        <v>1970</v>
      </c>
      <c r="J297" s="727" t="s">
        <v>1896</v>
      </c>
      <c r="K297" s="727" t="s">
        <v>1971</v>
      </c>
      <c r="L297" s="728">
        <v>33.549999999999997</v>
      </c>
      <c r="M297" s="728">
        <v>33.549999999999997</v>
      </c>
      <c r="N297" s="727">
        <v>1</v>
      </c>
      <c r="O297" s="812">
        <v>1</v>
      </c>
      <c r="P297" s="728">
        <v>33.549999999999997</v>
      </c>
      <c r="Q297" s="745">
        <v>1</v>
      </c>
      <c r="R297" s="727">
        <v>1</v>
      </c>
      <c r="S297" s="745">
        <v>1</v>
      </c>
      <c r="T297" s="812">
        <v>1</v>
      </c>
      <c r="U297" s="768">
        <v>1</v>
      </c>
    </row>
    <row r="298" spans="1:21" ht="14.4" customHeight="1" x14ac:dyDescent="0.3">
      <c r="A298" s="726">
        <v>31</v>
      </c>
      <c r="B298" s="727" t="s">
        <v>1843</v>
      </c>
      <c r="C298" s="727" t="s">
        <v>1847</v>
      </c>
      <c r="D298" s="810" t="s">
        <v>2961</v>
      </c>
      <c r="E298" s="811" t="s">
        <v>1875</v>
      </c>
      <c r="F298" s="727" t="s">
        <v>1844</v>
      </c>
      <c r="G298" s="727" t="s">
        <v>1894</v>
      </c>
      <c r="H298" s="727" t="s">
        <v>571</v>
      </c>
      <c r="I298" s="727" t="s">
        <v>1895</v>
      </c>
      <c r="J298" s="727" t="s">
        <v>1896</v>
      </c>
      <c r="K298" s="727" t="s">
        <v>1897</v>
      </c>
      <c r="L298" s="728">
        <v>50.32</v>
      </c>
      <c r="M298" s="728">
        <v>50.32</v>
      </c>
      <c r="N298" s="727">
        <v>1</v>
      </c>
      <c r="O298" s="812">
        <v>0.5</v>
      </c>
      <c r="P298" s="728"/>
      <c r="Q298" s="745">
        <v>0</v>
      </c>
      <c r="R298" s="727"/>
      <c r="S298" s="745">
        <v>0</v>
      </c>
      <c r="T298" s="812"/>
      <c r="U298" s="768">
        <v>0</v>
      </c>
    </row>
    <row r="299" spans="1:21" ht="14.4" customHeight="1" x14ac:dyDescent="0.3">
      <c r="A299" s="726">
        <v>31</v>
      </c>
      <c r="B299" s="727" t="s">
        <v>1843</v>
      </c>
      <c r="C299" s="727" t="s">
        <v>1847</v>
      </c>
      <c r="D299" s="810" t="s">
        <v>2961</v>
      </c>
      <c r="E299" s="811" t="s">
        <v>1875</v>
      </c>
      <c r="F299" s="727" t="s">
        <v>1846</v>
      </c>
      <c r="G299" s="727" t="s">
        <v>1900</v>
      </c>
      <c r="H299" s="727" t="s">
        <v>571</v>
      </c>
      <c r="I299" s="727" t="s">
        <v>1901</v>
      </c>
      <c r="J299" s="727" t="s">
        <v>1902</v>
      </c>
      <c r="K299" s="727" t="s">
        <v>1903</v>
      </c>
      <c r="L299" s="728">
        <v>35.130000000000003</v>
      </c>
      <c r="M299" s="728">
        <v>8360.9400000000187</v>
      </c>
      <c r="N299" s="727">
        <v>238</v>
      </c>
      <c r="O299" s="812">
        <v>112</v>
      </c>
      <c r="P299" s="728">
        <v>8220.4200000000183</v>
      </c>
      <c r="Q299" s="745">
        <v>0.98319327731092432</v>
      </c>
      <c r="R299" s="727">
        <v>234</v>
      </c>
      <c r="S299" s="745">
        <v>0.98319327731092432</v>
      </c>
      <c r="T299" s="812">
        <v>110</v>
      </c>
      <c r="U299" s="768">
        <v>0.9821428571428571</v>
      </c>
    </row>
    <row r="300" spans="1:21" ht="14.4" customHeight="1" x14ac:dyDescent="0.3">
      <c r="A300" s="726">
        <v>31</v>
      </c>
      <c r="B300" s="727" t="s">
        <v>1843</v>
      </c>
      <c r="C300" s="727" t="s">
        <v>1847</v>
      </c>
      <c r="D300" s="810" t="s">
        <v>2961</v>
      </c>
      <c r="E300" s="811" t="s">
        <v>1875</v>
      </c>
      <c r="F300" s="727" t="s">
        <v>1846</v>
      </c>
      <c r="G300" s="727" t="s">
        <v>1904</v>
      </c>
      <c r="H300" s="727" t="s">
        <v>571</v>
      </c>
      <c r="I300" s="727" t="s">
        <v>1981</v>
      </c>
      <c r="J300" s="727" t="s">
        <v>1982</v>
      </c>
      <c r="K300" s="727" t="s">
        <v>1983</v>
      </c>
      <c r="L300" s="728">
        <v>199.5</v>
      </c>
      <c r="M300" s="728">
        <v>598.5</v>
      </c>
      <c r="N300" s="727">
        <v>3</v>
      </c>
      <c r="O300" s="812">
        <v>3</v>
      </c>
      <c r="P300" s="728">
        <v>598.5</v>
      </c>
      <c r="Q300" s="745">
        <v>1</v>
      </c>
      <c r="R300" s="727">
        <v>3</v>
      </c>
      <c r="S300" s="745">
        <v>1</v>
      </c>
      <c r="T300" s="812">
        <v>3</v>
      </c>
      <c r="U300" s="768">
        <v>1</v>
      </c>
    </row>
    <row r="301" spans="1:21" ht="14.4" customHeight="1" x14ac:dyDescent="0.3">
      <c r="A301" s="726">
        <v>31</v>
      </c>
      <c r="B301" s="727" t="s">
        <v>1843</v>
      </c>
      <c r="C301" s="727" t="s">
        <v>1847</v>
      </c>
      <c r="D301" s="810" t="s">
        <v>2961</v>
      </c>
      <c r="E301" s="811" t="s">
        <v>1875</v>
      </c>
      <c r="F301" s="727" t="s">
        <v>1846</v>
      </c>
      <c r="G301" s="727" t="s">
        <v>1904</v>
      </c>
      <c r="H301" s="727" t="s">
        <v>571</v>
      </c>
      <c r="I301" s="727" t="s">
        <v>1905</v>
      </c>
      <c r="J301" s="727" t="s">
        <v>1906</v>
      </c>
      <c r="K301" s="727" t="s">
        <v>1907</v>
      </c>
      <c r="L301" s="728">
        <v>492.18</v>
      </c>
      <c r="M301" s="728">
        <v>4921.7999999999993</v>
      </c>
      <c r="N301" s="727">
        <v>10</v>
      </c>
      <c r="O301" s="812">
        <v>9</v>
      </c>
      <c r="P301" s="728">
        <v>3937.4399999999996</v>
      </c>
      <c r="Q301" s="745">
        <v>0.8</v>
      </c>
      <c r="R301" s="727">
        <v>8</v>
      </c>
      <c r="S301" s="745">
        <v>0.8</v>
      </c>
      <c r="T301" s="812">
        <v>8</v>
      </c>
      <c r="U301" s="768">
        <v>0.88888888888888884</v>
      </c>
    </row>
    <row r="302" spans="1:21" ht="14.4" customHeight="1" x14ac:dyDescent="0.3">
      <c r="A302" s="726">
        <v>31</v>
      </c>
      <c r="B302" s="727" t="s">
        <v>1843</v>
      </c>
      <c r="C302" s="727" t="s">
        <v>1847</v>
      </c>
      <c r="D302" s="810" t="s">
        <v>2961</v>
      </c>
      <c r="E302" s="811" t="s">
        <v>1875</v>
      </c>
      <c r="F302" s="727" t="s">
        <v>1846</v>
      </c>
      <c r="G302" s="727" t="s">
        <v>1904</v>
      </c>
      <c r="H302" s="727" t="s">
        <v>571</v>
      </c>
      <c r="I302" s="727" t="s">
        <v>2058</v>
      </c>
      <c r="J302" s="727" t="s">
        <v>2059</v>
      </c>
      <c r="K302" s="727" t="s">
        <v>2060</v>
      </c>
      <c r="L302" s="728">
        <v>2296.87</v>
      </c>
      <c r="M302" s="728">
        <v>2296.87</v>
      </c>
      <c r="N302" s="727">
        <v>1</v>
      </c>
      <c r="O302" s="812">
        <v>1</v>
      </c>
      <c r="P302" s="728">
        <v>2296.87</v>
      </c>
      <c r="Q302" s="745">
        <v>1</v>
      </c>
      <c r="R302" s="727">
        <v>1</v>
      </c>
      <c r="S302" s="745">
        <v>1</v>
      </c>
      <c r="T302" s="812">
        <v>1</v>
      </c>
      <c r="U302" s="768">
        <v>1</v>
      </c>
    </row>
    <row r="303" spans="1:21" ht="14.4" customHeight="1" x14ac:dyDescent="0.3">
      <c r="A303" s="726">
        <v>31</v>
      </c>
      <c r="B303" s="727" t="s">
        <v>1843</v>
      </c>
      <c r="C303" s="727" t="s">
        <v>1847</v>
      </c>
      <c r="D303" s="810" t="s">
        <v>2961</v>
      </c>
      <c r="E303" s="811" t="s">
        <v>1875</v>
      </c>
      <c r="F303" s="727" t="s">
        <v>1846</v>
      </c>
      <c r="G303" s="727" t="s">
        <v>1904</v>
      </c>
      <c r="H303" s="727" t="s">
        <v>571</v>
      </c>
      <c r="I303" s="727" t="s">
        <v>1987</v>
      </c>
      <c r="J303" s="727" t="s">
        <v>1988</v>
      </c>
      <c r="K303" s="727" t="s">
        <v>1989</v>
      </c>
      <c r="L303" s="728">
        <v>971.25</v>
      </c>
      <c r="M303" s="728">
        <v>4856.25</v>
      </c>
      <c r="N303" s="727">
        <v>5</v>
      </c>
      <c r="O303" s="812">
        <v>5</v>
      </c>
      <c r="P303" s="728">
        <v>4856.25</v>
      </c>
      <c r="Q303" s="745">
        <v>1</v>
      </c>
      <c r="R303" s="727">
        <v>5</v>
      </c>
      <c r="S303" s="745">
        <v>1</v>
      </c>
      <c r="T303" s="812">
        <v>5</v>
      </c>
      <c r="U303" s="768">
        <v>1</v>
      </c>
    </row>
    <row r="304" spans="1:21" ht="14.4" customHeight="1" x14ac:dyDescent="0.3">
      <c r="A304" s="726">
        <v>31</v>
      </c>
      <c r="B304" s="727" t="s">
        <v>1843</v>
      </c>
      <c r="C304" s="727" t="s">
        <v>1847</v>
      </c>
      <c r="D304" s="810" t="s">
        <v>2961</v>
      </c>
      <c r="E304" s="811" t="s">
        <v>1875</v>
      </c>
      <c r="F304" s="727" t="s">
        <v>1846</v>
      </c>
      <c r="G304" s="727" t="s">
        <v>1904</v>
      </c>
      <c r="H304" s="727" t="s">
        <v>571</v>
      </c>
      <c r="I304" s="727" t="s">
        <v>2123</v>
      </c>
      <c r="J304" s="727" t="s">
        <v>2124</v>
      </c>
      <c r="K304" s="727" t="s">
        <v>2125</v>
      </c>
      <c r="L304" s="728">
        <v>349.12</v>
      </c>
      <c r="M304" s="728">
        <v>349.12</v>
      </c>
      <c r="N304" s="727">
        <v>1</v>
      </c>
      <c r="O304" s="812">
        <v>1</v>
      </c>
      <c r="P304" s="728">
        <v>349.12</v>
      </c>
      <c r="Q304" s="745">
        <v>1</v>
      </c>
      <c r="R304" s="727">
        <v>1</v>
      </c>
      <c r="S304" s="745">
        <v>1</v>
      </c>
      <c r="T304" s="812">
        <v>1</v>
      </c>
      <c r="U304" s="768">
        <v>1</v>
      </c>
    </row>
    <row r="305" spans="1:21" ht="14.4" customHeight="1" x14ac:dyDescent="0.3">
      <c r="A305" s="726">
        <v>31</v>
      </c>
      <c r="B305" s="727" t="s">
        <v>1843</v>
      </c>
      <c r="C305" s="727" t="s">
        <v>1847</v>
      </c>
      <c r="D305" s="810" t="s">
        <v>2961</v>
      </c>
      <c r="E305" s="811" t="s">
        <v>1875</v>
      </c>
      <c r="F305" s="727" t="s">
        <v>1846</v>
      </c>
      <c r="G305" s="727" t="s">
        <v>1904</v>
      </c>
      <c r="H305" s="727" t="s">
        <v>571</v>
      </c>
      <c r="I305" s="727" t="s">
        <v>1990</v>
      </c>
      <c r="J305" s="727" t="s">
        <v>1991</v>
      </c>
      <c r="K305" s="727" t="s">
        <v>1992</v>
      </c>
      <c r="L305" s="728">
        <v>350</v>
      </c>
      <c r="M305" s="728">
        <v>700</v>
      </c>
      <c r="N305" s="727">
        <v>2</v>
      </c>
      <c r="O305" s="812">
        <v>2</v>
      </c>
      <c r="P305" s="728">
        <v>700</v>
      </c>
      <c r="Q305" s="745">
        <v>1</v>
      </c>
      <c r="R305" s="727">
        <v>2</v>
      </c>
      <c r="S305" s="745">
        <v>1</v>
      </c>
      <c r="T305" s="812">
        <v>2</v>
      </c>
      <c r="U305" s="768">
        <v>1</v>
      </c>
    </row>
    <row r="306" spans="1:21" ht="14.4" customHeight="1" x14ac:dyDescent="0.3">
      <c r="A306" s="726">
        <v>31</v>
      </c>
      <c r="B306" s="727" t="s">
        <v>1843</v>
      </c>
      <c r="C306" s="727" t="s">
        <v>1847</v>
      </c>
      <c r="D306" s="810" t="s">
        <v>2961</v>
      </c>
      <c r="E306" s="811" t="s">
        <v>1875</v>
      </c>
      <c r="F306" s="727" t="s">
        <v>1846</v>
      </c>
      <c r="G306" s="727" t="s">
        <v>1904</v>
      </c>
      <c r="H306" s="727" t="s">
        <v>571</v>
      </c>
      <c r="I306" s="727" t="s">
        <v>2149</v>
      </c>
      <c r="J306" s="727" t="s">
        <v>1985</v>
      </c>
      <c r="K306" s="727" t="s">
        <v>2150</v>
      </c>
      <c r="L306" s="728">
        <v>58.5</v>
      </c>
      <c r="M306" s="728">
        <v>117</v>
      </c>
      <c r="N306" s="727">
        <v>2</v>
      </c>
      <c r="O306" s="812">
        <v>2</v>
      </c>
      <c r="P306" s="728">
        <v>117</v>
      </c>
      <c r="Q306" s="745">
        <v>1</v>
      </c>
      <c r="R306" s="727">
        <v>2</v>
      </c>
      <c r="S306" s="745">
        <v>1</v>
      </c>
      <c r="T306" s="812">
        <v>2</v>
      </c>
      <c r="U306" s="768">
        <v>1</v>
      </c>
    </row>
    <row r="307" spans="1:21" ht="14.4" customHeight="1" x14ac:dyDescent="0.3">
      <c r="A307" s="726">
        <v>31</v>
      </c>
      <c r="B307" s="727" t="s">
        <v>1843</v>
      </c>
      <c r="C307" s="727" t="s">
        <v>1847</v>
      </c>
      <c r="D307" s="810" t="s">
        <v>2961</v>
      </c>
      <c r="E307" s="811" t="s">
        <v>1875</v>
      </c>
      <c r="F307" s="727" t="s">
        <v>1846</v>
      </c>
      <c r="G307" s="727" t="s">
        <v>1904</v>
      </c>
      <c r="H307" s="727" t="s">
        <v>571</v>
      </c>
      <c r="I307" s="727" t="s">
        <v>1993</v>
      </c>
      <c r="J307" s="727" t="s">
        <v>1994</v>
      </c>
      <c r="K307" s="727" t="s">
        <v>1995</v>
      </c>
      <c r="L307" s="728">
        <v>336.5</v>
      </c>
      <c r="M307" s="728">
        <v>673</v>
      </c>
      <c r="N307" s="727">
        <v>2</v>
      </c>
      <c r="O307" s="812">
        <v>2</v>
      </c>
      <c r="P307" s="728">
        <v>673</v>
      </c>
      <c r="Q307" s="745">
        <v>1</v>
      </c>
      <c r="R307" s="727">
        <v>2</v>
      </c>
      <c r="S307" s="745">
        <v>1</v>
      </c>
      <c r="T307" s="812">
        <v>2</v>
      </c>
      <c r="U307" s="768">
        <v>1</v>
      </c>
    </row>
    <row r="308" spans="1:21" ht="14.4" customHeight="1" x14ac:dyDescent="0.3">
      <c r="A308" s="726">
        <v>31</v>
      </c>
      <c r="B308" s="727" t="s">
        <v>1843</v>
      </c>
      <c r="C308" s="727" t="s">
        <v>1847</v>
      </c>
      <c r="D308" s="810" t="s">
        <v>2961</v>
      </c>
      <c r="E308" s="811" t="s">
        <v>1875</v>
      </c>
      <c r="F308" s="727" t="s">
        <v>1846</v>
      </c>
      <c r="G308" s="727" t="s">
        <v>1904</v>
      </c>
      <c r="H308" s="727" t="s">
        <v>571</v>
      </c>
      <c r="I308" s="727" t="s">
        <v>2036</v>
      </c>
      <c r="J308" s="727" t="s">
        <v>2037</v>
      </c>
      <c r="K308" s="727" t="s">
        <v>2038</v>
      </c>
      <c r="L308" s="728">
        <v>1000</v>
      </c>
      <c r="M308" s="728">
        <v>4000</v>
      </c>
      <c r="N308" s="727">
        <v>4</v>
      </c>
      <c r="O308" s="812">
        <v>4</v>
      </c>
      <c r="P308" s="728">
        <v>4000</v>
      </c>
      <c r="Q308" s="745">
        <v>1</v>
      </c>
      <c r="R308" s="727">
        <v>4</v>
      </c>
      <c r="S308" s="745">
        <v>1</v>
      </c>
      <c r="T308" s="812">
        <v>4</v>
      </c>
      <c r="U308" s="768">
        <v>1</v>
      </c>
    </row>
    <row r="309" spans="1:21" ht="14.4" customHeight="1" x14ac:dyDescent="0.3">
      <c r="A309" s="726">
        <v>31</v>
      </c>
      <c r="B309" s="727" t="s">
        <v>1843</v>
      </c>
      <c r="C309" s="727" t="s">
        <v>1847</v>
      </c>
      <c r="D309" s="810" t="s">
        <v>2961</v>
      </c>
      <c r="E309" s="811" t="s">
        <v>1875</v>
      </c>
      <c r="F309" s="727" t="s">
        <v>1846</v>
      </c>
      <c r="G309" s="727" t="s">
        <v>1904</v>
      </c>
      <c r="H309" s="727" t="s">
        <v>571</v>
      </c>
      <c r="I309" s="727" t="s">
        <v>2097</v>
      </c>
      <c r="J309" s="727" t="s">
        <v>2098</v>
      </c>
      <c r="K309" s="727" t="s">
        <v>2099</v>
      </c>
      <c r="L309" s="728">
        <v>2260</v>
      </c>
      <c r="M309" s="728">
        <v>2260</v>
      </c>
      <c r="N309" s="727">
        <v>1</v>
      </c>
      <c r="O309" s="812">
        <v>1</v>
      </c>
      <c r="P309" s="728"/>
      <c r="Q309" s="745">
        <v>0</v>
      </c>
      <c r="R309" s="727"/>
      <c r="S309" s="745">
        <v>0</v>
      </c>
      <c r="T309" s="812"/>
      <c r="U309" s="768">
        <v>0</v>
      </c>
    </row>
    <row r="310" spans="1:21" ht="14.4" customHeight="1" x14ac:dyDescent="0.3">
      <c r="A310" s="726">
        <v>31</v>
      </c>
      <c r="B310" s="727" t="s">
        <v>1843</v>
      </c>
      <c r="C310" s="727" t="s">
        <v>1847</v>
      </c>
      <c r="D310" s="810" t="s">
        <v>2961</v>
      </c>
      <c r="E310" s="811" t="s">
        <v>1875</v>
      </c>
      <c r="F310" s="727" t="s">
        <v>1846</v>
      </c>
      <c r="G310" s="727" t="s">
        <v>1904</v>
      </c>
      <c r="H310" s="727" t="s">
        <v>571</v>
      </c>
      <c r="I310" s="727" t="s">
        <v>1914</v>
      </c>
      <c r="J310" s="727" t="s">
        <v>1915</v>
      </c>
      <c r="K310" s="727" t="s">
        <v>1916</v>
      </c>
      <c r="L310" s="728">
        <v>855</v>
      </c>
      <c r="M310" s="728">
        <v>1710</v>
      </c>
      <c r="N310" s="727">
        <v>2</v>
      </c>
      <c r="O310" s="812">
        <v>2</v>
      </c>
      <c r="P310" s="728">
        <v>1710</v>
      </c>
      <c r="Q310" s="745">
        <v>1</v>
      </c>
      <c r="R310" s="727">
        <v>2</v>
      </c>
      <c r="S310" s="745">
        <v>1</v>
      </c>
      <c r="T310" s="812">
        <v>2</v>
      </c>
      <c r="U310" s="768">
        <v>1</v>
      </c>
    </row>
    <row r="311" spans="1:21" ht="14.4" customHeight="1" x14ac:dyDescent="0.3">
      <c r="A311" s="726">
        <v>31</v>
      </c>
      <c r="B311" s="727" t="s">
        <v>1843</v>
      </c>
      <c r="C311" s="727" t="s">
        <v>1847</v>
      </c>
      <c r="D311" s="810" t="s">
        <v>2961</v>
      </c>
      <c r="E311" s="811" t="s">
        <v>1875</v>
      </c>
      <c r="F311" s="727" t="s">
        <v>1846</v>
      </c>
      <c r="G311" s="727" t="s">
        <v>1917</v>
      </c>
      <c r="H311" s="727" t="s">
        <v>571</v>
      </c>
      <c r="I311" s="727" t="s">
        <v>1996</v>
      </c>
      <c r="J311" s="727" t="s">
        <v>1997</v>
      </c>
      <c r="K311" s="727" t="s">
        <v>1998</v>
      </c>
      <c r="L311" s="728">
        <v>260</v>
      </c>
      <c r="M311" s="728">
        <v>520</v>
      </c>
      <c r="N311" s="727">
        <v>2</v>
      </c>
      <c r="O311" s="812">
        <v>2</v>
      </c>
      <c r="P311" s="728">
        <v>520</v>
      </c>
      <c r="Q311" s="745">
        <v>1</v>
      </c>
      <c r="R311" s="727">
        <v>2</v>
      </c>
      <c r="S311" s="745">
        <v>1</v>
      </c>
      <c r="T311" s="812">
        <v>2</v>
      </c>
      <c r="U311" s="768">
        <v>1</v>
      </c>
    </row>
    <row r="312" spans="1:21" ht="14.4" customHeight="1" x14ac:dyDescent="0.3">
      <c r="A312" s="726">
        <v>31</v>
      </c>
      <c r="B312" s="727" t="s">
        <v>1843</v>
      </c>
      <c r="C312" s="727" t="s">
        <v>1847</v>
      </c>
      <c r="D312" s="810" t="s">
        <v>2961</v>
      </c>
      <c r="E312" s="811" t="s">
        <v>1875</v>
      </c>
      <c r="F312" s="727" t="s">
        <v>1846</v>
      </c>
      <c r="G312" s="727" t="s">
        <v>1917</v>
      </c>
      <c r="H312" s="727" t="s">
        <v>571</v>
      </c>
      <c r="I312" s="727" t="s">
        <v>1918</v>
      </c>
      <c r="J312" s="727" t="s">
        <v>1919</v>
      </c>
      <c r="K312" s="727" t="s">
        <v>1920</v>
      </c>
      <c r="L312" s="728">
        <v>200</v>
      </c>
      <c r="M312" s="728">
        <v>11200</v>
      </c>
      <c r="N312" s="727">
        <v>56</v>
      </c>
      <c r="O312" s="812">
        <v>28</v>
      </c>
      <c r="P312" s="728">
        <v>10800</v>
      </c>
      <c r="Q312" s="745">
        <v>0.9642857142857143</v>
      </c>
      <c r="R312" s="727">
        <v>54</v>
      </c>
      <c r="S312" s="745">
        <v>0.9642857142857143</v>
      </c>
      <c r="T312" s="812">
        <v>27</v>
      </c>
      <c r="U312" s="768">
        <v>0.9642857142857143</v>
      </c>
    </row>
    <row r="313" spans="1:21" ht="14.4" customHeight="1" x14ac:dyDescent="0.3">
      <c r="A313" s="726">
        <v>31</v>
      </c>
      <c r="B313" s="727" t="s">
        <v>1843</v>
      </c>
      <c r="C313" s="727" t="s">
        <v>1847</v>
      </c>
      <c r="D313" s="810" t="s">
        <v>2961</v>
      </c>
      <c r="E313" s="811" t="s">
        <v>1875</v>
      </c>
      <c r="F313" s="727" t="s">
        <v>1846</v>
      </c>
      <c r="G313" s="727" t="s">
        <v>1917</v>
      </c>
      <c r="H313" s="727" t="s">
        <v>571</v>
      </c>
      <c r="I313" s="727" t="s">
        <v>1999</v>
      </c>
      <c r="J313" s="727" t="s">
        <v>2000</v>
      </c>
      <c r="K313" s="727" t="s">
        <v>2001</v>
      </c>
      <c r="L313" s="728">
        <v>1200</v>
      </c>
      <c r="M313" s="728">
        <v>1200</v>
      </c>
      <c r="N313" s="727">
        <v>1</v>
      </c>
      <c r="O313" s="812">
        <v>1</v>
      </c>
      <c r="P313" s="728">
        <v>1200</v>
      </c>
      <c r="Q313" s="745">
        <v>1</v>
      </c>
      <c r="R313" s="727">
        <v>1</v>
      </c>
      <c r="S313" s="745">
        <v>1</v>
      </c>
      <c r="T313" s="812">
        <v>1</v>
      </c>
      <c r="U313" s="768">
        <v>1</v>
      </c>
    </row>
    <row r="314" spans="1:21" ht="14.4" customHeight="1" x14ac:dyDescent="0.3">
      <c r="A314" s="726">
        <v>31</v>
      </c>
      <c r="B314" s="727" t="s">
        <v>1843</v>
      </c>
      <c r="C314" s="727" t="s">
        <v>1847</v>
      </c>
      <c r="D314" s="810" t="s">
        <v>2961</v>
      </c>
      <c r="E314" s="811" t="s">
        <v>1877</v>
      </c>
      <c r="F314" s="727" t="s">
        <v>1844</v>
      </c>
      <c r="G314" s="727" t="s">
        <v>2005</v>
      </c>
      <c r="H314" s="727" t="s">
        <v>571</v>
      </c>
      <c r="I314" s="727" t="s">
        <v>2006</v>
      </c>
      <c r="J314" s="727" t="s">
        <v>2007</v>
      </c>
      <c r="K314" s="727" t="s">
        <v>1626</v>
      </c>
      <c r="L314" s="728">
        <v>78.33</v>
      </c>
      <c r="M314" s="728">
        <v>78.33</v>
      </c>
      <c r="N314" s="727">
        <v>1</v>
      </c>
      <c r="O314" s="812">
        <v>1</v>
      </c>
      <c r="P314" s="728"/>
      <c r="Q314" s="745">
        <v>0</v>
      </c>
      <c r="R314" s="727"/>
      <c r="S314" s="745">
        <v>0</v>
      </c>
      <c r="T314" s="812"/>
      <c r="U314" s="768">
        <v>0</v>
      </c>
    </row>
    <row r="315" spans="1:21" ht="14.4" customHeight="1" x14ac:dyDescent="0.3">
      <c r="A315" s="726">
        <v>31</v>
      </c>
      <c r="B315" s="727" t="s">
        <v>1843</v>
      </c>
      <c r="C315" s="727" t="s">
        <v>1847</v>
      </c>
      <c r="D315" s="810" t="s">
        <v>2961</v>
      </c>
      <c r="E315" s="811" t="s">
        <v>1877</v>
      </c>
      <c r="F315" s="727" t="s">
        <v>1844</v>
      </c>
      <c r="G315" s="727" t="s">
        <v>1881</v>
      </c>
      <c r="H315" s="727" t="s">
        <v>571</v>
      </c>
      <c r="I315" s="727" t="s">
        <v>1882</v>
      </c>
      <c r="J315" s="727" t="s">
        <v>606</v>
      </c>
      <c r="K315" s="727" t="s">
        <v>1883</v>
      </c>
      <c r="L315" s="728">
        <v>0</v>
      </c>
      <c r="M315" s="728">
        <v>0</v>
      </c>
      <c r="N315" s="727">
        <v>3</v>
      </c>
      <c r="O315" s="812">
        <v>1.5</v>
      </c>
      <c r="P315" s="728">
        <v>0</v>
      </c>
      <c r="Q315" s="745"/>
      <c r="R315" s="727">
        <v>3</v>
      </c>
      <c r="S315" s="745">
        <v>1</v>
      </c>
      <c r="T315" s="812">
        <v>1.5</v>
      </c>
      <c r="U315" s="768">
        <v>1</v>
      </c>
    </row>
    <row r="316" spans="1:21" ht="14.4" customHeight="1" x14ac:dyDescent="0.3">
      <c r="A316" s="726">
        <v>31</v>
      </c>
      <c r="B316" s="727" t="s">
        <v>1843</v>
      </c>
      <c r="C316" s="727" t="s">
        <v>1847</v>
      </c>
      <c r="D316" s="810" t="s">
        <v>2961</v>
      </c>
      <c r="E316" s="811" t="s">
        <v>1877</v>
      </c>
      <c r="F316" s="727" t="s">
        <v>1844</v>
      </c>
      <c r="G316" s="727" t="s">
        <v>1881</v>
      </c>
      <c r="H316" s="727" t="s">
        <v>571</v>
      </c>
      <c r="I316" s="727" t="s">
        <v>1941</v>
      </c>
      <c r="J316" s="727" t="s">
        <v>606</v>
      </c>
      <c r="K316" s="727" t="s">
        <v>1942</v>
      </c>
      <c r="L316" s="728">
        <v>0</v>
      </c>
      <c r="M316" s="728">
        <v>0</v>
      </c>
      <c r="N316" s="727">
        <v>2</v>
      </c>
      <c r="O316" s="812">
        <v>1</v>
      </c>
      <c r="P316" s="728">
        <v>0</v>
      </c>
      <c r="Q316" s="745"/>
      <c r="R316" s="727">
        <v>2</v>
      </c>
      <c r="S316" s="745">
        <v>1</v>
      </c>
      <c r="T316" s="812">
        <v>1</v>
      </c>
      <c r="U316" s="768">
        <v>1</v>
      </c>
    </row>
    <row r="317" spans="1:21" ht="14.4" customHeight="1" x14ac:dyDescent="0.3">
      <c r="A317" s="726">
        <v>31</v>
      </c>
      <c r="B317" s="727" t="s">
        <v>1843</v>
      </c>
      <c r="C317" s="727" t="s">
        <v>1847</v>
      </c>
      <c r="D317" s="810" t="s">
        <v>2961</v>
      </c>
      <c r="E317" s="811" t="s">
        <v>1877</v>
      </c>
      <c r="F317" s="727" t="s">
        <v>1844</v>
      </c>
      <c r="G317" s="727" t="s">
        <v>1946</v>
      </c>
      <c r="H317" s="727" t="s">
        <v>571</v>
      </c>
      <c r="I317" s="727" t="s">
        <v>1947</v>
      </c>
      <c r="J317" s="727" t="s">
        <v>1948</v>
      </c>
      <c r="K317" s="727" t="s">
        <v>1949</v>
      </c>
      <c r="L317" s="728">
        <v>132.97999999999999</v>
      </c>
      <c r="M317" s="728">
        <v>398.93999999999994</v>
      </c>
      <c r="N317" s="727">
        <v>3</v>
      </c>
      <c r="O317" s="812">
        <v>0.5</v>
      </c>
      <c r="P317" s="728">
        <v>398.93999999999994</v>
      </c>
      <c r="Q317" s="745">
        <v>1</v>
      </c>
      <c r="R317" s="727">
        <v>3</v>
      </c>
      <c r="S317" s="745">
        <v>1</v>
      </c>
      <c r="T317" s="812">
        <v>0.5</v>
      </c>
      <c r="U317" s="768">
        <v>1</v>
      </c>
    </row>
    <row r="318" spans="1:21" ht="14.4" customHeight="1" x14ac:dyDescent="0.3">
      <c r="A318" s="726">
        <v>31</v>
      </c>
      <c r="B318" s="727" t="s">
        <v>1843</v>
      </c>
      <c r="C318" s="727" t="s">
        <v>1847</v>
      </c>
      <c r="D318" s="810" t="s">
        <v>2961</v>
      </c>
      <c r="E318" s="811" t="s">
        <v>1877</v>
      </c>
      <c r="F318" s="727" t="s">
        <v>1844</v>
      </c>
      <c r="G318" s="727" t="s">
        <v>1886</v>
      </c>
      <c r="H318" s="727" t="s">
        <v>610</v>
      </c>
      <c r="I318" s="727" t="s">
        <v>1887</v>
      </c>
      <c r="J318" s="727" t="s">
        <v>753</v>
      </c>
      <c r="K318" s="727" t="s">
        <v>1497</v>
      </c>
      <c r="L318" s="728">
        <v>490.89</v>
      </c>
      <c r="M318" s="728">
        <v>10799.58</v>
      </c>
      <c r="N318" s="727">
        <v>22</v>
      </c>
      <c r="O318" s="812">
        <v>5</v>
      </c>
      <c r="P318" s="728">
        <v>10308.69</v>
      </c>
      <c r="Q318" s="745">
        <v>0.95454545454545459</v>
      </c>
      <c r="R318" s="727">
        <v>21</v>
      </c>
      <c r="S318" s="745">
        <v>0.95454545454545459</v>
      </c>
      <c r="T318" s="812">
        <v>4.5</v>
      </c>
      <c r="U318" s="768">
        <v>0.9</v>
      </c>
    </row>
    <row r="319" spans="1:21" ht="14.4" customHeight="1" x14ac:dyDescent="0.3">
      <c r="A319" s="726">
        <v>31</v>
      </c>
      <c r="B319" s="727" t="s">
        <v>1843</v>
      </c>
      <c r="C319" s="727" t="s">
        <v>1847</v>
      </c>
      <c r="D319" s="810" t="s">
        <v>2961</v>
      </c>
      <c r="E319" s="811" t="s">
        <v>1877</v>
      </c>
      <c r="F319" s="727" t="s">
        <v>1844</v>
      </c>
      <c r="G319" s="727" t="s">
        <v>1886</v>
      </c>
      <c r="H319" s="727" t="s">
        <v>610</v>
      </c>
      <c r="I319" s="727" t="s">
        <v>1888</v>
      </c>
      <c r="J319" s="727" t="s">
        <v>753</v>
      </c>
      <c r="K319" s="727" t="s">
        <v>1495</v>
      </c>
      <c r="L319" s="728">
        <v>736.33</v>
      </c>
      <c r="M319" s="728">
        <v>9572.2900000000009</v>
      </c>
      <c r="N319" s="727">
        <v>13</v>
      </c>
      <c r="O319" s="812">
        <v>2.5</v>
      </c>
      <c r="P319" s="728">
        <v>7363.3000000000011</v>
      </c>
      <c r="Q319" s="745">
        <v>0.76923076923076927</v>
      </c>
      <c r="R319" s="727">
        <v>10</v>
      </c>
      <c r="S319" s="745">
        <v>0.76923076923076927</v>
      </c>
      <c r="T319" s="812">
        <v>2</v>
      </c>
      <c r="U319" s="768">
        <v>0.8</v>
      </c>
    </row>
    <row r="320" spans="1:21" ht="14.4" customHeight="1" x14ac:dyDescent="0.3">
      <c r="A320" s="726">
        <v>31</v>
      </c>
      <c r="B320" s="727" t="s">
        <v>1843</v>
      </c>
      <c r="C320" s="727" t="s">
        <v>1847</v>
      </c>
      <c r="D320" s="810" t="s">
        <v>2961</v>
      </c>
      <c r="E320" s="811" t="s">
        <v>1877</v>
      </c>
      <c r="F320" s="727" t="s">
        <v>1844</v>
      </c>
      <c r="G320" s="727" t="s">
        <v>1886</v>
      </c>
      <c r="H320" s="727" t="s">
        <v>610</v>
      </c>
      <c r="I320" s="727" t="s">
        <v>2018</v>
      </c>
      <c r="J320" s="727" t="s">
        <v>753</v>
      </c>
      <c r="K320" s="727" t="s">
        <v>2019</v>
      </c>
      <c r="L320" s="728">
        <v>923.74</v>
      </c>
      <c r="M320" s="728">
        <v>2771.2200000000003</v>
      </c>
      <c r="N320" s="727">
        <v>3</v>
      </c>
      <c r="O320" s="812">
        <v>0.5</v>
      </c>
      <c r="P320" s="728">
        <v>2771.2200000000003</v>
      </c>
      <c r="Q320" s="745">
        <v>1</v>
      </c>
      <c r="R320" s="727">
        <v>3</v>
      </c>
      <c r="S320" s="745">
        <v>1</v>
      </c>
      <c r="T320" s="812">
        <v>0.5</v>
      </c>
      <c r="U320" s="768">
        <v>1</v>
      </c>
    </row>
    <row r="321" spans="1:21" ht="14.4" customHeight="1" x14ac:dyDescent="0.3">
      <c r="A321" s="726">
        <v>31</v>
      </c>
      <c r="B321" s="727" t="s">
        <v>1843</v>
      </c>
      <c r="C321" s="727" t="s">
        <v>1847</v>
      </c>
      <c r="D321" s="810" t="s">
        <v>2961</v>
      </c>
      <c r="E321" s="811" t="s">
        <v>1877</v>
      </c>
      <c r="F321" s="727" t="s">
        <v>1844</v>
      </c>
      <c r="G321" s="727" t="s">
        <v>1889</v>
      </c>
      <c r="H321" s="727" t="s">
        <v>610</v>
      </c>
      <c r="I321" s="727" t="s">
        <v>1671</v>
      </c>
      <c r="J321" s="727" t="s">
        <v>643</v>
      </c>
      <c r="K321" s="727" t="s">
        <v>1672</v>
      </c>
      <c r="L321" s="728">
        <v>24.22</v>
      </c>
      <c r="M321" s="728">
        <v>48.44</v>
      </c>
      <c r="N321" s="727">
        <v>2</v>
      </c>
      <c r="O321" s="812">
        <v>2</v>
      </c>
      <c r="P321" s="728"/>
      <c r="Q321" s="745">
        <v>0</v>
      </c>
      <c r="R321" s="727"/>
      <c r="S321" s="745">
        <v>0</v>
      </c>
      <c r="T321" s="812"/>
      <c r="U321" s="768">
        <v>0</v>
      </c>
    </row>
    <row r="322" spans="1:21" ht="14.4" customHeight="1" x14ac:dyDescent="0.3">
      <c r="A322" s="726">
        <v>31</v>
      </c>
      <c r="B322" s="727" t="s">
        <v>1843</v>
      </c>
      <c r="C322" s="727" t="s">
        <v>1847</v>
      </c>
      <c r="D322" s="810" t="s">
        <v>2961</v>
      </c>
      <c r="E322" s="811" t="s">
        <v>1877</v>
      </c>
      <c r="F322" s="727" t="s">
        <v>1844</v>
      </c>
      <c r="G322" s="727" t="s">
        <v>1889</v>
      </c>
      <c r="H322" s="727" t="s">
        <v>610</v>
      </c>
      <c r="I322" s="727" t="s">
        <v>1673</v>
      </c>
      <c r="J322" s="727" t="s">
        <v>643</v>
      </c>
      <c r="K322" s="727" t="s">
        <v>1674</v>
      </c>
      <c r="L322" s="728">
        <v>48.42</v>
      </c>
      <c r="M322" s="728">
        <v>193.68</v>
      </c>
      <c r="N322" s="727">
        <v>4</v>
      </c>
      <c r="O322" s="812">
        <v>3.5</v>
      </c>
      <c r="P322" s="728">
        <v>48.42</v>
      </c>
      <c r="Q322" s="745">
        <v>0.25</v>
      </c>
      <c r="R322" s="727">
        <v>1</v>
      </c>
      <c r="S322" s="745">
        <v>0.25</v>
      </c>
      <c r="T322" s="812">
        <v>0.5</v>
      </c>
      <c r="U322" s="768">
        <v>0.14285714285714285</v>
      </c>
    </row>
    <row r="323" spans="1:21" ht="14.4" customHeight="1" x14ac:dyDescent="0.3">
      <c r="A323" s="726">
        <v>31</v>
      </c>
      <c r="B323" s="727" t="s">
        <v>1843</v>
      </c>
      <c r="C323" s="727" t="s">
        <v>1847</v>
      </c>
      <c r="D323" s="810" t="s">
        <v>2961</v>
      </c>
      <c r="E323" s="811" t="s">
        <v>1877</v>
      </c>
      <c r="F323" s="727" t="s">
        <v>1844</v>
      </c>
      <c r="G323" s="727" t="s">
        <v>1890</v>
      </c>
      <c r="H323" s="727" t="s">
        <v>610</v>
      </c>
      <c r="I323" s="727" t="s">
        <v>1692</v>
      </c>
      <c r="J323" s="727" t="s">
        <v>1693</v>
      </c>
      <c r="K323" s="727" t="s">
        <v>1694</v>
      </c>
      <c r="L323" s="728">
        <v>0</v>
      </c>
      <c r="M323" s="728">
        <v>0</v>
      </c>
      <c r="N323" s="727">
        <v>48</v>
      </c>
      <c r="O323" s="812">
        <v>31.5</v>
      </c>
      <c r="P323" s="728">
        <v>0</v>
      </c>
      <c r="Q323" s="745"/>
      <c r="R323" s="727">
        <v>36</v>
      </c>
      <c r="S323" s="745">
        <v>0.75</v>
      </c>
      <c r="T323" s="812">
        <v>21</v>
      </c>
      <c r="U323" s="768">
        <v>0.66666666666666663</v>
      </c>
    </row>
    <row r="324" spans="1:21" ht="14.4" customHeight="1" x14ac:dyDescent="0.3">
      <c r="A324" s="726">
        <v>31</v>
      </c>
      <c r="B324" s="727" t="s">
        <v>1843</v>
      </c>
      <c r="C324" s="727" t="s">
        <v>1847</v>
      </c>
      <c r="D324" s="810" t="s">
        <v>2961</v>
      </c>
      <c r="E324" s="811" t="s">
        <v>1877</v>
      </c>
      <c r="F324" s="727" t="s">
        <v>1844</v>
      </c>
      <c r="G324" s="727" t="s">
        <v>1891</v>
      </c>
      <c r="H324" s="727" t="s">
        <v>571</v>
      </c>
      <c r="I324" s="727" t="s">
        <v>1892</v>
      </c>
      <c r="J324" s="727" t="s">
        <v>1134</v>
      </c>
      <c r="K324" s="727" t="s">
        <v>1893</v>
      </c>
      <c r="L324" s="728">
        <v>219.37</v>
      </c>
      <c r="M324" s="728">
        <v>219.37</v>
      </c>
      <c r="N324" s="727">
        <v>1</v>
      </c>
      <c r="O324" s="812">
        <v>0.5</v>
      </c>
      <c r="P324" s="728"/>
      <c r="Q324" s="745">
        <v>0</v>
      </c>
      <c r="R324" s="727"/>
      <c r="S324" s="745">
        <v>0</v>
      </c>
      <c r="T324" s="812"/>
      <c r="U324" s="768">
        <v>0</v>
      </c>
    </row>
    <row r="325" spans="1:21" ht="14.4" customHeight="1" x14ac:dyDescent="0.3">
      <c r="A325" s="726">
        <v>31</v>
      </c>
      <c r="B325" s="727" t="s">
        <v>1843</v>
      </c>
      <c r="C325" s="727" t="s">
        <v>1847</v>
      </c>
      <c r="D325" s="810" t="s">
        <v>2961</v>
      </c>
      <c r="E325" s="811" t="s">
        <v>1877</v>
      </c>
      <c r="F325" s="727" t="s">
        <v>1844</v>
      </c>
      <c r="G325" s="727" t="s">
        <v>1894</v>
      </c>
      <c r="H325" s="727" t="s">
        <v>571</v>
      </c>
      <c r="I325" s="727" t="s">
        <v>1976</v>
      </c>
      <c r="J325" s="727" t="s">
        <v>1896</v>
      </c>
      <c r="K325" s="727" t="s">
        <v>1977</v>
      </c>
      <c r="L325" s="728">
        <v>99.94</v>
      </c>
      <c r="M325" s="728">
        <v>199.88</v>
      </c>
      <c r="N325" s="727">
        <v>2</v>
      </c>
      <c r="O325" s="812">
        <v>2</v>
      </c>
      <c r="P325" s="728"/>
      <c r="Q325" s="745">
        <v>0</v>
      </c>
      <c r="R325" s="727"/>
      <c r="S325" s="745">
        <v>0</v>
      </c>
      <c r="T325" s="812"/>
      <c r="U325" s="768">
        <v>0</v>
      </c>
    </row>
    <row r="326" spans="1:21" ht="14.4" customHeight="1" x14ac:dyDescent="0.3">
      <c r="A326" s="726">
        <v>31</v>
      </c>
      <c r="B326" s="727" t="s">
        <v>1843</v>
      </c>
      <c r="C326" s="727" t="s">
        <v>1847</v>
      </c>
      <c r="D326" s="810" t="s">
        <v>2961</v>
      </c>
      <c r="E326" s="811" t="s">
        <v>1877</v>
      </c>
      <c r="F326" s="727" t="s">
        <v>1844</v>
      </c>
      <c r="G326" s="727" t="s">
        <v>1894</v>
      </c>
      <c r="H326" s="727" t="s">
        <v>571</v>
      </c>
      <c r="I326" s="727" t="s">
        <v>1980</v>
      </c>
      <c r="J326" s="727" t="s">
        <v>1030</v>
      </c>
      <c r="K326" s="727" t="s">
        <v>1975</v>
      </c>
      <c r="L326" s="728">
        <v>50.32</v>
      </c>
      <c r="M326" s="728">
        <v>50.32</v>
      </c>
      <c r="N326" s="727">
        <v>1</v>
      </c>
      <c r="O326" s="812">
        <v>0.5</v>
      </c>
      <c r="P326" s="728">
        <v>50.32</v>
      </c>
      <c r="Q326" s="745">
        <v>1</v>
      </c>
      <c r="R326" s="727">
        <v>1</v>
      </c>
      <c r="S326" s="745">
        <v>1</v>
      </c>
      <c r="T326" s="812">
        <v>0.5</v>
      </c>
      <c r="U326" s="768">
        <v>1</v>
      </c>
    </row>
    <row r="327" spans="1:21" ht="14.4" customHeight="1" x14ac:dyDescent="0.3">
      <c r="A327" s="726">
        <v>31</v>
      </c>
      <c r="B327" s="727" t="s">
        <v>1843</v>
      </c>
      <c r="C327" s="727" t="s">
        <v>1847</v>
      </c>
      <c r="D327" s="810" t="s">
        <v>2961</v>
      </c>
      <c r="E327" s="811" t="s">
        <v>1877</v>
      </c>
      <c r="F327" s="727" t="s">
        <v>1846</v>
      </c>
      <c r="G327" s="727" t="s">
        <v>1900</v>
      </c>
      <c r="H327" s="727" t="s">
        <v>571</v>
      </c>
      <c r="I327" s="727" t="s">
        <v>1901</v>
      </c>
      <c r="J327" s="727" t="s">
        <v>1902</v>
      </c>
      <c r="K327" s="727" t="s">
        <v>1903</v>
      </c>
      <c r="L327" s="728">
        <v>35.130000000000003</v>
      </c>
      <c r="M327" s="728">
        <v>4285.860000000006</v>
      </c>
      <c r="N327" s="727">
        <v>122</v>
      </c>
      <c r="O327" s="812">
        <v>56</v>
      </c>
      <c r="P327" s="728">
        <v>4075.0800000000058</v>
      </c>
      <c r="Q327" s="745">
        <v>0.9508196721311476</v>
      </c>
      <c r="R327" s="727">
        <v>116</v>
      </c>
      <c r="S327" s="745">
        <v>0.95081967213114749</v>
      </c>
      <c r="T327" s="812">
        <v>54</v>
      </c>
      <c r="U327" s="768">
        <v>0.9642857142857143</v>
      </c>
    </row>
    <row r="328" spans="1:21" ht="14.4" customHeight="1" x14ac:dyDescent="0.3">
      <c r="A328" s="726">
        <v>31</v>
      </c>
      <c r="B328" s="727" t="s">
        <v>1843</v>
      </c>
      <c r="C328" s="727" t="s">
        <v>1847</v>
      </c>
      <c r="D328" s="810" t="s">
        <v>2961</v>
      </c>
      <c r="E328" s="811" t="s">
        <v>1877</v>
      </c>
      <c r="F328" s="727" t="s">
        <v>1846</v>
      </c>
      <c r="G328" s="727" t="s">
        <v>1904</v>
      </c>
      <c r="H328" s="727" t="s">
        <v>571</v>
      </c>
      <c r="I328" s="727" t="s">
        <v>1981</v>
      </c>
      <c r="J328" s="727" t="s">
        <v>1982</v>
      </c>
      <c r="K328" s="727" t="s">
        <v>1983</v>
      </c>
      <c r="L328" s="728">
        <v>199.5</v>
      </c>
      <c r="M328" s="728">
        <v>399</v>
      </c>
      <c r="N328" s="727">
        <v>2</v>
      </c>
      <c r="O328" s="812">
        <v>2</v>
      </c>
      <c r="P328" s="728">
        <v>399</v>
      </c>
      <c r="Q328" s="745">
        <v>1</v>
      </c>
      <c r="R328" s="727">
        <v>2</v>
      </c>
      <c r="S328" s="745">
        <v>1</v>
      </c>
      <c r="T328" s="812">
        <v>2</v>
      </c>
      <c r="U328" s="768">
        <v>1</v>
      </c>
    </row>
    <row r="329" spans="1:21" ht="14.4" customHeight="1" x14ac:dyDescent="0.3">
      <c r="A329" s="726">
        <v>31</v>
      </c>
      <c r="B329" s="727" t="s">
        <v>1843</v>
      </c>
      <c r="C329" s="727" t="s">
        <v>1847</v>
      </c>
      <c r="D329" s="810" t="s">
        <v>2961</v>
      </c>
      <c r="E329" s="811" t="s">
        <v>1877</v>
      </c>
      <c r="F329" s="727" t="s">
        <v>1846</v>
      </c>
      <c r="G329" s="727" t="s">
        <v>1904</v>
      </c>
      <c r="H329" s="727" t="s">
        <v>571</v>
      </c>
      <c r="I329" s="727" t="s">
        <v>1905</v>
      </c>
      <c r="J329" s="727" t="s">
        <v>1906</v>
      </c>
      <c r="K329" s="727" t="s">
        <v>1907</v>
      </c>
      <c r="L329" s="728">
        <v>492.18</v>
      </c>
      <c r="M329" s="728">
        <v>2953.08</v>
      </c>
      <c r="N329" s="727">
        <v>6</v>
      </c>
      <c r="O329" s="812">
        <v>6</v>
      </c>
      <c r="P329" s="728">
        <v>2953.08</v>
      </c>
      <c r="Q329" s="745">
        <v>1</v>
      </c>
      <c r="R329" s="727">
        <v>6</v>
      </c>
      <c r="S329" s="745">
        <v>1</v>
      </c>
      <c r="T329" s="812">
        <v>6</v>
      </c>
      <c r="U329" s="768">
        <v>1</v>
      </c>
    </row>
    <row r="330" spans="1:21" ht="14.4" customHeight="1" x14ac:dyDescent="0.3">
      <c r="A330" s="726">
        <v>31</v>
      </c>
      <c r="B330" s="727" t="s">
        <v>1843</v>
      </c>
      <c r="C330" s="727" t="s">
        <v>1847</v>
      </c>
      <c r="D330" s="810" t="s">
        <v>2961</v>
      </c>
      <c r="E330" s="811" t="s">
        <v>1877</v>
      </c>
      <c r="F330" s="727" t="s">
        <v>1846</v>
      </c>
      <c r="G330" s="727" t="s">
        <v>1904</v>
      </c>
      <c r="H330" s="727" t="s">
        <v>571</v>
      </c>
      <c r="I330" s="727" t="s">
        <v>1908</v>
      </c>
      <c r="J330" s="727" t="s">
        <v>1909</v>
      </c>
      <c r="K330" s="727" t="s">
        <v>1910</v>
      </c>
      <c r="L330" s="728">
        <v>347.81</v>
      </c>
      <c r="M330" s="728">
        <v>1043.43</v>
      </c>
      <c r="N330" s="727">
        <v>3</v>
      </c>
      <c r="O330" s="812">
        <v>3</v>
      </c>
      <c r="P330" s="728">
        <v>1043.43</v>
      </c>
      <c r="Q330" s="745">
        <v>1</v>
      </c>
      <c r="R330" s="727">
        <v>3</v>
      </c>
      <c r="S330" s="745">
        <v>1</v>
      </c>
      <c r="T330" s="812">
        <v>3</v>
      </c>
      <c r="U330" s="768">
        <v>1</v>
      </c>
    </row>
    <row r="331" spans="1:21" ht="14.4" customHeight="1" x14ac:dyDescent="0.3">
      <c r="A331" s="726">
        <v>31</v>
      </c>
      <c r="B331" s="727" t="s">
        <v>1843</v>
      </c>
      <c r="C331" s="727" t="s">
        <v>1847</v>
      </c>
      <c r="D331" s="810" t="s">
        <v>2961</v>
      </c>
      <c r="E331" s="811" t="s">
        <v>1877</v>
      </c>
      <c r="F331" s="727" t="s">
        <v>1846</v>
      </c>
      <c r="G331" s="727" t="s">
        <v>1904</v>
      </c>
      <c r="H331" s="727" t="s">
        <v>571</v>
      </c>
      <c r="I331" s="727" t="s">
        <v>2058</v>
      </c>
      <c r="J331" s="727" t="s">
        <v>2059</v>
      </c>
      <c r="K331" s="727" t="s">
        <v>2060</v>
      </c>
      <c r="L331" s="728">
        <v>2296.87</v>
      </c>
      <c r="M331" s="728">
        <v>2296.87</v>
      </c>
      <c r="N331" s="727">
        <v>1</v>
      </c>
      <c r="O331" s="812">
        <v>1</v>
      </c>
      <c r="P331" s="728">
        <v>2296.87</v>
      </c>
      <c r="Q331" s="745">
        <v>1</v>
      </c>
      <c r="R331" s="727">
        <v>1</v>
      </c>
      <c r="S331" s="745">
        <v>1</v>
      </c>
      <c r="T331" s="812">
        <v>1</v>
      </c>
      <c r="U331" s="768">
        <v>1</v>
      </c>
    </row>
    <row r="332" spans="1:21" ht="14.4" customHeight="1" x14ac:dyDescent="0.3">
      <c r="A332" s="726">
        <v>31</v>
      </c>
      <c r="B332" s="727" t="s">
        <v>1843</v>
      </c>
      <c r="C332" s="727" t="s">
        <v>1847</v>
      </c>
      <c r="D332" s="810" t="s">
        <v>2961</v>
      </c>
      <c r="E332" s="811" t="s">
        <v>1877</v>
      </c>
      <c r="F332" s="727" t="s">
        <v>1846</v>
      </c>
      <c r="G332" s="727" t="s">
        <v>1904</v>
      </c>
      <c r="H332" s="727" t="s">
        <v>571</v>
      </c>
      <c r="I332" s="727" t="s">
        <v>1987</v>
      </c>
      <c r="J332" s="727" t="s">
        <v>1988</v>
      </c>
      <c r="K332" s="727" t="s">
        <v>1989</v>
      </c>
      <c r="L332" s="728">
        <v>971.25</v>
      </c>
      <c r="M332" s="728">
        <v>1942.5</v>
      </c>
      <c r="N332" s="727">
        <v>2</v>
      </c>
      <c r="O332" s="812">
        <v>2</v>
      </c>
      <c r="P332" s="728">
        <v>1942.5</v>
      </c>
      <c r="Q332" s="745">
        <v>1</v>
      </c>
      <c r="R332" s="727">
        <v>2</v>
      </c>
      <c r="S332" s="745">
        <v>1</v>
      </c>
      <c r="T332" s="812">
        <v>2</v>
      </c>
      <c r="U332" s="768">
        <v>1</v>
      </c>
    </row>
    <row r="333" spans="1:21" ht="14.4" customHeight="1" x14ac:dyDescent="0.3">
      <c r="A333" s="726">
        <v>31</v>
      </c>
      <c r="B333" s="727" t="s">
        <v>1843</v>
      </c>
      <c r="C333" s="727" t="s">
        <v>1847</v>
      </c>
      <c r="D333" s="810" t="s">
        <v>2961</v>
      </c>
      <c r="E333" s="811" t="s">
        <v>1877</v>
      </c>
      <c r="F333" s="727" t="s">
        <v>1846</v>
      </c>
      <c r="G333" s="727" t="s">
        <v>1904</v>
      </c>
      <c r="H333" s="727" t="s">
        <v>571</v>
      </c>
      <c r="I333" s="727" t="s">
        <v>2036</v>
      </c>
      <c r="J333" s="727" t="s">
        <v>2037</v>
      </c>
      <c r="K333" s="727" t="s">
        <v>2038</v>
      </c>
      <c r="L333" s="728">
        <v>1000</v>
      </c>
      <c r="M333" s="728">
        <v>1000</v>
      </c>
      <c r="N333" s="727">
        <v>1</v>
      </c>
      <c r="O333" s="812">
        <v>1</v>
      </c>
      <c r="P333" s="728">
        <v>1000</v>
      </c>
      <c r="Q333" s="745">
        <v>1</v>
      </c>
      <c r="R333" s="727">
        <v>1</v>
      </c>
      <c r="S333" s="745">
        <v>1</v>
      </c>
      <c r="T333" s="812">
        <v>1</v>
      </c>
      <c r="U333" s="768">
        <v>1</v>
      </c>
    </row>
    <row r="334" spans="1:21" ht="14.4" customHeight="1" x14ac:dyDescent="0.3">
      <c r="A334" s="726">
        <v>31</v>
      </c>
      <c r="B334" s="727" t="s">
        <v>1843</v>
      </c>
      <c r="C334" s="727" t="s">
        <v>1847</v>
      </c>
      <c r="D334" s="810" t="s">
        <v>2961</v>
      </c>
      <c r="E334" s="811" t="s">
        <v>1877</v>
      </c>
      <c r="F334" s="727" t="s">
        <v>1846</v>
      </c>
      <c r="G334" s="727" t="s">
        <v>1904</v>
      </c>
      <c r="H334" s="727" t="s">
        <v>571</v>
      </c>
      <c r="I334" s="727" t="s">
        <v>2042</v>
      </c>
      <c r="J334" s="727" t="s">
        <v>2043</v>
      </c>
      <c r="K334" s="727" t="s">
        <v>2044</v>
      </c>
      <c r="L334" s="728">
        <v>1690</v>
      </c>
      <c r="M334" s="728">
        <v>1690</v>
      </c>
      <c r="N334" s="727">
        <v>1</v>
      </c>
      <c r="O334" s="812">
        <v>1</v>
      </c>
      <c r="P334" s="728">
        <v>1690</v>
      </c>
      <c r="Q334" s="745">
        <v>1</v>
      </c>
      <c r="R334" s="727">
        <v>1</v>
      </c>
      <c r="S334" s="745">
        <v>1</v>
      </c>
      <c r="T334" s="812">
        <v>1</v>
      </c>
      <c r="U334" s="768">
        <v>1</v>
      </c>
    </row>
    <row r="335" spans="1:21" ht="14.4" customHeight="1" x14ac:dyDescent="0.3">
      <c r="A335" s="726">
        <v>31</v>
      </c>
      <c r="B335" s="727" t="s">
        <v>1843</v>
      </c>
      <c r="C335" s="727" t="s">
        <v>1847</v>
      </c>
      <c r="D335" s="810" t="s">
        <v>2961</v>
      </c>
      <c r="E335" s="811" t="s">
        <v>1877</v>
      </c>
      <c r="F335" s="727" t="s">
        <v>1846</v>
      </c>
      <c r="G335" s="727" t="s">
        <v>1917</v>
      </c>
      <c r="H335" s="727" t="s">
        <v>571</v>
      </c>
      <c r="I335" s="727" t="s">
        <v>1918</v>
      </c>
      <c r="J335" s="727" t="s">
        <v>1919</v>
      </c>
      <c r="K335" s="727" t="s">
        <v>1920</v>
      </c>
      <c r="L335" s="728">
        <v>200</v>
      </c>
      <c r="M335" s="728">
        <v>4400</v>
      </c>
      <c r="N335" s="727">
        <v>22</v>
      </c>
      <c r="O335" s="812">
        <v>11</v>
      </c>
      <c r="P335" s="728">
        <v>4000</v>
      </c>
      <c r="Q335" s="745">
        <v>0.90909090909090906</v>
      </c>
      <c r="R335" s="727">
        <v>20</v>
      </c>
      <c r="S335" s="745">
        <v>0.90909090909090906</v>
      </c>
      <c r="T335" s="812">
        <v>10</v>
      </c>
      <c r="U335" s="768">
        <v>0.90909090909090906</v>
      </c>
    </row>
    <row r="336" spans="1:21" ht="14.4" customHeight="1" x14ac:dyDescent="0.3">
      <c r="A336" s="726">
        <v>31</v>
      </c>
      <c r="B336" s="727" t="s">
        <v>1843</v>
      </c>
      <c r="C336" s="727" t="s">
        <v>1847</v>
      </c>
      <c r="D336" s="810" t="s">
        <v>2961</v>
      </c>
      <c r="E336" s="811" t="s">
        <v>1877</v>
      </c>
      <c r="F336" s="727" t="s">
        <v>1846</v>
      </c>
      <c r="G336" s="727" t="s">
        <v>1917</v>
      </c>
      <c r="H336" s="727" t="s">
        <v>571</v>
      </c>
      <c r="I336" s="727" t="s">
        <v>1999</v>
      </c>
      <c r="J336" s="727" t="s">
        <v>2000</v>
      </c>
      <c r="K336" s="727" t="s">
        <v>2001</v>
      </c>
      <c r="L336" s="728">
        <v>1200</v>
      </c>
      <c r="M336" s="728">
        <v>1200</v>
      </c>
      <c r="N336" s="727">
        <v>1</v>
      </c>
      <c r="O336" s="812">
        <v>1</v>
      </c>
      <c r="P336" s="728">
        <v>1200</v>
      </c>
      <c r="Q336" s="745">
        <v>1</v>
      </c>
      <c r="R336" s="727">
        <v>1</v>
      </c>
      <c r="S336" s="745">
        <v>1</v>
      </c>
      <c r="T336" s="812">
        <v>1</v>
      </c>
      <c r="U336" s="768">
        <v>1</v>
      </c>
    </row>
    <row r="337" spans="1:21" ht="14.4" customHeight="1" x14ac:dyDescent="0.3">
      <c r="A337" s="726">
        <v>31</v>
      </c>
      <c r="B337" s="727" t="s">
        <v>1843</v>
      </c>
      <c r="C337" s="727" t="s">
        <v>1847</v>
      </c>
      <c r="D337" s="810" t="s">
        <v>2961</v>
      </c>
      <c r="E337" s="811" t="s">
        <v>1879</v>
      </c>
      <c r="F337" s="727" t="s">
        <v>1844</v>
      </c>
      <c r="G337" s="727" t="s">
        <v>2130</v>
      </c>
      <c r="H337" s="727" t="s">
        <v>571</v>
      </c>
      <c r="I337" s="727" t="s">
        <v>2131</v>
      </c>
      <c r="J337" s="727" t="s">
        <v>2132</v>
      </c>
      <c r="K337" s="727" t="s">
        <v>2133</v>
      </c>
      <c r="L337" s="728">
        <v>0</v>
      </c>
      <c r="M337" s="728">
        <v>0</v>
      </c>
      <c r="N337" s="727">
        <v>1</v>
      </c>
      <c r="O337" s="812">
        <v>1</v>
      </c>
      <c r="P337" s="728"/>
      <c r="Q337" s="745"/>
      <c r="R337" s="727"/>
      <c r="S337" s="745">
        <v>0</v>
      </c>
      <c r="T337" s="812"/>
      <c r="U337" s="768">
        <v>0</v>
      </c>
    </row>
    <row r="338" spans="1:21" ht="14.4" customHeight="1" x14ac:dyDescent="0.3">
      <c r="A338" s="726">
        <v>31</v>
      </c>
      <c r="B338" s="727" t="s">
        <v>1843</v>
      </c>
      <c r="C338" s="727" t="s">
        <v>1847</v>
      </c>
      <c r="D338" s="810" t="s">
        <v>2961</v>
      </c>
      <c r="E338" s="811" t="s">
        <v>1879</v>
      </c>
      <c r="F338" s="727" t="s">
        <v>1844</v>
      </c>
      <c r="G338" s="727" t="s">
        <v>1886</v>
      </c>
      <c r="H338" s="727" t="s">
        <v>610</v>
      </c>
      <c r="I338" s="727" t="s">
        <v>1959</v>
      </c>
      <c r="J338" s="727" t="s">
        <v>753</v>
      </c>
      <c r="K338" s="727" t="s">
        <v>1960</v>
      </c>
      <c r="L338" s="728">
        <v>368.16</v>
      </c>
      <c r="M338" s="728">
        <v>1840.8000000000002</v>
      </c>
      <c r="N338" s="727">
        <v>5</v>
      </c>
      <c r="O338" s="812">
        <v>1</v>
      </c>
      <c r="P338" s="728">
        <v>736.32</v>
      </c>
      <c r="Q338" s="745">
        <v>0.39999999999999997</v>
      </c>
      <c r="R338" s="727">
        <v>2</v>
      </c>
      <c r="S338" s="745">
        <v>0.4</v>
      </c>
      <c r="T338" s="812">
        <v>0.5</v>
      </c>
      <c r="U338" s="768">
        <v>0.5</v>
      </c>
    </row>
    <row r="339" spans="1:21" ht="14.4" customHeight="1" x14ac:dyDescent="0.3">
      <c r="A339" s="726">
        <v>31</v>
      </c>
      <c r="B339" s="727" t="s">
        <v>1843</v>
      </c>
      <c r="C339" s="727" t="s">
        <v>1847</v>
      </c>
      <c r="D339" s="810" t="s">
        <v>2961</v>
      </c>
      <c r="E339" s="811" t="s">
        <v>1879</v>
      </c>
      <c r="F339" s="727" t="s">
        <v>1844</v>
      </c>
      <c r="G339" s="727" t="s">
        <v>1886</v>
      </c>
      <c r="H339" s="727" t="s">
        <v>610</v>
      </c>
      <c r="I339" s="727" t="s">
        <v>1887</v>
      </c>
      <c r="J339" s="727" t="s">
        <v>753</v>
      </c>
      <c r="K339" s="727" t="s">
        <v>1497</v>
      </c>
      <c r="L339" s="728">
        <v>490.89</v>
      </c>
      <c r="M339" s="728">
        <v>11781.36</v>
      </c>
      <c r="N339" s="727">
        <v>24</v>
      </c>
      <c r="O339" s="812">
        <v>9</v>
      </c>
      <c r="P339" s="728">
        <v>8836.02</v>
      </c>
      <c r="Q339" s="745">
        <v>0.75</v>
      </c>
      <c r="R339" s="727">
        <v>18</v>
      </c>
      <c r="S339" s="745">
        <v>0.75</v>
      </c>
      <c r="T339" s="812">
        <v>7</v>
      </c>
      <c r="U339" s="768">
        <v>0.77777777777777779</v>
      </c>
    </row>
    <row r="340" spans="1:21" ht="14.4" customHeight="1" x14ac:dyDescent="0.3">
      <c r="A340" s="726">
        <v>31</v>
      </c>
      <c r="B340" s="727" t="s">
        <v>1843</v>
      </c>
      <c r="C340" s="727" t="s">
        <v>1847</v>
      </c>
      <c r="D340" s="810" t="s">
        <v>2961</v>
      </c>
      <c r="E340" s="811" t="s">
        <v>1879</v>
      </c>
      <c r="F340" s="727" t="s">
        <v>1844</v>
      </c>
      <c r="G340" s="727" t="s">
        <v>1886</v>
      </c>
      <c r="H340" s="727" t="s">
        <v>610</v>
      </c>
      <c r="I340" s="727" t="s">
        <v>1888</v>
      </c>
      <c r="J340" s="727" t="s">
        <v>753</v>
      </c>
      <c r="K340" s="727" t="s">
        <v>1495</v>
      </c>
      <c r="L340" s="728">
        <v>736.33</v>
      </c>
      <c r="M340" s="728">
        <v>11781.28</v>
      </c>
      <c r="N340" s="727">
        <v>16</v>
      </c>
      <c r="O340" s="812">
        <v>4</v>
      </c>
      <c r="P340" s="728">
        <v>9572.2900000000009</v>
      </c>
      <c r="Q340" s="745">
        <v>0.8125</v>
      </c>
      <c r="R340" s="727">
        <v>13</v>
      </c>
      <c r="S340" s="745">
        <v>0.8125</v>
      </c>
      <c r="T340" s="812">
        <v>3.5</v>
      </c>
      <c r="U340" s="768">
        <v>0.875</v>
      </c>
    </row>
    <row r="341" spans="1:21" ht="14.4" customHeight="1" x14ac:dyDescent="0.3">
      <c r="A341" s="726">
        <v>31</v>
      </c>
      <c r="B341" s="727" t="s">
        <v>1843</v>
      </c>
      <c r="C341" s="727" t="s">
        <v>1847</v>
      </c>
      <c r="D341" s="810" t="s">
        <v>2961</v>
      </c>
      <c r="E341" s="811" t="s">
        <v>1879</v>
      </c>
      <c r="F341" s="727" t="s">
        <v>1844</v>
      </c>
      <c r="G341" s="727" t="s">
        <v>1889</v>
      </c>
      <c r="H341" s="727" t="s">
        <v>610</v>
      </c>
      <c r="I341" s="727" t="s">
        <v>1673</v>
      </c>
      <c r="J341" s="727" t="s">
        <v>643</v>
      </c>
      <c r="K341" s="727" t="s">
        <v>1674</v>
      </c>
      <c r="L341" s="728">
        <v>48.42</v>
      </c>
      <c r="M341" s="728">
        <v>96.84</v>
      </c>
      <c r="N341" s="727">
        <v>2</v>
      </c>
      <c r="O341" s="812">
        <v>0.5</v>
      </c>
      <c r="P341" s="728">
        <v>96.84</v>
      </c>
      <c r="Q341" s="745">
        <v>1</v>
      </c>
      <c r="R341" s="727">
        <v>2</v>
      </c>
      <c r="S341" s="745">
        <v>1</v>
      </c>
      <c r="T341" s="812">
        <v>0.5</v>
      </c>
      <c r="U341" s="768">
        <v>1</v>
      </c>
    </row>
    <row r="342" spans="1:21" ht="14.4" customHeight="1" x14ac:dyDescent="0.3">
      <c r="A342" s="726">
        <v>31</v>
      </c>
      <c r="B342" s="727" t="s">
        <v>1843</v>
      </c>
      <c r="C342" s="727" t="s">
        <v>1847</v>
      </c>
      <c r="D342" s="810" t="s">
        <v>2961</v>
      </c>
      <c r="E342" s="811" t="s">
        <v>1879</v>
      </c>
      <c r="F342" s="727" t="s">
        <v>1844</v>
      </c>
      <c r="G342" s="727" t="s">
        <v>1890</v>
      </c>
      <c r="H342" s="727" t="s">
        <v>610</v>
      </c>
      <c r="I342" s="727" t="s">
        <v>1692</v>
      </c>
      <c r="J342" s="727" t="s">
        <v>1693</v>
      </c>
      <c r="K342" s="727" t="s">
        <v>1694</v>
      </c>
      <c r="L342" s="728">
        <v>0</v>
      </c>
      <c r="M342" s="728">
        <v>0</v>
      </c>
      <c r="N342" s="727">
        <v>68</v>
      </c>
      <c r="O342" s="812">
        <v>46.5</v>
      </c>
      <c r="P342" s="728">
        <v>0</v>
      </c>
      <c r="Q342" s="745"/>
      <c r="R342" s="727">
        <v>42</v>
      </c>
      <c r="S342" s="745">
        <v>0.61764705882352944</v>
      </c>
      <c r="T342" s="812">
        <v>26.5</v>
      </c>
      <c r="U342" s="768">
        <v>0.56989247311827962</v>
      </c>
    </row>
    <row r="343" spans="1:21" ht="14.4" customHeight="1" x14ac:dyDescent="0.3">
      <c r="A343" s="726">
        <v>31</v>
      </c>
      <c r="B343" s="727" t="s">
        <v>1843</v>
      </c>
      <c r="C343" s="727" t="s">
        <v>1847</v>
      </c>
      <c r="D343" s="810" t="s">
        <v>2961</v>
      </c>
      <c r="E343" s="811" t="s">
        <v>1879</v>
      </c>
      <c r="F343" s="727" t="s">
        <v>1846</v>
      </c>
      <c r="G343" s="727" t="s">
        <v>1917</v>
      </c>
      <c r="H343" s="727" t="s">
        <v>571</v>
      </c>
      <c r="I343" s="727" t="s">
        <v>1999</v>
      </c>
      <c r="J343" s="727" t="s">
        <v>2000</v>
      </c>
      <c r="K343" s="727" t="s">
        <v>2001</v>
      </c>
      <c r="L343" s="728">
        <v>1200</v>
      </c>
      <c r="M343" s="728">
        <v>1200</v>
      </c>
      <c r="N343" s="727">
        <v>1</v>
      </c>
      <c r="O343" s="812">
        <v>1</v>
      </c>
      <c r="P343" s="728">
        <v>1200</v>
      </c>
      <c r="Q343" s="745">
        <v>1</v>
      </c>
      <c r="R343" s="727">
        <v>1</v>
      </c>
      <c r="S343" s="745">
        <v>1</v>
      </c>
      <c r="T343" s="812">
        <v>1</v>
      </c>
      <c r="U343" s="768">
        <v>1</v>
      </c>
    </row>
    <row r="344" spans="1:21" ht="14.4" customHeight="1" x14ac:dyDescent="0.3">
      <c r="A344" s="726">
        <v>31</v>
      </c>
      <c r="B344" s="727" t="s">
        <v>1843</v>
      </c>
      <c r="C344" s="727" t="s">
        <v>1847</v>
      </c>
      <c r="D344" s="810" t="s">
        <v>2961</v>
      </c>
      <c r="E344" s="811" t="s">
        <v>1880</v>
      </c>
      <c r="F344" s="727" t="s">
        <v>1844</v>
      </c>
      <c r="G344" s="727" t="s">
        <v>1884</v>
      </c>
      <c r="H344" s="727" t="s">
        <v>571</v>
      </c>
      <c r="I344" s="727" t="s">
        <v>1752</v>
      </c>
      <c r="J344" s="727" t="s">
        <v>617</v>
      </c>
      <c r="K344" s="727" t="s">
        <v>1750</v>
      </c>
      <c r="L344" s="728">
        <v>0</v>
      </c>
      <c r="M344" s="728">
        <v>0</v>
      </c>
      <c r="N344" s="727">
        <v>1</v>
      </c>
      <c r="O344" s="812">
        <v>1</v>
      </c>
      <c r="P344" s="728">
        <v>0</v>
      </c>
      <c r="Q344" s="745"/>
      <c r="R344" s="727">
        <v>1</v>
      </c>
      <c r="S344" s="745">
        <v>1</v>
      </c>
      <c r="T344" s="812">
        <v>1</v>
      </c>
      <c r="U344" s="768">
        <v>1</v>
      </c>
    </row>
    <row r="345" spans="1:21" ht="14.4" customHeight="1" x14ac:dyDescent="0.3">
      <c r="A345" s="726">
        <v>31</v>
      </c>
      <c r="B345" s="727" t="s">
        <v>1843</v>
      </c>
      <c r="C345" s="727" t="s">
        <v>1847</v>
      </c>
      <c r="D345" s="810" t="s">
        <v>2961</v>
      </c>
      <c r="E345" s="811" t="s">
        <v>1880</v>
      </c>
      <c r="F345" s="727" t="s">
        <v>1844</v>
      </c>
      <c r="G345" s="727" t="s">
        <v>1885</v>
      </c>
      <c r="H345" s="727" t="s">
        <v>610</v>
      </c>
      <c r="I345" s="727" t="s">
        <v>1614</v>
      </c>
      <c r="J345" s="727" t="s">
        <v>1067</v>
      </c>
      <c r="K345" s="727" t="s">
        <v>1615</v>
      </c>
      <c r="L345" s="728">
        <v>154.36000000000001</v>
      </c>
      <c r="M345" s="728">
        <v>154.36000000000001</v>
      </c>
      <c r="N345" s="727">
        <v>1</v>
      </c>
      <c r="O345" s="812">
        <v>0.5</v>
      </c>
      <c r="P345" s="728"/>
      <c r="Q345" s="745">
        <v>0</v>
      </c>
      <c r="R345" s="727"/>
      <c r="S345" s="745">
        <v>0</v>
      </c>
      <c r="T345" s="812"/>
      <c r="U345" s="768">
        <v>0</v>
      </c>
    </row>
    <row r="346" spans="1:21" ht="14.4" customHeight="1" x14ac:dyDescent="0.3">
      <c r="A346" s="726">
        <v>31</v>
      </c>
      <c r="B346" s="727" t="s">
        <v>1843</v>
      </c>
      <c r="C346" s="727" t="s">
        <v>1847</v>
      </c>
      <c r="D346" s="810" t="s">
        <v>2961</v>
      </c>
      <c r="E346" s="811" t="s">
        <v>1880</v>
      </c>
      <c r="F346" s="727" t="s">
        <v>1844</v>
      </c>
      <c r="G346" s="727" t="s">
        <v>1885</v>
      </c>
      <c r="H346" s="727" t="s">
        <v>610</v>
      </c>
      <c r="I346" s="727" t="s">
        <v>2167</v>
      </c>
      <c r="J346" s="727" t="s">
        <v>2168</v>
      </c>
      <c r="K346" s="727" t="s">
        <v>2169</v>
      </c>
      <c r="L346" s="728">
        <v>111.22</v>
      </c>
      <c r="M346" s="728">
        <v>111.22</v>
      </c>
      <c r="N346" s="727">
        <v>1</v>
      </c>
      <c r="O346" s="812">
        <v>1</v>
      </c>
      <c r="P346" s="728">
        <v>111.22</v>
      </c>
      <c r="Q346" s="745">
        <v>1</v>
      </c>
      <c r="R346" s="727">
        <v>1</v>
      </c>
      <c r="S346" s="745">
        <v>1</v>
      </c>
      <c r="T346" s="812">
        <v>1</v>
      </c>
      <c r="U346" s="768">
        <v>1</v>
      </c>
    </row>
    <row r="347" spans="1:21" ht="14.4" customHeight="1" x14ac:dyDescent="0.3">
      <c r="A347" s="726">
        <v>31</v>
      </c>
      <c r="B347" s="727" t="s">
        <v>1843</v>
      </c>
      <c r="C347" s="727" t="s">
        <v>1847</v>
      </c>
      <c r="D347" s="810" t="s">
        <v>2961</v>
      </c>
      <c r="E347" s="811" t="s">
        <v>1880</v>
      </c>
      <c r="F347" s="727" t="s">
        <v>1844</v>
      </c>
      <c r="G347" s="727" t="s">
        <v>1885</v>
      </c>
      <c r="H347" s="727" t="s">
        <v>610</v>
      </c>
      <c r="I347" s="727" t="s">
        <v>1616</v>
      </c>
      <c r="J347" s="727" t="s">
        <v>1617</v>
      </c>
      <c r="K347" s="727" t="s">
        <v>1618</v>
      </c>
      <c r="L347" s="728">
        <v>149.52000000000001</v>
      </c>
      <c r="M347" s="728">
        <v>299.04000000000002</v>
      </c>
      <c r="N347" s="727">
        <v>2</v>
      </c>
      <c r="O347" s="812">
        <v>2</v>
      </c>
      <c r="P347" s="728">
        <v>149.52000000000001</v>
      </c>
      <c r="Q347" s="745">
        <v>0.5</v>
      </c>
      <c r="R347" s="727">
        <v>1</v>
      </c>
      <c r="S347" s="745">
        <v>0.5</v>
      </c>
      <c r="T347" s="812">
        <v>1</v>
      </c>
      <c r="U347" s="768">
        <v>0.5</v>
      </c>
    </row>
    <row r="348" spans="1:21" ht="14.4" customHeight="1" x14ac:dyDescent="0.3">
      <c r="A348" s="726">
        <v>31</v>
      </c>
      <c r="B348" s="727" t="s">
        <v>1843</v>
      </c>
      <c r="C348" s="727" t="s">
        <v>1847</v>
      </c>
      <c r="D348" s="810" t="s">
        <v>2961</v>
      </c>
      <c r="E348" s="811" t="s">
        <v>1880</v>
      </c>
      <c r="F348" s="727" t="s">
        <v>1844</v>
      </c>
      <c r="G348" s="727" t="s">
        <v>1885</v>
      </c>
      <c r="H348" s="727" t="s">
        <v>571</v>
      </c>
      <c r="I348" s="727" t="s">
        <v>1925</v>
      </c>
      <c r="J348" s="727" t="s">
        <v>1067</v>
      </c>
      <c r="K348" s="727" t="s">
        <v>1615</v>
      </c>
      <c r="L348" s="728">
        <v>154.36000000000001</v>
      </c>
      <c r="M348" s="728">
        <v>154.36000000000001</v>
      </c>
      <c r="N348" s="727">
        <v>1</v>
      </c>
      <c r="O348" s="812">
        <v>0.5</v>
      </c>
      <c r="P348" s="728">
        <v>154.36000000000001</v>
      </c>
      <c r="Q348" s="745">
        <v>1</v>
      </c>
      <c r="R348" s="727">
        <v>1</v>
      </c>
      <c r="S348" s="745">
        <v>1</v>
      </c>
      <c r="T348" s="812">
        <v>0.5</v>
      </c>
      <c r="U348" s="768">
        <v>1</v>
      </c>
    </row>
    <row r="349" spans="1:21" ht="14.4" customHeight="1" x14ac:dyDescent="0.3">
      <c r="A349" s="726">
        <v>31</v>
      </c>
      <c r="B349" s="727" t="s">
        <v>1843</v>
      </c>
      <c r="C349" s="727" t="s">
        <v>1847</v>
      </c>
      <c r="D349" s="810" t="s">
        <v>2961</v>
      </c>
      <c r="E349" s="811" t="s">
        <v>1880</v>
      </c>
      <c r="F349" s="727" t="s">
        <v>1844</v>
      </c>
      <c r="G349" s="727" t="s">
        <v>1885</v>
      </c>
      <c r="H349" s="727" t="s">
        <v>610</v>
      </c>
      <c r="I349" s="727" t="s">
        <v>1612</v>
      </c>
      <c r="J349" s="727" t="s">
        <v>1067</v>
      </c>
      <c r="K349" s="727" t="s">
        <v>1613</v>
      </c>
      <c r="L349" s="728">
        <v>225.06</v>
      </c>
      <c r="M349" s="728">
        <v>450.12</v>
      </c>
      <c r="N349" s="727">
        <v>2</v>
      </c>
      <c r="O349" s="812">
        <v>1</v>
      </c>
      <c r="P349" s="728">
        <v>225.06</v>
      </c>
      <c r="Q349" s="745">
        <v>0.5</v>
      </c>
      <c r="R349" s="727">
        <v>1</v>
      </c>
      <c r="S349" s="745">
        <v>0.5</v>
      </c>
      <c r="T349" s="812">
        <v>0.5</v>
      </c>
      <c r="U349" s="768">
        <v>0.5</v>
      </c>
    </row>
    <row r="350" spans="1:21" ht="14.4" customHeight="1" x14ac:dyDescent="0.3">
      <c r="A350" s="726">
        <v>31</v>
      </c>
      <c r="B350" s="727" t="s">
        <v>1843</v>
      </c>
      <c r="C350" s="727" t="s">
        <v>1847</v>
      </c>
      <c r="D350" s="810" t="s">
        <v>2961</v>
      </c>
      <c r="E350" s="811" t="s">
        <v>1880</v>
      </c>
      <c r="F350" s="727" t="s">
        <v>1844</v>
      </c>
      <c r="G350" s="727" t="s">
        <v>2005</v>
      </c>
      <c r="H350" s="727" t="s">
        <v>571</v>
      </c>
      <c r="I350" s="727" t="s">
        <v>2006</v>
      </c>
      <c r="J350" s="727" t="s">
        <v>2007</v>
      </c>
      <c r="K350" s="727" t="s">
        <v>1626</v>
      </c>
      <c r="L350" s="728">
        <v>78.33</v>
      </c>
      <c r="M350" s="728">
        <v>313.32</v>
      </c>
      <c r="N350" s="727">
        <v>4</v>
      </c>
      <c r="O350" s="812">
        <v>2.5</v>
      </c>
      <c r="P350" s="728">
        <v>313.32</v>
      </c>
      <c r="Q350" s="745">
        <v>1</v>
      </c>
      <c r="R350" s="727">
        <v>4</v>
      </c>
      <c r="S350" s="745">
        <v>1</v>
      </c>
      <c r="T350" s="812">
        <v>2.5</v>
      </c>
      <c r="U350" s="768">
        <v>1</v>
      </c>
    </row>
    <row r="351" spans="1:21" ht="14.4" customHeight="1" x14ac:dyDescent="0.3">
      <c r="A351" s="726">
        <v>31</v>
      </c>
      <c r="B351" s="727" t="s">
        <v>1843</v>
      </c>
      <c r="C351" s="727" t="s">
        <v>1847</v>
      </c>
      <c r="D351" s="810" t="s">
        <v>2961</v>
      </c>
      <c r="E351" s="811" t="s">
        <v>1880</v>
      </c>
      <c r="F351" s="727" t="s">
        <v>1844</v>
      </c>
      <c r="G351" s="727" t="s">
        <v>2005</v>
      </c>
      <c r="H351" s="727" t="s">
        <v>571</v>
      </c>
      <c r="I351" s="727" t="s">
        <v>2170</v>
      </c>
      <c r="J351" s="727" t="s">
        <v>2007</v>
      </c>
      <c r="K351" s="727" t="s">
        <v>2171</v>
      </c>
      <c r="L351" s="728">
        <v>391.67</v>
      </c>
      <c r="M351" s="728">
        <v>391.67</v>
      </c>
      <c r="N351" s="727">
        <v>1</v>
      </c>
      <c r="O351" s="812">
        <v>1</v>
      </c>
      <c r="P351" s="728">
        <v>391.67</v>
      </c>
      <c r="Q351" s="745">
        <v>1</v>
      </c>
      <c r="R351" s="727">
        <v>1</v>
      </c>
      <c r="S351" s="745">
        <v>1</v>
      </c>
      <c r="T351" s="812">
        <v>1</v>
      </c>
      <c r="U351" s="768">
        <v>1</v>
      </c>
    </row>
    <row r="352" spans="1:21" ht="14.4" customHeight="1" x14ac:dyDescent="0.3">
      <c r="A352" s="726">
        <v>31</v>
      </c>
      <c r="B352" s="727" t="s">
        <v>1843</v>
      </c>
      <c r="C352" s="727" t="s">
        <v>1847</v>
      </c>
      <c r="D352" s="810" t="s">
        <v>2961</v>
      </c>
      <c r="E352" s="811" t="s">
        <v>1880</v>
      </c>
      <c r="F352" s="727" t="s">
        <v>1844</v>
      </c>
      <c r="G352" s="727" t="s">
        <v>2005</v>
      </c>
      <c r="H352" s="727" t="s">
        <v>571</v>
      </c>
      <c r="I352" s="727" t="s">
        <v>2172</v>
      </c>
      <c r="J352" s="727" t="s">
        <v>2007</v>
      </c>
      <c r="K352" s="727" t="s">
        <v>2173</v>
      </c>
      <c r="L352" s="728">
        <v>39.17</v>
      </c>
      <c r="M352" s="728">
        <v>39.17</v>
      </c>
      <c r="N352" s="727">
        <v>1</v>
      </c>
      <c r="O352" s="812">
        <v>0.5</v>
      </c>
      <c r="P352" s="728"/>
      <c r="Q352" s="745">
        <v>0</v>
      </c>
      <c r="R352" s="727"/>
      <c r="S352" s="745">
        <v>0</v>
      </c>
      <c r="T352" s="812"/>
      <c r="U352" s="768">
        <v>0</v>
      </c>
    </row>
    <row r="353" spans="1:21" ht="14.4" customHeight="1" x14ac:dyDescent="0.3">
      <c r="A353" s="726">
        <v>31</v>
      </c>
      <c r="B353" s="727" t="s">
        <v>1843</v>
      </c>
      <c r="C353" s="727" t="s">
        <v>1847</v>
      </c>
      <c r="D353" s="810" t="s">
        <v>2961</v>
      </c>
      <c r="E353" s="811" t="s">
        <v>1880</v>
      </c>
      <c r="F353" s="727" t="s">
        <v>1844</v>
      </c>
      <c r="G353" s="727" t="s">
        <v>2174</v>
      </c>
      <c r="H353" s="727" t="s">
        <v>571</v>
      </c>
      <c r="I353" s="727" t="s">
        <v>2175</v>
      </c>
      <c r="J353" s="727" t="s">
        <v>2176</v>
      </c>
      <c r="K353" s="727" t="s">
        <v>2177</v>
      </c>
      <c r="L353" s="728">
        <v>344</v>
      </c>
      <c r="M353" s="728">
        <v>344</v>
      </c>
      <c r="N353" s="727">
        <v>1</v>
      </c>
      <c r="O353" s="812">
        <v>1</v>
      </c>
      <c r="P353" s="728">
        <v>344</v>
      </c>
      <c r="Q353" s="745">
        <v>1</v>
      </c>
      <c r="R353" s="727">
        <v>1</v>
      </c>
      <c r="S353" s="745">
        <v>1</v>
      </c>
      <c r="T353" s="812">
        <v>1</v>
      </c>
      <c r="U353" s="768">
        <v>1</v>
      </c>
    </row>
    <row r="354" spans="1:21" ht="14.4" customHeight="1" x14ac:dyDescent="0.3">
      <c r="A354" s="726">
        <v>31</v>
      </c>
      <c r="B354" s="727" t="s">
        <v>1843</v>
      </c>
      <c r="C354" s="727" t="s">
        <v>1847</v>
      </c>
      <c r="D354" s="810" t="s">
        <v>2961</v>
      </c>
      <c r="E354" s="811" t="s">
        <v>1880</v>
      </c>
      <c r="F354" s="727" t="s">
        <v>1844</v>
      </c>
      <c r="G354" s="727" t="s">
        <v>2178</v>
      </c>
      <c r="H354" s="727" t="s">
        <v>610</v>
      </c>
      <c r="I354" s="727" t="s">
        <v>1514</v>
      </c>
      <c r="J354" s="727" t="s">
        <v>760</v>
      </c>
      <c r="K354" s="727" t="s">
        <v>1515</v>
      </c>
      <c r="L354" s="728">
        <v>42.51</v>
      </c>
      <c r="M354" s="728">
        <v>42.51</v>
      </c>
      <c r="N354" s="727">
        <v>1</v>
      </c>
      <c r="O354" s="812">
        <v>0.5</v>
      </c>
      <c r="P354" s="728">
        <v>42.51</v>
      </c>
      <c r="Q354" s="745">
        <v>1</v>
      </c>
      <c r="R354" s="727">
        <v>1</v>
      </c>
      <c r="S354" s="745">
        <v>1</v>
      </c>
      <c r="T354" s="812">
        <v>0.5</v>
      </c>
      <c r="U354" s="768">
        <v>1</v>
      </c>
    </row>
    <row r="355" spans="1:21" ht="14.4" customHeight="1" x14ac:dyDescent="0.3">
      <c r="A355" s="726">
        <v>31</v>
      </c>
      <c r="B355" s="727" t="s">
        <v>1843</v>
      </c>
      <c r="C355" s="727" t="s">
        <v>1847</v>
      </c>
      <c r="D355" s="810" t="s">
        <v>2961</v>
      </c>
      <c r="E355" s="811" t="s">
        <v>1880</v>
      </c>
      <c r="F355" s="727" t="s">
        <v>1844</v>
      </c>
      <c r="G355" s="727" t="s">
        <v>1926</v>
      </c>
      <c r="H355" s="727" t="s">
        <v>571</v>
      </c>
      <c r="I355" s="727" t="s">
        <v>2179</v>
      </c>
      <c r="J355" s="727" t="s">
        <v>1928</v>
      </c>
      <c r="K355" s="727" t="s">
        <v>2135</v>
      </c>
      <c r="L355" s="728">
        <v>848.49</v>
      </c>
      <c r="M355" s="728">
        <v>848.49</v>
      </c>
      <c r="N355" s="727">
        <v>1</v>
      </c>
      <c r="O355" s="812">
        <v>0.5</v>
      </c>
      <c r="P355" s="728">
        <v>848.49</v>
      </c>
      <c r="Q355" s="745">
        <v>1</v>
      </c>
      <c r="R355" s="727">
        <v>1</v>
      </c>
      <c r="S355" s="745">
        <v>1</v>
      </c>
      <c r="T355" s="812">
        <v>0.5</v>
      </c>
      <c r="U355" s="768">
        <v>1</v>
      </c>
    </row>
    <row r="356" spans="1:21" ht="14.4" customHeight="1" x14ac:dyDescent="0.3">
      <c r="A356" s="726">
        <v>31</v>
      </c>
      <c r="B356" s="727" t="s">
        <v>1843</v>
      </c>
      <c r="C356" s="727" t="s">
        <v>1847</v>
      </c>
      <c r="D356" s="810" t="s">
        <v>2961</v>
      </c>
      <c r="E356" s="811" t="s">
        <v>1880</v>
      </c>
      <c r="F356" s="727" t="s">
        <v>1844</v>
      </c>
      <c r="G356" s="727" t="s">
        <v>2008</v>
      </c>
      <c r="H356" s="727" t="s">
        <v>571</v>
      </c>
      <c r="I356" s="727" t="s">
        <v>2009</v>
      </c>
      <c r="J356" s="727" t="s">
        <v>813</v>
      </c>
      <c r="K356" s="727" t="s">
        <v>2010</v>
      </c>
      <c r="L356" s="728">
        <v>55.01</v>
      </c>
      <c r="M356" s="728">
        <v>55.01</v>
      </c>
      <c r="N356" s="727">
        <v>1</v>
      </c>
      <c r="O356" s="812">
        <v>0.5</v>
      </c>
      <c r="P356" s="728">
        <v>55.01</v>
      </c>
      <c r="Q356" s="745">
        <v>1</v>
      </c>
      <c r="R356" s="727">
        <v>1</v>
      </c>
      <c r="S356" s="745">
        <v>1</v>
      </c>
      <c r="T356" s="812">
        <v>0.5</v>
      </c>
      <c r="U356" s="768">
        <v>1</v>
      </c>
    </row>
    <row r="357" spans="1:21" ht="14.4" customHeight="1" x14ac:dyDescent="0.3">
      <c r="A357" s="726">
        <v>31</v>
      </c>
      <c r="B357" s="727" t="s">
        <v>1843</v>
      </c>
      <c r="C357" s="727" t="s">
        <v>1847</v>
      </c>
      <c r="D357" s="810" t="s">
        <v>2961</v>
      </c>
      <c r="E357" s="811" t="s">
        <v>1880</v>
      </c>
      <c r="F357" s="727" t="s">
        <v>1844</v>
      </c>
      <c r="G357" s="727" t="s">
        <v>1881</v>
      </c>
      <c r="H357" s="727" t="s">
        <v>571</v>
      </c>
      <c r="I357" s="727" t="s">
        <v>1882</v>
      </c>
      <c r="J357" s="727" t="s">
        <v>606</v>
      </c>
      <c r="K357" s="727" t="s">
        <v>1883</v>
      </c>
      <c r="L357" s="728">
        <v>0</v>
      </c>
      <c r="M357" s="728">
        <v>0</v>
      </c>
      <c r="N357" s="727">
        <v>7</v>
      </c>
      <c r="O357" s="812">
        <v>4</v>
      </c>
      <c r="P357" s="728">
        <v>0</v>
      </c>
      <c r="Q357" s="745"/>
      <c r="R357" s="727">
        <v>4</v>
      </c>
      <c r="S357" s="745">
        <v>0.5714285714285714</v>
      </c>
      <c r="T357" s="812">
        <v>2.5</v>
      </c>
      <c r="U357" s="768">
        <v>0.625</v>
      </c>
    </row>
    <row r="358" spans="1:21" ht="14.4" customHeight="1" x14ac:dyDescent="0.3">
      <c r="A358" s="726">
        <v>31</v>
      </c>
      <c r="B358" s="727" t="s">
        <v>1843</v>
      </c>
      <c r="C358" s="727" t="s">
        <v>1847</v>
      </c>
      <c r="D358" s="810" t="s">
        <v>2961</v>
      </c>
      <c r="E358" s="811" t="s">
        <v>1880</v>
      </c>
      <c r="F358" s="727" t="s">
        <v>1844</v>
      </c>
      <c r="G358" s="727" t="s">
        <v>1881</v>
      </c>
      <c r="H358" s="727" t="s">
        <v>571</v>
      </c>
      <c r="I358" s="727" t="s">
        <v>2180</v>
      </c>
      <c r="J358" s="727" t="s">
        <v>606</v>
      </c>
      <c r="K358" s="727" t="s">
        <v>2181</v>
      </c>
      <c r="L358" s="728">
        <v>0</v>
      </c>
      <c r="M358" s="728">
        <v>0</v>
      </c>
      <c r="N358" s="727">
        <v>1</v>
      </c>
      <c r="O358" s="812">
        <v>0.5</v>
      </c>
      <c r="P358" s="728">
        <v>0</v>
      </c>
      <c r="Q358" s="745"/>
      <c r="R358" s="727">
        <v>1</v>
      </c>
      <c r="S358" s="745">
        <v>1</v>
      </c>
      <c r="T358" s="812">
        <v>0.5</v>
      </c>
      <c r="U358" s="768">
        <v>1</v>
      </c>
    </row>
    <row r="359" spans="1:21" ht="14.4" customHeight="1" x14ac:dyDescent="0.3">
      <c r="A359" s="726">
        <v>31</v>
      </c>
      <c r="B359" s="727" t="s">
        <v>1843</v>
      </c>
      <c r="C359" s="727" t="s">
        <v>1847</v>
      </c>
      <c r="D359" s="810" t="s">
        <v>2961</v>
      </c>
      <c r="E359" s="811" t="s">
        <v>1880</v>
      </c>
      <c r="F359" s="727" t="s">
        <v>1844</v>
      </c>
      <c r="G359" s="727" t="s">
        <v>1946</v>
      </c>
      <c r="H359" s="727" t="s">
        <v>571</v>
      </c>
      <c r="I359" s="727" t="s">
        <v>1947</v>
      </c>
      <c r="J359" s="727" t="s">
        <v>1948</v>
      </c>
      <c r="K359" s="727" t="s">
        <v>1949</v>
      </c>
      <c r="L359" s="728">
        <v>132.97999999999999</v>
      </c>
      <c r="M359" s="728">
        <v>265.95999999999998</v>
      </c>
      <c r="N359" s="727">
        <v>2</v>
      </c>
      <c r="O359" s="812">
        <v>1</v>
      </c>
      <c r="P359" s="728">
        <v>265.95999999999998</v>
      </c>
      <c r="Q359" s="745">
        <v>1</v>
      </c>
      <c r="R359" s="727">
        <v>2</v>
      </c>
      <c r="S359" s="745">
        <v>1</v>
      </c>
      <c r="T359" s="812">
        <v>1</v>
      </c>
      <c r="U359" s="768">
        <v>1</v>
      </c>
    </row>
    <row r="360" spans="1:21" ht="14.4" customHeight="1" x14ac:dyDescent="0.3">
      <c r="A360" s="726">
        <v>31</v>
      </c>
      <c r="B360" s="727" t="s">
        <v>1843</v>
      </c>
      <c r="C360" s="727" t="s">
        <v>1847</v>
      </c>
      <c r="D360" s="810" t="s">
        <v>2961</v>
      </c>
      <c r="E360" s="811" t="s">
        <v>1880</v>
      </c>
      <c r="F360" s="727" t="s">
        <v>1844</v>
      </c>
      <c r="G360" s="727" t="s">
        <v>1946</v>
      </c>
      <c r="H360" s="727" t="s">
        <v>571</v>
      </c>
      <c r="I360" s="727" t="s">
        <v>2011</v>
      </c>
      <c r="J360" s="727" t="s">
        <v>1948</v>
      </c>
      <c r="K360" s="727" t="s">
        <v>2012</v>
      </c>
      <c r="L360" s="728">
        <v>77.52</v>
      </c>
      <c r="M360" s="728">
        <v>77.52</v>
      </c>
      <c r="N360" s="727">
        <v>1</v>
      </c>
      <c r="O360" s="812">
        <v>0.5</v>
      </c>
      <c r="P360" s="728">
        <v>77.52</v>
      </c>
      <c r="Q360" s="745">
        <v>1</v>
      </c>
      <c r="R360" s="727">
        <v>1</v>
      </c>
      <c r="S360" s="745">
        <v>1</v>
      </c>
      <c r="T360" s="812">
        <v>0.5</v>
      </c>
      <c r="U360" s="768">
        <v>1</v>
      </c>
    </row>
    <row r="361" spans="1:21" ht="14.4" customHeight="1" x14ac:dyDescent="0.3">
      <c r="A361" s="726">
        <v>31</v>
      </c>
      <c r="B361" s="727" t="s">
        <v>1843</v>
      </c>
      <c r="C361" s="727" t="s">
        <v>1847</v>
      </c>
      <c r="D361" s="810" t="s">
        <v>2961</v>
      </c>
      <c r="E361" s="811" t="s">
        <v>1880</v>
      </c>
      <c r="F361" s="727" t="s">
        <v>1844</v>
      </c>
      <c r="G361" s="727" t="s">
        <v>1956</v>
      </c>
      <c r="H361" s="727" t="s">
        <v>610</v>
      </c>
      <c r="I361" s="727" t="s">
        <v>1957</v>
      </c>
      <c r="J361" s="727" t="s">
        <v>1524</v>
      </c>
      <c r="K361" s="727" t="s">
        <v>1958</v>
      </c>
      <c r="L361" s="728">
        <v>35.11</v>
      </c>
      <c r="M361" s="728">
        <v>35.11</v>
      </c>
      <c r="N361" s="727">
        <v>1</v>
      </c>
      <c r="O361" s="812">
        <v>0.5</v>
      </c>
      <c r="P361" s="728">
        <v>35.11</v>
      </c>
      <c r="Q361" s="745">
        <v>1</v>
      </c>
      <c r="R361" s="727">
        <v>1</v>
      </c>
      <c r="S361" s="745">
        <v>1</v>
      </c>
      <c r="T361" s="812">
        <v>0.5</v>
      </c>
      <c r="U361" s="768">
        <v>1</v>
      </c>
    </row>
    <row r="362" spans="1:21" ht="14.4" customHeight="1" x14ac:dyDescent="0.3">
      <c r="A362" s="726">
        <v>31</v>
      </c>
      <c r="B362" s="727" t="s">
        <v>1843</v>
      </c>
      <c r="C362" s="727" t="s">
        <v>1847</v>
      </c>
      <c r="D362" s="810" t="s">
        <v>2961</v>
      </c>
      <c r="E362" s="811" t="s">
        <v>1880</v>
      </c>
      <c r="F362" s="727" t="s">
        <v>1844</v>
      </c>
      <c r="G362" s="727" t="s">
        <v>1886</v>
      </c>
      <c r="H362" s="727" t="s">
        <v>610</v>
      </c>
      <c r="I362" s="727" t="s">
        <v>1959</v>
      </c>
      <c r="J362" s="727" t="s">
        <v>753</v>
      </c>
      <c r="K362" s="727" t="s">
        <v>1960</v>
      </c>
      <c r="L362" s="728">
        <v>368.16</v>
      </c>
      <c r="M362" s="728">
        <v>1104.48</v>
      </c>
      <c r="N362" s="727">
        <v>3</v>
      </c>
      <c r="O362" s="812">
        <v>0.5</v>
      </c>
      <c r="P362" s="728">
        <v>1104.48</v>
      </c>
      <c r="Q362" s="745">
        <v>1</v>
      </c>
      <c r="R362" s="727">
        <v>3</v>
      </c>
      <c r="S362" s="745">
        <v>1</v>
      </c>
      <c r="T362" s="812">
        <v>0.5</v>
      </c>
      <c r="U362" s="768">
        <v>1</v>
      </c>
    </row>
    <row r="363" spans="1:21" ht="14.4" customHeight="1" x14ac:dyDescent="0.3">
      <c r="A363" s="726">
        <v>31</v>
      </c>
      <c r="B363" s="727" t="s">
        <v>1843</v>
      </c>
      <c r="C363" s="727" t="s">
        <v>1847</v>
      </c>
      <c r="D363" s="810" t="s">
        <v>2961</v>
      </c>
      <c r="E363" s="811" t="s">
        <v>1880</v>
      </c>
      <c r="F363" s="727" t="s">
        <v>1844</v>
      </c>
      <c r="G363" s="727" t="s">
        <v>1886</v>
      </c>
      <c r="H363" s="727" t="s">
        <v>610</v>
      </c>
      <c r="I363" s="727" t="s">
        <v>1887</v>
      </c>
      <c r="J363" s="727" t="s">
        <v>753</v>
      </c>
      <c r="K363" s="727" t="s">
        <v>1497</v>
      </c>
      <c r="L363" s="728">
        <v>490.89</v>
      </c>
      <c r="M363" s="728">
        <v>15217.59</v>
      </c>
      <c r="N363" s="727">
        <v>31</v>
      </c>
      <c r="O363" s="812">
        <v>6.5</v>
      </c>
      <c r="P363" s="728">
        <v>14726.7</v>
      </c>
      <c r="Q363" s="745">
        <v>0.967741935483871</v>
      </c>
      <c r="R363" s="727">
        <v>30</v>
      </c>
      <c r="S363" s="745">
        <v>0.967741935483871</v>
      </c>
      <c r="T363" s="812">
        <v>6</v>
      </c>
      <c r="U363" s="768">
        <v>0.92307692307692313</v>
      </c>
    </row>
    <row r="364" spans="1:21" ht="14.4" customHeight="1" x14ac:dyDescent="0.3">
      <c r="A364" s="726">
        <v>31</v>
      </c>
      <c r="B364" s="727" t="s">
        <v>1843</v>
      </c>
      <c r="C364" s="727" t="s">
        <v>1847</v>
      </c>
      <c r="D364" s="810" t="s">
        <v>2961</v>
      </c>
      <c r="E364" s="811" t="s">
        <v>1880</v>
      </c>
      <c r="F364" s="727" t="s">
        <v>1844</v>
      </c>
      <c r="G364" s="727" t="s">
        <v>1886</v>
      </c>
      <c r="H364" s="727" t="s">
        <v>610</v>
      </c>
      <c r="I364" s="727" t="s">
        <v>1888</v>
      </c>
      <c r="J364" s="727" t="s">
        <v>753</v>
      </c>
      <c r="K364" s="727" t="s">
        <v>1495</v>
      </c>
      <c r="L364" s="728">
        <v>736.33</v>
      </c>
      <c r="M364" s="728">
        <v>34607.510000000009</v>
      </c>
      <c r="N364" s="727">
        <v>47</v>
      </c>
      <c r="O364" s="812">
        <v>11.5</v>
      </c>
      <c r="P364" s="728">
        <v>30925.860000000008</v>
      </c>
      <c r="Q364" s="745">
        <v>0.8936170212765957</v>
      </c>
      <c r="R364" s="727">
        <v>42</v>
      </c>
      <c r="S364" s="745">
        <v>0.8936170212765957</v>
      </c>
      <c r="T364" s="812">
        <v>10</v>
      </c>
      <c r="U364" s="768">
        <v>0.86956521739130432</v>
      </c>
    </row>
    <row r="365" spans="1:21" ht="14.4" customHeight="1" x14ac:dyDescent="0.3">
      <c r="A365" s="726">
        <v>31</v>
      </c>
      <c r="B365" s="727" t="s">
        <v>1843</v>
      </c>
      <c r="C365" s="727" t="s">
        <v>1847</v>
      </c>
      <c r="D365" s="810" t="s">
        <v>2961</v>
      </c>
      <c r="E365" s="811" t="s">
        <v>1880</v>
      </c>
      <c r="F365" s="727" t="s">
        <v>1844</v>
      </c>
      <c r="G365" s="727" t="s">
        <v>1886</v>
      </c>
      <c r="H365" s="727" t="s">
        <v>610</v>
      </c>
      <c r="I365" s="727" t="s">
        <v>2018</v>
      </c>
      <c r="J365" s="727" t="s">
        <v>753</v>
      </c>
      <c r="K365" s="727" t="s">
        <v>2019</v>
      </c>
      <c r="L365" s="728">
        <v>923.74</v>
      </c>
      <c r="M365" s="728">
        <v>923.74</v>
      </c>
      <c r="N365" s="727">
        <v>1</v>
      </c>
      <c r="O365" s="812">
        <v>1</v>
      </c>
      <c r="P365" s="728">
        <v>923.74</v>
      </c>
      <c r="Q365" s="745">
        <v>1</v>
      </c>
      <c r="R365" s="727">
        <v>1</v>
      </c>
      <c r="S365" s="745">
        <v>1</v>
      </c>
      <c r="T365" s="812">
        <v>1</v>
      </c>
      <c r="U365" s="768">
        <v>1</v>
      </c>
    </row>
    <row r="366" spans="1:21" ht="14.4" customHeight="1" x14ac:dyDescent="0.3">
      <c r="A366" s="726">
        <v>31</v>
      </c>
      <c r="B366" s="727" t="s">
        <v>1843</v>
      </c>
      <c r="C366" s="727" t="s">
        <v>1847</v>
      </c>
      <c r="D366" s="810" t="s">
        <v>2961</v>
      </c>
      <c r="E366" s="811" t="s">
        <v>1880</v>
      </c>
      <c r="F366" s="727" t="s">
        <v>1844</v>
      </c>
      <c r="G366" s="727" t="s">
        <v>1886</v>
      </c>
      <c r="H366" s="727" t="s">
        <v>610</v>
      </c>
      <c r="I366" s="727" t="s">
        <v>1494</v>
      </c>
      <c r="J366" s="727" t="s">
        <v>753</v>
      </c>
      <c r="K366" s="727" t="s">
        <v>1495</v>
      </c>
      <c r="L366" s="728">
        <v>736.33</v>
      </c>
      <c r="M366" s="728">
        <v>1472.66</v>
      </c>
      <c r="N366" s="727">
        <v>2</v>
      </c>
      <c r="O366" s="812">
        <v>0.5</v>
      </c>
      <c r="P366" s="728">
        <v>1472.66</v>
      </c>
      <c r="Q366" s="745">
        <v>1</v>
      </c>
      <c r="R366" s="727">
        <v>2</v>
      </c>
      <c r="S366" s="745">
        <v>1</v>
      </c>
      <c r="T366" s="812">
        <v>0.5</v>
      </c>
      <c r="U366" s="768">
        <v>1</v>
      </c>
    </row>
    <row r="367" spans="1:21" ht="14.4" customHeight="1" x14ac:dyDescent="0.3">
      <c r="A367" s="726">
        <v>31</v>
      </c>
      <c r="B367" s="727" t="s">
        <v>1843</v>
      </c>
      <c r="C367" s="727" t="s">
        <v>1847</v>
      </c>
      <c r="D367" s="810" t="s">
        <v>2961</v>
      </c>
      <c r="E367" s="811" t="s">
        <v>1880</v>
      </c>
      <c r="F367" s="727" t="s">
        <v>1844</v>
      </c>
      <c r="G367" s="727" t="s">
        <v>1886</v>
      </c>
      <c r="H367" s="727" t="s">
        <v>610</v>
      </c>
      <c r="I367" s="727" t="s">
        <v>2182</v>
      </c>
      <c r="J367" s="727" t="s">
        <v>753</v>
      </c>
      <c r="K367" s="727" t="s">
        <v>2088</v>
      </c>
      <c r="L367" s="728">
        <v>1154.68</v>
      </c>
      <c r="M367" s="728">
        <v>2309.36</v>
      </c>
      <c r="N367" s="727">
        <v>2</v>
      </c>
      <c r="O367" s="812">
        <v>0.5</v>
      </c>
      <c r="P367" s="728">
        <v>2309.36</v>
      </c>
      <c r="Q367" s="745">
        <v>1</v>
      </c>
      <c r="R367" s="727">
        <v>2</v>
      </c>
      <c r="S367" s="745">
        <v>1</v>
      </c>
      <c r="T367" s="812">
        <v>0.5</v>
      </c>
      <c r="U367" s="768">
        <v>1</v>
      </c>
    </row>
    <row r="368" spans="1:21" ht="14.4" customHeight="1" x14ac:dyDescent="0.3">
      <c r="A368" s="726">
        <v>31</v>
      </c>
      <c r="B368" s="727" t="s">
        <v>1843</v>
      </c>
      <c r="C368" s="727" t="s">
        <v>1847</v>
      </c>
      <c r="D368" s="810" t="s">
        <v>2961</v>
      </c>
      <c r="E368" s="811" t="s">
        <v>1880</v>
      </c>
      <c r="F368" s="727" t="s">
        <v>1844</v>
      </c>
      <c r="G368" s="727" t="s">
        <v>1889</v>
      </c>
      <c r="H368" s="727" t="s">
        <v>610</v>
      </c>
      <c r="I368" s="727" t="s">
        <v>1673</v>
      </c>
      <c r="J368" s="727" t="s">
        <v>643</v>
      </c>
      <c r="K368" s="727" t="s">
        <v>1674</v>
      </c>
      <c r="L368" s="728">
        <v>48.42</v>
      </c>
      <c r="M368" s="728">
        <v>193.68</v>
      </c>
      <c r="N368" s="727">
        <v>4</v>
      </c>
      <c r="O368" s="812">
        <v>3.5</v>
      </c>
      <c r="P368" s="728">
        <v>48.42</v>
      </c>
      <c r="Q368" s="745">
        <v>0.25</v>
      </c>
      <c r="R368" s="727">
        <v>1</v>
      </c>
      <c r="S368" s="745">
        <v>0.25</v>
      </c>
      <c r="T368" s="812">
        <v>0.5</v>
      </c>
      <c r="U368" s="768">
        <v>0.14285714285714285</v>
      </c>
    </row>
    <row r="369" spans="1:21" ht="14.4" customHeight="1" x14ac:dyDescent="0.3">
      <c r="A369" s="726">
        <v>31</v>
      </c>
      <c r="B369" s="727" t="s">
        <v>1843</v>
      </c>
      <c r="C369" s="727" t="s">
        <v>1847</v>
      </c>
      <c r="D369" s="810" t="s">
        <v>2961</v>
      </c>
      <c r="E369" s="811" t="s">
        <v>1880</v>
      </c>
      <c r="F369" s="727" t="s">
        <v>1844</v>
      </c>
      <c r="G369" s="727" t="s">
        <v>1890</v>
      </c>
      <c r="H369" s="727" t="s">
        <v>610</v>
      </c>
      <c r="I369" s="727" t="s">
        <v>1692</v>
      </c>
      <c r="J369" s="727" t="s">
        <v>1693</v>
      </c>
      <c r="K369" s="727" t="s">
        <v>1694</v>
      </c>
      <c r="L369" s="728">
        <v>0</v>
      </c>
      <c r="M369" s="728">
        <v>0</v>
      </c>
      <c r="N369" s="727">
        <v>102</v>
      </c>
      <c r="O369" s="812">
        <v>78</v>
      </c>
      <c r="P369" s="728">
        <v>0</v>
      </c>
      <c r="Q369" s="745"/>
      <c r="R369" s="727">
        <v>53</v>
      </c>
      <c r="S369" s="745">
        <v>0.51960784313725494</v>
      </c>
      <c r="T369" s="812">
        <v>34.5</v>
      </c>
      <c r="U369" s="768">
        <v>0.44230769230769229</v>
      </c>
    </row>
    <row r="370" spans="1:21" ht="14.4" customHeight="1" x14ac:dyDescent="0.3">
      <c r="A370" s="726">
        <v>31</v>
      </c>
      <c r="B370" s="727" t="s">
        <v>1843</v>
      </c>
      <c r="C370" s="727" t="s">
        <v>1847</v>
      </c>
      <c r="D370" s="810" t="s">
        <v>2961</v>
      </c>
      <c r="E370" s="811" t="s">
        <v>1880</v>
      </c>
      <c r="F370" s="727" t="s">
        <v>1844</v>
      </c>
      <c r="G370" s="727" t="s">
        <v>1891</v>
      </c>
      <c r="H370" s="727" t="s">
        <v>571</v>
      </c>
      <c r="I370" s="727" t="s">
        <v>1892</v>
      </c>
      <c r="J370" s="727" t="s">
        <v>1134</v>
      </c>
      <c r="K370" s="727" t="s">
        <v>1893</v>
      </c>
      <c r="L370" s="728">
        <v>186.27</v>
      </c>
      <c r="M370" s="728">
        <v>1862.7000000000003</v>
      </c>
      <c r="N370" s="727">
        <v>10</v>
      </c>
      <c r="O370" s="812">
        <v>2.5</v>
      </c>
      <c r="P370" s="728">
        <v>745.08</v>
      </c>
      <c r="Q370" s="745">
        <v>0.39999999999999997</v>
      </c>
      <c r="R370" s="727">
        <v>4</v>
      </c>
      <c r="S370" s="745">
        <v>0.4</v>
      </c>
      <c r="T370" s="812">
        <v>1</v>
      </c>
      <c r="U370" s="768">
        <v>0.4</v>
      </c>
    </row>
    <row r="371" spans="1:21" ht="14.4" customHeight="1" x14ac:dyDescent="0.3">
      <c r="A371" s="726">
        <v>31</v>
      </c>
      <c r="B371" s="727" t="s">
        <v>1843</v>
      </c>
      <c r="C371" s="727" t="s">
        <v>1847</v>
      </c>
      <c r="D371" s="810" t="s">
        <v>2961</v>
      </c>
      <c r="E371" s="811" t="s">
        <v>1880</v>
      </c>
      <c r="F371" s="727" t="s">
        <v>1844</v>
      </c>
      <c r="G371" s="727" t="s">
        <v>1891</v>
      </c>
      <c r="H371" s="727" t="s">
        <v>571</v>
      </c>
      <c r="I371" s="727" t="s">
        <v>1892</v>
      </c>
      <c r="J371" s="727" t="s">
        <v>1134</v>
      </c>
      <c r="K371" s="727" t="s">
        <v>1893</v>
      </c>
      <c r="L371" s="728">
        <v>219.37</v>
      </c>
      <c r="M371" s="728">
        <v>438.74</v>
      </c>
      <c r="N371" s="727">
        <v>2</v>
      </c>
      <c r="O371" s="812">
        <v>1</v>
      </c>
      <c r="P371" s="728">
        <v>438.74</v>
      </c>
      <c r="Q371" s="745">
        <v>1</v>
      </c>
      <c r="R371" s="727">
        <v>2</v>
      </c>
      <c r="S371" s="745">
        <v>1</v>
      </c>
      <c r="T371" s="812">
        <v>1</v>
      </c>
      <c r="U371" s="768">
        <v>1</v>
      </c>
    </row>
    <row r="372" spans="1:21" ht="14.4" customHeight="1" x14ac:dyDescent="0.3">
      <c r="A372" s="726">
        <v>31</v>
      </c>
      <c r="B372" s="727" t="s">
        <v>1843</v>
      </c>
      <c r="C372" s="727" t="s">
        <v>1847</v>
      </c>
      <c r="D372" s="810" t="s">
        <v>2961</v>
      </c>
      <c r="E372" s="811" t="s">
        <v>1880</v>
      </c>
      <c r="F372" s="727" t="s">
        <v>1844</v>
      </c>
      <c r="G372" s="727" t="s">
        <v>2162</v>
      </c>
      <c r="H372" s="727" t="s">
        <v>571</v>
      </c>
      <c r="I372" s="727" t="s">
        <v>2163</v>
      </c>
      <c r="J372" s="727" t="s">
        <v>2164</v>
      </c>
      <c r="K372" s="727" t="s">
        <v>1958</v>
      </c>
      <c r="L372" s="728">
        <v>93.96</v>
      </c>
      <c r="M372" s="728">
        <v>93.96</v>
      </c>
      <c r="N372" s="727">
        <v>1</v>
      </c>
      <c r="O372" s="812">
        <v>0.5</v>
      </c>
      <c r="P372" s="728">
        <v>93.96</v>
      </c>
      <c r="Q372" s="745">
        <v>1</v>
      </c>
      <c r="R372" s="727">
        <v>1</v>
      </c>
      <c r="S372" s="745">
        <v>1</v>
      </c>
      <c r="T372" s="812">
        <v>0.5</v>
      </c>
      <c r="U372" s="768">
        <v>1</v>
      </c>
    </row>
    <row r="373" spans="1:21" ht="14.4" customHeight="1" x14ac:dyDescent="0.3">
      <c r="A373" s="726">
        <v>31</v>
      </c>
      <c r="B373" s="727" t="s">
        <v>1843</v>
      </c>
      <c r="C373" s="727" t="s">
        <v>1847</v>
      </c>
      <c r="D373" s="810" t="s">
        <v>2961</v>
      </c>
      <c r="E373" s="811" t="s">
        <v>1880</v>
      </c>
      <c r="F373" s="727" t="s">
        <v>1844</v>
      </c>
      <c r="G373" s="727" t="s">
        <v>1894</v>
      </c>
      <c r="H373" s="727" t="s">
        <v>571</v>
      </c>
      <c r="I373" s="727" t="s">
        <v>1895</v>
      </c>
      <c r="J373" s="727" t="s">
        <v>1896</v>
      </c>
      <c r="K373" s="727" t="s">
        <v>1897</v>
      </c>
      <c r="L373" s="728">
        <v>50.32</v>
      </c>
      <c r="M373" s="728">
        <v>50.32</v>
      </c>
      <c r="N373" s="727">
        <v>1</v>
      </c>
      <c r="O373" s="812">
        <v>0.5</v>
      </c>
      <c r="P373" s="728">
        <v>50.32</v>
      </c>
      <c r="Q373" s="745">
        <v>1</v>
      </c>
      <c r="R373" s="727">
        <v>1</v>
      </c>
      <c r="S373" s="745">
        <v>1</v>
      </c>
      <c r="T373" s="812">
        <v>0.5</v>
      </c>
      <c r="U373" s="768">
        <v>1</v>
      </c>
    </row>
    <row r="374" spans="1:21" ht="14.4" customHeight="1" x14ac:dyDescent="0.3">
      <c r="A374" s="726">
        <v>31</v>
      </c>
      <c r="B374" s="727" t="s">
        <v>1843</v>
      </c>
      <c r="C374" s="727" t="s">
        <v>1847</v>
      </c>
      <c r="D374" s="810" t="s">
        <v>2961</v>
      </c>
      <c r="E374" s="811" t="s">
        <v>1880</v>
      </c>
      <c r="F374" s="727" t="s">
        <v>1844</v>
      </c>
      <c r="G374" s="727" t="s">
        <v>1894</v>
      </c>
      <c r="H374" s="727" t="s">
        <v>571</v>
      </c>
      <c r="I374" s="727" t="s">
        <v>1972</v>
      </c>
      <c r="J374" s="727" t="s">
        <v>1030</v>
      </c>
      <c r="K374" s="727" t="s">
        <v>1973</v>
      </c>
      <c r="L374" s="728">
        <v>33.549999999999997</v>
      </c>
      <c r="M374" s="728">
        <v>167.75</v>
      </c>
      <c r="N374" s="727">
        <v>5</v>
      </c>
      <c r="O374" s="812">
        <v>3.5</v>
      </c>
      <c r="P374" s="728">
        <v>100.64999999999999</v>
      </c>
      <c r="Q374" s="745">
        <v>0.6</v>
      </c>
      <c r="R374" s="727">
        <v>3</v>
      </c>
      <c r="S374" s="745">
        <v>0.6</v>
      </c>
      <c r="T374" s="812">
        <v>2.5</v>
      </c>
      <c r="U374" s="768">
        <v>0.7142857142857143</v>
      </c>
    </row>
    <row r="375" spans="1:21" ht="14.4" customHeight="1" x14ac:dyDescent="0.3">
      <c r="A375" s="726">
        <v>31</v>
      </c>
      <c r="B375" s="727" t="s">
        <v>1843</v>
      </c>
      <c r="C375" s="727" t="s">
        <v>1847</v>
      </c>
      <c r="D375" s="810" t="s">
        <v>2961</v>
      </c>
      <c r="E375" s="811" t="s">
        <v>1880</v>
      </c>
      <c r="F375" s="727" t="s">
        <v>1844</v>
      </c>
      <c r="G375" s="727" t="s">
        <v>1894</v>
      </c>
      <c r="H375" s="727" t="s">
        <v>571</v>
      </c>
      <c r="I375" s="727" t="s">
        <v>1974</v>
      </c>
      <c r="J375" s="727" t="s">
        <v>1030</v>
      </c>
      <c r="K375" s="727" t="s">
        <v>1975</v>
      </c>
      <c r="L375" s="728">
        <v>50.32</v>
      </c>
      <c r="M375" s="728">
        <v>201.28</v>
      </c>
      <c r="N375" s="727">
        <v>4</v>
      </c>
      <c r="O375" s="812">
        <v>2.5</v>
      </c>
      <c r="P375" s="728">
        <v>201.28</v>
      </c>
      <c r="Q375" s="745">
        <v>1</v>
      </c>
      <c r="R375" s="727">
        <v>4</v>
      </c>
      <c r="S375" s="745">
        <v>1</v>
      </c>
      <c r="T375" s="812">
        <v>2.5</v>
      </c>
      <c r="U375" s="768">
        <v>1</v>
      </c>
    </row>
    <row r="376" spans="1:21" ht="14.4" customHeight="1" x14ac:dyDescent="0.3">
      <c r="A376" s="726">
        <v>31</v>
      </c>
      <c r="B376" s="727" t="s">
        <v>1843</v>
      </c>
      <c r="C376" s="727" t="s">
        <v>1847</v>
      </c>
      <c r="D376" s="810" t="s">
        <v>2961</v>
      </c>
      <c r="E376" s="811" t="s">
        <v>1880</v>
      </c>
      <c r="F376" s="727" t="s">
        <v>1844</v>
      </c>
      <c r="G376" s="727" t="s">
        <v>1894</v>
      </c>
      <c r="H376" s="727" t="s">
        <v>571</v>
      </c>
      <c r="I376" s="727" t="s">
        <v>1976</v>
      </c>
      <c r="J376" s="727" t="s">
        <v>1896</v>
      </c>
      <c r="K376" s="727" t="s">
        <v>1977</v>
      </c>
      <c r="L376" s="728">
        <v>99.94</v>
      </c>
      <c r="M376" s="728">
        <v>99.94</v>
      </c>
      <c r="N376" s="727">
        <v>1</v>
      </c>
      <c r="O376" s="812">
        <v>1</v>
      </c>
      <c r="P376" s="728"/>
      <c r="Q376" s="745">
        <v>0</v>
      </c>
      <c r="R376" s="727"/>
      <c r="S376" s="745">
        <v>0</v>
      </c>
      <c r="T376" s="812"/>
      <c r="U376" s="768">
        <v>0</v>
      </c>
    </row>
    <row r="377" spans="1:21" ht="14.4" customHeight="1" x14ac:dyDescent="0.3">
      <c r="A377" s="726">
        <v>31</v>
      </c>
      <c r="B377" s="727" t="s">
        <v>1843</v>
      </c>
      <c r="C377" s="727" t="s">
        <v>1847</v>
      </c>
      <c r="D377" s="810" t="s">
        <v>2961</v>
      </c>
      <c r="E377" s="811" t="s">
        <v>1880</v>
      </c>
      <c r="F377" s="727" t="s">
        <v>1844</v>
      </c>
      <c r="G377" s="727" t="s">
        <v>1894</v>
      </c>
      <c r="H377" s="727" t="s">
        <v>571</v>
      </c>
      <c r="I377" s="727" t="s">
        <v>2183</v>
      </c>
      <c r="J377" s="727" t="s">
        <v>1030</v>
      </c>
      <c r="K377" s="727" t="s">
        <v>2184</v>
      </c>
      <c r="L377" s="728">
        <v>50.32</v>
      </c>
      <c r="M377" s="728">
        <v>100.64</v>
      </c>
      <c r="N377" s="727">
        <v>2</v>
      </c>
      <c r="O377" s="812">
        <v>1.5</v>
      </c>
      <c r="P377" s="728">
        <v>50.32</v>
      </c>
      <c r="Q377" s="745">
        <v>0.5</v>
      </c>
      <c r="R377" s="727">
        <v>1</v>
      </c>
      <c r="S377" s="745">
        <v>0.5</v>
      </c>
      <c r="T377" s="812">
        <v>0.5</v>
      </c>
      <c r="U377" s="768">
        <v>0.33333333333333331</v>
      </c>
    </row>
    <row r="378" spans="1:21" ht="14.4" customHeight="1" x14ac:dyDescent="0.3">
      <c r="A378" s="726">
        <v>31</v>
      </c>
      <c r="B378" s="727" t="s">
        <v>1843</v>
      </c>
      <c r="C378" s="727" t="s">
        <v>1847</v>
      </c>
      <c r="D378" s="810" t="s">
        <v>2961</v>
      </c>
      <c r="E378" s="811" t="s">
        <v>1880</v>
      </c>
      <c r="F378" s="727" t="s">
        <v>1844</v>
      </c>
      <c r="G378" s="727" t="s">
        <v>1894</v>
      </c>
      <c r="H378" s="727" t="s">
        <v>571</v>
      </c>
      <c r="I378" s="727" t="s">
        <v>1978</v>
      </c>
      <c r="J378" s="727" t="s">
        <v>1896</v>
      </c>
      <c r="K378" s="727" t="s">
        <v>1979</v>
      </c>
      <c r="L378" s="728">
        <v>66.63</v>
      </c>
      <c r="M378" s="728">
        <v>66.63</v>
      </c>
      <c r="N378" s="727">
        <v>1</v>
      </c>
      <c r="O378" s="812">
        <v>1</v>
      </c>
      <c r="P378" s="728"/>
      <c r="Q378" s="745">
        <v>0</v>
      </c>
      <c r="R378" s="727"/>
      <c r="S378" s="745">
        <v>0</v>
      </c>
      <c r="T378" s="812"/>
      <c r="U378" s="768">
        <v>0</v>
      </c>
    </row>
    <row r="379" spans="1:21" ht="14.4" customHeight="1" x14ac:dyDescent="0.3">
      <c r="A379" s="726">
        <v>31</v>
      </c>
      <c r="B379" s="727" t="s">
        <v>1843</v>
      </c>
      <c r="C379" s="727" t="s">
        <v>1847</v>
      </c>
      <c r="D379" s="810" t="s">
        <v>2961</v>
      </c>
      <c r="E379" s="811" t="s">
        <v>1880</v>
      </c>
      <c r="F379" s="727" t="s">
        <v>1846</v>
      </c>
      <c r="G379" s="727" t="s">
        <v>1900</v>
      </c>
      <c r="H379" s="727" t="s">
        <v>571</v>
      </c>
      <c r="I379" s="727" t="s">
        <v>1901</v>
      </c>
      <c r="J379" s="727" t="s">
        <v>1902</v>
      </c>
      <c r="K379" s="727" t="s">
        <v>1903</v>
      </c>
      <c r="L379" s="728">
        <v>35.130000000000003</v>
      </c>
      <c r="M379" s="728">
        <v>9766.1400000000194</v>
      </c>
      <c r="N379" s="727">
        <v>278</v>
      </c>
      <c r="O379" s="812">
        <v>126</v>
      </c>
      <c r="P379" s="728">
        <v>9344.5800000000199</v>
      </c>
      <c r="Q379" s="745">
        <v>0.95683453237410088</v>
      </c>
      <c r="R379" s="727">
        <v>266</v>
      </c>
      <c r="S379" s="745">
        <v>0.95683453237410077</v>
      </c>
      <c r="T379" s="812">
        <v>123</v>
      </c>
      <c r="U379" s="768">
        <v>0.97619047619047616</v>
      </c>
    </row>
    <row r="380" spans="1:21" ht="14.4" customHeight="1" x14ac:dyDescent="0.3">
      <c r="A380" s="726">
        <v>31</v>
      </c>
      <c r="B380" s="727" t="s">
        <v>1843</v>
      </c>
      <c r="C380" s="727" t="s">
        <v>1847</v>
      </c>
      <c r="D380" s="810" t="s">
        <v>2961</v>
      </c>
      <c r="E380" s="811" t="s">
        <v>1880</v>
      </c>
      <c r="F380" s="727" t="s">
        <v>1846</v>
      </c>
      <c r="G380" s="727" t="s">
        <v>1904</v>
      </c>
      <c r="H380" s="727" t="s">
        <v>571</v>
      </c>
      <c r="I380" s="727" t="s">
        <v>1981</v>
      </c>
      <c r="J380" s="727" t="s">
        <v>1982</v>
      </c>
      <c r="K380" s="727" t="s">
        <v>1983</v>
      </c>
      <c r="L380" s="728">
        <v>199.5</v>
      </c>
      <c r="M380" s="728">
        <v>997.5</v>
      </c>
      <c r="N380" s="727">
        <v>5</v>
      </c>
      <c r="O380" s="812">
        <v>5</v>
      </c>
      <c r="P380" s="728">
        <v>997.5</v>
      </c>
      <c r="Q380" s="745">
        <v>1</v>
      </c>
      <c r="R380" s="727">
        <v>5</v>
      </c>
      <c r="S380" s="745">
        <v>1</v>
      </c>
      <c r="T380" s="812">
        <v>5</v>
      </c>
      <c r="U380" s="768">
        <v>1</v>
      </c>
    </row>
    <row r="381" spans="1:21" ht="14.4" customHeight="1" x14ac:dyDescent="0.3">
      <c r="A381" s="726">
        <v>31</v>
      </c>
      <c r="B381" s="727" t="s">
        <v>1843</v>
      </c>
      <c r="C381" s="727" t="s">
        <v>1847</v>
      </c>
      <c r="D381" s="810" t="s">
        <v>2961</v>
      </c>
      <c r="E381" s="811" t="s">
        <v>1880</v>
      </c>
      <c r="F381" s="727" t="s">
        <v>1846</v>
      </c>
      <c r="G381" s="727" t="s">
        <v>1904</v>
      </c>
      <c r="H381" s="727" t="s">
        <v>571</v>
      </c>
      <c r="I381" s="727" t="s">
        <v>1905</v>
      </c>
      <c r="J381" s="727" t="s">
        <v>1906</v>
      </c>
      <c r="K381" s="727" t="s">
        <v>1907</v>
      </c>
      <c r="L381" s="728">
        <v>492.18</v>
      </c>
      <c r="M381" s="728">
        <v>7382.7000000000007</v>
      </c>
      <c r="N381" s="727">
        <v>15</v>
      </c>
      <c r="O381" s="812">
        <v>15</v>
      </c>
      <c r="P381" s="728">
        <v>6398.3400000000011</v>
      </c>
      <c r="Q381" s="745">
        <v>0.8666666666666667</v>
      </c>
      <c r="R381" s="727">
        <v>13</v>
      </c>
      <c r="S381" s="745">
        <v>0.8666666666666667</v>
      </c>
      <c r="T381" s="812">
        <v>13</v>
      </c>
      <c r="U381" s="768">
        <v>0.8666666666666667</v>
      </c>
    </row>
    <row r="382" spans="1:21" ht="14.4" customHeight="1" x14ac:dyDescent="0.3">
      <c r="A382" s="726">
        <v>31</v>
      </c>
      <c r="B382" s="727" t="s">
        <v>1843</v>
      </c>
      <c r="C382" s="727" t="s">
        <v>1847</v>
      </c>
      <c r="D382" s="810" t="s">
        <v>2961</v>
      </c>
      <c r="E382" s="811" t="s">
        <v>1880</v>
      </c>
      <c r="F382" s="727" t="s">
        <v>1846</v>
      </c>
      <c r="G382" s="727" t="s">
        <v>1904</v>
      </c>
      <c r="H382" s="727" t="s">
        <v>571</v>
      </c>
      <c r="I382" s="727" t="s">
        <v>2143</v>
      </c>
      <c r="J382" s="727" t="s">
        <v>2144</v>
      </c>
      <c r="K382" s="727" t="s">
        <v>2145</v>
      </c>
      <c r="L382" s="728">
        <v>245.43</v>
      </c>
      <c r="M382" s="728">
        <v>245.43</v>
      </c>
      <c r="N382" s="727">
        <v>1</v>
      </c>
      <c r="O382" s="812">
        <v>1</v>
      </c>
      <c r="P382" s="728">
        <v>245.43</v>
      </c>
      <c r="Q382" s="745">
        <v>1</v>
      </c>
      <c r="R382" s="727">
        <v>1</v>
      </c>
      <c r="S382" s="745">
        <v>1</v>
      </c>
      <c r="T382" s="812">
        <v>1</v>
      </c>
      <c r="U382" s="768">
        <v>1</v>
      </c>
    </row>
    <row r="383" spans="1:21" ht="14.4" customHeight="1" x14ac:dyDescent="0.3">
      <c r="A383" s="726">
        <v>31</v>
      </c>
      <c r="B383" s="727" t="s">
        <v>1843</v>
      </c>
      <c r="C383" s="727" t="s">
        <v>1847</v>
      </c>
      <c r="D383" s="810" t="s">
        <v>2961</v>
      </c>
      <c r="E383" s="811" t="s">
        <v>1880</v>
      </c>
      <c r="F383" s="727" t="s">
        <v>1846</v>
      </c>
      <c r="G383" s="727" t="s">
        <v>1904</v>
      </c>
      <c r="H383" s="727" t="s">
        <v>571</v>
      </c>
      <c r="I383" s="727" t="s">
        <v>1987</v>
      </c>
      <c r="J383" s="727" t="s">
        <v>1988</v>
      </c>
      <c r="K383" s="727" t="s">
        <v>1989</v>
      </c>
      <c r="L383" s="728">
        <v>971.25</v>
      </c>
      <c r="M383" s="728">
        <v>3885</v>
      </c>
      <c r="N383" s="727">
        <v>4</v>
      </c>
      <c r="O383" s="812">
        <v>4</v>
      </c>
      <c r="P383" s="728">
        <v>3885</v>
      </c>
      <c r="Q383" s="745">
        <v>1</v>
      </c>
      <c r="R383" s="727">
        <v>4</v>
      </c>
      <c r="S383" s="745">
        <v>1</v>
      </c>
      <c r="T383" s="812">
        <v>4</v>
      </c>
      <c r="U383" s="768">
        <v>1</v>
      </c>
    </row>
    <row r="384" spans="1:21" ht="14.4" customHeight="1" x14ac:dyDescent="0.3">
      <c r="A384" s="726">
        <v>31</v>
      </c>
      <c r="B384" s="727" t="s">
        <v>1843</v>
      </c>
      <c r="C384" s="727" t="s">
        <v>1847</v>
      </c>
      <c r="D384" s="810" t="s">
        <v>2961</v>
      </c>
      <c r="E384" s="811" t="s">
        <v>1880</v>
      </c>
      <c r="F384" s="727" t="s">
        <v>1846</v>
      </c>
      <c r="G384" s="727" t="s">
        <v>1904</v>
      </c>
      <c r="H384" s="727" t="s">
        <v>571</v>
      </c>
      <c r="I384" s="727" t="s">
        <v>2123</v>
      </c>
      <c r="J384" s="727" t="s">
        <v>2124</v>
      </c>
      <c r="K384" s="727" t="s">
        <v>2125</v>
      </c>
      <c r="L384" s="728">
        <v>349.12</v>
      </c>
      <c r="M384" s="728">
        <v>349.12</v>
      </c>
      <c r="N384" s="727">
        <v>1</v>
      </c>
      <c r="O384" s="812">
        <v>1</v>
      </c>
      <c r="P384" s="728">
        <v>349.12</v>
      </c>
      <c r="Q384" s="745">
        <v>1</v>
      </c>
      <c r="R384" s="727">
        <v>1</v>
      </c>
      <c r="S384" s="745">
        <v>1</v>
      </c>
      <c r="T384" s="812">
        <v>1</v>
      </c>
      <c r="U384" s="768">
        <v>1</v>
      </c>
    </row>
    <row r="385" spans="1:21" ht="14.4" customHeight="1" x14ac:dyDescent="0.3">
      <c r="A385" s="726">
        <v>31</v>
      </c>
      <c r="B385" s="727" t="s">
        <v>1843</v>
      </c>
      <c r="C385" s="727" t="s">
        <v>1847</v>
      </c>
      <c r="D385" s="810" t="s">
        <v>2961</v>
      </c>
      <c r="E385" s="811" t="s">
        <v>1880</v>
      </c>
      <c r="F385" s="727" t="s">
        <v>1846</v>
      </c>
      <c r="G385" s="727" t="s">
        <v>1904</v>
      </c>
      <c r="H385" s="727" t="s">
        <v>571</v>
      </c>
      <c r="I385" s="727" t="s">
        <v>1990</v>
      </c>
      <c r="J385" s="727" t="s">
        <v>1991</v>
      </c>
      <c r="K385" s="727" t="s">
        <v>1992</v>
      </c>
      <c r="L385" s="728">
        <v>350</v>
      </c>
      <c r="M385" s="728">
        <v>1050</v>
      </c>
      <c r="N385" s="727">
        <v>3</v>
      </c>
      <c r="O385" s="812">
        <v>3</v>
      </c>
      <c r="P385" s="728">
        <v>1050</v>
      </c>
      <c r="Q385" s="745">
        <v>1</v>
      </c>
      <c r="R385" s="727">
        <v>3</v>
      </c>
      <c r="S385" s="745">
        <v>1</v>
      </c>
      <c r="T385" s="812">
        <v>3</v>
      </c>
      <c r="U385" s="768">
        <v>1</v>
      </c>
    </row>
    <row r="386" spans="1:21" ht="14.4" customHeight="1" x14ac:dyDescent="0.3">
      <c r="A386" s="726">
        <v>31</v>
      </c>
      <c r="B386" s="727" t="s">
        <v>1843</v>
      </c>
      <c r="C386" s="727" t="s">
        <v>1847</v>
      </c>
      <c r="D386" s="810" t="s">
        <v>2961</v>
      </c>
      <c r="E386" s="811" t="s">
        <v>1880</v>
      </c>
      <c r="F386" s="727" t="s">
        <v>1846</v>
      </c>
      <c r="G386" s="727" t="s">
        <v>1904</v>
      </c>
      <c r="H386" s="727" t="s">
        <v>571</v>
      </c>
      <c r="I386" s="727" t="s">
        <v>2149</v>
      </c>
      <c r="J386" s="727" t="s">
        <v>1985</v>
      </c>
      <c r="K386" s="727" t="s">
        <v>2150</v>
      </c>
      <c r="L386" s="728">
        <v>58.5</v>
      </c>
      <c r="M386" s="728">
        <v>117</v>
      </c>
      <c r="N386" s="727">
        <v>2</v>
      </c>
      <c r="O386" s="812">
        <v>2</v>
      </c>
      <c r="P386" s="728">
        <v>117</v>
      </c>
      <c r="Q386" s="745">
        <v>1</v>
      </c>
      <c r="R386" s="727">
        <v>2</v>
      </c>
      <c r="S386" s="745">
        <v>1</v>
      </c>
      <c r="T386" s="812">
        <v>2</v>
      </c>
      <c r="U386" s="768">
        <v>1</v>
      </c>
    </row>
    <row r="387" spans="1:21" ht="14.4" customHeight="1" x14ac:dyDescent="0.3">
      <c r="A387" s="726">
        <v>31</v>
      </c>
      <c r="B387" s="727" t="s">
        <v>1843</v>
      </c>
      <c r="C387" s="727" t="s">
        <v>1847</v>
      </c>
      <c r="D387" s="810" t="s">
        <v>2961</v>
      </c>
      <c r="E387" s="811" t="s">
        <v>1880</v>
      </c>
      <c r="F387" s="727" t="s">
        <v>1846</v>
      </c>
      <c r="G387" s="727" t="s">
        <v>1904</v>
      </c>
      <c r="H387" s="727" t="s">
        <v>571</v>
      </c>
      <c r="I387" s="727" t="s">
        <v>2036</v>
      </c>
      <c r="J387" s="727" t="s">
        <v>2037</v>
      </c>
      <c r="K387" s="727" t="s">
        <v>2038</v>
      </c>
      <c r="L387" s="728">
        <v>1000</v>
      </c>
      <c r="M387" s="728">
        <v>1000</v>
      </c>
      <c r="N387" s="727">
        <v>1</v>
      </c>
      <c r="O387" s="812">
        <v>1</v>
      </c>
      <c r="P387" s="728">
        <v>1000</v>
      </c>
      <c r="Q387" s="745">
        <v>1</v>
      </c>
      <c r="R387" s="727">
        <v>1</v>
      </c>
      <c r="S387" s="745">
        <v>1</v>
      </c>
      <c r="T387" s="812">
        <v>1</v>
      </c>
      <c r="U387" s="768">
        <v>1</v>
      </c>
    </row>
    <row r="388" spans="1:21" ht="14.4" customHeight="1" x14ac:dyDescent="0.3">
      <c r="A388" s="726">
        <v>31</v>
      </c>
      <c r="B388" s="727" t="s">
        <v>1843</v>
      </c>
      <c r="C388" s="727" t="s">
        <v>1847</v>
      </c>
      <c r="D388" s="810" t="s">
        <v>2961</v>
      </c>
      <c r="E388" s="811" t="s">
        <v>1880</v>
      </c>
      <c r="F388" s="727" t="s">
        <v>1846</v>
      </c>
      <c r="G388" s="727" t="s">
        <v>1904</v>
      </c>
      <c r="H388" s="727" t="s">
        <v>571</v>
      </c>
      <c r="I388" s="727" t="s">
        <v>2042</v>
      </c>
      <c r="J388" s="727" t="s">
        <v>2043</v>
      </c>
      <c r="K388" s="727" t="s">
        <v>2044</v>
      </c>
      <c r="L388" s="728">
        <v>1690</v>
      </c>
      <c r="M388" s="728">
        <v>1690</v>
      </c>
      <c r="N388" s="727">
        <v>1</v>
      </c>
      <c r="O388" s="812">
        <v>1</v>
      </c>
      <c r="P388" s="728">
        <v>1690</v>
      </c>
      <c r="Q388" s="745">
        <v>1</v>
      </c>
      <c r="R388" s="727">
        <v>1</v>
      </c>
      <c r="S388" s="745">
        <v>1</v>
      </c>
      <c r="T388" s="812">
        <v>1</v>
      </c>
      <c r="U388" s="768">
        <v>1</v>
      </c>
    </row>
    <row r="389" spans="1:21" ht="14.4" customHeight="1" x14ac:dyDescent="0.3">
      <c r="A389" s="726">
        <v>31</v>
      </c>
      <c r="B389" s="727" t="s">
        <v>1843</v>
      </c>
      <c r="C389" s="727" t="s">
        <v>1847</v>
      </c>
      <c r="D389" s="810" t="s">
        <v>2961</v>
      </c>
      <c r="E389" s="811" t="s">
        <v>1880</v>
      </c>
      <c r="F389" s="727" t="s">
        <v>1846</v>
      </c>
      <c r="G389" s="727" t="s">
        <v>1904</v>
      </c>
      <c r="H389" s="727" t="s">
        <v>571</v>
      </c>
      <c r="I389" s="727" t="s">
        <v>2151</v>
      </c>
      <c r="J389" s="727" t="s">
        <v>2098</v>
      </c>
      <c r="K389" s="727" t="s">
        <v>2152</v>
      </c>
      <c r="L389" s="728">
        <v>775</v>
      </c>
      <c r="M389" s="728">
        <v>775</v>
      </c>
      <c r="N389" s="727">
        <v>1</v>
      </c>
      <c r="O389" s="812">
        <v>1</v>
      </c>
      <c r="P389" s="728">
        <v>775</v>
      </c>
      <c r="Q389" s="745">
        <v>1</v>
      </c>
      <c r="R389" s="727">
        <v>1</v>
      </c>
      <c r="S389" s="745">
        <v>1</v>
      </c>
      <c r="T389" s="812">
        <v>1</v>
      </c>
      <c r="U389" s="768">
        <v>1</v>
      </c>
    </row>
    <row r="390" spans="1:21" ht="14.4" customHeight="1" x14ac:dyDescent="0.3">
      <c r="A390" s="726">
        <v>31</v>
      </c>
      <c r="B390" s="727" t="s">
        <v>1843</v>
      </c>
      <c r="C390" s="727" t="s">
        <v>1847</v>
      </c>
      <c r="D390" s="810" t="s">
        <v>2961</v>
      </c>
      <c r="E390" s="811" t="s">
        <v>1880</v>
      </c>
      <c r="F390" s="727" t="s">
        <v>1846</v>
      </c>
      <c r="G390" s="727" t="s">
        <v>1904</v>
      </c>
      <c r="H390" s="727" t="s">
        <v>571</v>
      </c>
      <c r="I390" s="727" t="s">
        <v>1914</v>
      </c>
      <c r="J390" s="727" t="s">
        <v>1915</v>
      </c>
      <c r="K390" s="727" t="s">
        <v>1916</v>
      </c>
      <c r="L390" s="728">
        <v>855</v>
      </c>
      <c r="M390" s="728">
        <v>1710</v>
      </c>
      <c r="N390" s="727">
        <v>2</v>
      </c>
      <c r="O390" s="812">
        <v>2</v>
      </c>
      <c r="P390" s="728">
        <v>1710</v>
      </c>
      <c r="Q390" s="745">
        <v>1</v>
      </c>
      <c r="R390" s="727">
        <v>2</v>
      </c>
      <c r="S390" s="745">
        <v>1</v>
      </c>
      <c r="T390" s="812">
        <v>2</v>
      </c>
      <c r="U390" s="768">
        <v>1</v>
      </c>
    </row>
    <row r="391" spans="1:21" ht="14.4" customHeight="1" x14ac:dyDescent="0.3">
      <c r="A391" s="726">
        <v>31</v>
      </c>
      <c r="B391" s="727" t="s">
        <v>1843</v>
      </c>
      <c r="C391" s="727" t="s">
        <v>1847</v>
      </c>
      <c r="D391" s="810" t="s">
        <v>2961</v>
      </c>
      <c r="E391" s="811" t="s">
        <v>1880</v>
      </c>
      <c r="F391" s="727" t="s">
        <v>1846</v>
      </c>
      <c r="G391" s="727" t="s">
        <v>1917</v>
      </c>
      <c r="H391" s="727" t="s">
        <v>571</v>
      </c>
      <c r="I391" s="727" t="s">
        <v>1996</v>
      </c>
      <c r="J391" s="727" t="s">
        <v>1997</v>
      </c>
      <c r="K391" s="727" t="s">
        <v>1998</v>
      </c>
      <c r="L391" s="728">
        <v>260</v>
      </c>
      <c r="M391" s="728">
        <v>780</v>
      </c>
      <c r="N391" s="727">
        <v>3</v>
      </c>
      <c r="O391" s="812">
        <v>2</v>
      </c>
      <c r="P391" s="728">
        <v>780</v>
      </c>
      <c r="Q391" s="745">
        <v>1</v>
      </c>
      <c r="R391" s="727">
        <v>3</v>
      </c>
      <c r="S391" s="745">
        <v>1</v>
      </c>
      <c r="T391" s="812">
        <v>2</v>
      </c>
      <c r="U391" s="768">
        <v>1</v>
      </c>
    </row>
    <row r="392" spans="1:21" ht="14.4" customHeight="1" x14ac:dyDescent="0.3">
      <c r="A392" s="726">
        <v>31</v>
      </c>
      <c r="B392" s="727" t="s">
        <v>1843</v>
      </c>
      <c r="C392" s="727" t="s">
        <v>1847</v>
      </c>
      <c r="D392" s="810" t="s">
        <v>2961</v>
      </c>
      <c r="E392" s="811" t="s">
        <v>1880</v>
      </c>
      <c r="F392" s="727" t="s">
        <v>1846</v>
      </c>
      <c r="G392" s="727" t="s">
        <v>1917</v>
      </c>
      <c r="H392" s="727" t="s">
        <v>571</v>
      </c>
      <c r="I392" s="727" t="s">
        <v>1918</v>
      </c>
      <c r="J392" s="727" t="s">
        <v>1919</v>
      </c>
      <c r="K392" s="727" t="s">
        <v>1920</v>
      </c>
      <c r="L392" s="728">
        <v>200</v>
      </c>
      <c r="M392" s="728">
        <v>8400</v>
      </c>
      <c r="N392" s="727">
        <v>42</v>
      </c>
      <c r="O392" s="812">
        <v>21</v>
      </c>
      <c r="P392" s="728">
        <v>8000</v>
      </c>
      <c r="Q392" s="745">
        <v>0.95238095238095233</v>
      </c>
      <c r="R392" s="727">
        <v>40</v>
      </c>
      <c r="S392" s="745">
        <v>0.95238095238095233</v>
      </c>
      <c r="T392" s="812">
        <v>20</v>
      </c>
      <c r="U392" s="768">
        <v>0.95238095238095233</v>
      </c>
    </row>
    <row r="393" spans="1:21" ht="14.4" customHeight="1" x14ac:dyDescent="0.3">
      <c r="A393" s="726">
        <v>31</v>
      </c>
      <c r="B393" s="727" t="s">
        <v>1843</v>
      </c>
      <c r="C393" s="727" t="s">
        <v>1847</v>
      </c>
      <c r="D393" s="810" t="s">
        <v>2961</v>
      </c>
      <c r="E393" s="811" t="s">
        <v>1880</v>
      </c>
      <c r="F393" s="727" t="s">
        <v>1846</v>
      </c>
      <c r="G393" s="727" t="s">
        <v>1917</v>
      </c>
      <c r="H393" s="727" t="s">
        <v>571</v>
      </c>
      <c r="I393" s="727" t="s">
        <v>1999</v>
      </c>
      <c r="J393" s="727" t="s">
        <v>2000</v>
      </c>
      <c r="K393" s="727" t="s">
        <v>2001</v>
      </c>
      <c r="L393" s="728">
        <v>1200</v>
      </c>
      <c r="M393" s="728">
        <v>1200</v>
      </c>
      <c r="N393" s="727">
        <v>1</v>
      </c>
      <c r="O393" s="812">
        <v>1</v>
      </c>
      <c r="P393" s="728">
        <v>1200</v>
      </c>
      <c r="Q393" s="745">
        <v>1</v>
      </c>
      <c r="R393" s="727">
        <v>1</v>
      </c>
      <c r="S393" s="745">
        <v>1</v>
      </c>
      <c r="T393" s="812">
        <v>1</v>
      </c>
      <c r="U393" s="768">
        <v>1</v>
      </c>
    </row>
    <row r="394" spans="1:21" ht="14.4" customHeight="1" x14ac:dyDescent="0.3">
      <c r="A394" s="726">
        <v>31</v>
      </c>
      <c r="B394" s="727" t="s">
        <v>1843</v>
      </c>
      <c r="C394" s="727" t="s">
        <v>1847</v>
      </c>
      <c r="D394" s="810" t="s">
        <v>2961</v>
      </c>
      <c r="E394" s="811" t="s">
        <v>1880</v>
      </c>
      <c r="F394" s="727" t="s">
        <v>1846</v>
      </c>
      <c r="G394" s="727" t="s">
        <v>1917</v>
      </c>
      <c r="H394" s="727" t="s">
        <v>571</v>
      </c>
      <c r="I394" s="727" t="s">
        <v>2185</v>
      </c>
      <c r="J394" s="727" t="s">
        <v>2186</v>
      </c>
      <c r="K394" s="727" t="s">
        <v>2187</v>
      </c>
      <c r="L394" s="728">
        <v>200</v>
      </c>
      <c r="M394" s="728">
        <v>400</v>
      </c>
      <c r="N394" s="727">
        <v>2</v>
      </c>
      <c r="O394" s="812">
        <v>1</v>
      </c>
      <c r="P394" s="728">
        <v>400</v>
      </c>
      <c r="Q394" s="745">
        <v>1</v>
      </c>
      <c r="R394" s="727">
        <v>2</v>
      </c>
      <c r="S394" s="745">
        <v>1</v>
      </c>
      <c r="T394" s="812">
        <v>1</v>
      </c>
      <c r="U394" s="768">
        <v>1</v>
      </c>
    </row>
    <row r="395" spans="1:21" ht="14.4" customHeight="1" x14ac:dyDescent="0.3">
      <c r="A395" s="726">
        <v>31</v>
      </c>
      <c r="B395" s="727" t="s">
        <v>1843</v>
      </c>
      <c r="C395" s="727" t="s">
        <v>1847</v>
      </c>
      <c r="D395" s="810" t="s">
        <v>2961</v>
      </c>
      <c r="E395" s="811" t="s">
        <v>1857</v>
      </c>
      <c r="F395" s="727" t="s">
        <v>1844</v>
      </c>
      <c r="G395" s="727" t="s">
        <v>1885</v>
      </c>
      <c r="H395" s="727" t="s">
        <v>610</v>
      </c>
      <c r="I395" s="727" t="s">
        <v>1614</v>
      </c>
      <c r="J395" s="727" t="s">
        <v>1067</v>
      </c>
      <c r="K395" s="727" t="s">
        <v>1615</v>
      </c>
      <c r="L395" s="728">
        <v>154.36000000000001</v>
      </c>
      <c r="M395" s="728">
        <v>617.44000000000005</v>
      </c>
      <c r="N395" s="727">
        <v>4</v>
      </c>
      <c r="O395" s="812">
        <v>2</v>
      </c>
      <c r="P395" s="728">
        <v>617.44000000000005</v>
      </c>
      <c r="Q395" s="745">
        <v>1</v>
      </c>
      <c r="R395" s="727">
        <v>4</v>
      </c>
      <c r="S395" s="745">
        <v>1</v>
      </c>
      <c r="T395" s="812">
        <v>2</v>
      </c>
      <c r="U395" s="768">
        <v>1</v>
      </c>
    </row>
    <row r="396" spans="1:21" ht="14.4" customHeight="1" x14ac:dyDescent="0.3">
      <c r="A396" s="726">
        <v>31</v>
      </c>
      <c r="B396" s="727" t="s">
        <v>1843</v>
      </c>
      <c r="C396" s="727" t="s">
        <v>1847</v>
      </c>
      <c r="D396" s="810" t="s">
        <v>2961</v>
      </c>
      <c r="E396" s="811" t="s">
        <v>1857</v>
      </c>
      <c r="F396" s="727" t="s">
        <v>1844</v>
      </c>
      <c r="G396" s="727" t="s">
        <v>1889</v>
      </c>
      <c r="H396" s="727" t="s">
        <v>571</v>
      </c>
      <c r="I396" s="727" t="s">
        <v>2050</v>
      </c>
      <c r="J396" s="727" t="s">
        <v>643</v>
      </c>
      <c r="K396" s="727" t="s">
        <v>2051</v>
      </c>
      <c r="L396" s="728">
        <v>48.42</v>
      </c>
      <c r="M396" s="728">
        <v>145.26</v>
      </c>
      <c r="N396" s="727">
        <v>3</v>
      </c>
      <c r="O396" s="812">
        <v>1.5</v>
      </c>
      <c r="P396" s="728">
        <v>145.26</v>
      </c>
      <c r="Q396" s="745">
        <v>1</v>
      </c>
      <c r="R396" s="727">
        <v>3</v>
      </c>
      <c r="S396" s="745">
        <v>1</v>
      </c>
      <c r="T396" s="812">
        <v>1.5</v>
      </c>
      <c r="U396" s="768">
        <v>1</v>
      </c>
    </row>
    <row r="397" spans="1:21" ht="14.4" customHeight="1" x14ac:dyDescent="0.3">
      <c r="A397" s="726">
        <v>31</v>
      </c>
      <c r="B397" s="727" t="s">
        <v>1843</v>
      </c>
      <c r="C397" s="727" t="s">
        <v>1847</v>
      </c>
      <c r="D397" s="810" t="s">
        <v>2961</v>
      </c>
      <c r="E397" s="811" t="s">
        <v>1857</v>
      </c>
      <c r="F397" s="727" t="s">
        <v>1844</v>
      </c>
      <c r="G397" s="727" t="s">
        <v>1890</v>
      </c>
      <c r="H397" s="727" t="s">
        <v>610</v>
      </c>
      <c r="I397" s="727" t="s">
        <v>1692</v>
      </c>
      <c r="J397" s="727" t="s">
        <v>1693</v>
      </c>
      <c r="K397" s="727" t="s">
        <v>1694</v>
      </c>
      <c r="L397" s="728">
        <v>0</v>
      </c>
      <c r="M397" s="728">
        <v>0</v>
      </c>
      <c r="N397" s="727">
        <v>1</v>
      </c>
      <c r="O397" s="812">
        <v>0.5</v>
      </c>
      <c r="P397" s="728">
        <v>0</v>
      </c>
      <c r="Q397" s="745"/>
      <c r="R397" s="727">
        <v>1</v>
      </c>
      <c r="S397" s="745">
        <v>1</v>
      </c>
      <c r="T397" s="812">
        <v>0.5</v>
      </c>
      <c r="U397" s="768">
        <v>1</v>
      </c>
    </row>
    <row r="398" spans="1:21" ht="14.4" customHeight="1" x14ac:dyDescent="0.3">
      <c r="A398" s="726">
        <v>31</v>
      </c>
      <c r="B398" s="727" t="s">
        <v>1843</v>
      </c>
      <c r="C398" s="727" t="s">
        <v>1847</v>
      </c>
      <c r="D398" s="810" t="s">
        <v>2961</v>
      </c>
      <c r="E398" s="811" t="s">
        <v>1878</v>
      </c>
      <c r="F398" s="727" t="s">
        <v>1844</v>
      </c>
      <c r="G398" s="727" t="s">
        <v>1886</v>
      </c>
      <c r="H398" s="727" t="s">
        <v>610</v>
      </c>
      <c r="I398" s="727" t="s">
        <v>1887</v>
      </c>
      <c r="J398" s="727" t="s">
        <v>753</v>
      </c>
      <c r="K398" s="727" t="s">
        <v>1497</v>
      </c>
      <c r="L398" s="728">
        <v>490.89</v>
      </c>
      <c r="M398" s="728">
        <v>1472.67</v>
      </c>
      <c r="N398" s="727">
        <v>3</v>
      </c>
      <c r="O398" s="812">
        <v>0.5</v>
      </c>
      <c r="P398" s="728">
        <v>1472.67</v>
      </c>
      <c r="Q398" s="745">
        <v>1</v>
      </c>
      <c r="R398" s="727">
        <v>3</v>
      </c>
      <c r="S398" s="745">
        <v>1</v>
      </c>
      <c r="T398" s="812">
        <v>0.5</v>
      </c>
      <c r="U398" s="768">
        <v>1</v>
      </c>
    </row>
    <row r="399" spans="1:21" ht="14.4" customHeight="1" x14ac:dyDescent="0.3">
      <c r="A399" s="726">
        <v>31</v>
      </c>
      <c r="B399" s="727" t="s">
        <v>1843</v>
      </c>
      <c r="C399" s="727" t="s">
        <v>1847</v>
      </c>
      <c r="D399" s="810" t="s">
        <v>2961</v>
      </c>
      <c r="E399" s="811" t="s">
        <v>1878</v>
      </c>
      <c r="F399" s="727" t="s">
        <v>1844</v>
      </c>
      <c r="G399" s="727" t="s">
        <v>1886</v>
      </c>
      <c r="H399" s="727" t="s">
        <v>610</v>
      </c>
      <c r="I399" s="727" t="s">
        <v>1888</v>
      </c>
      <c r="J399" s="727" t="s">
        <v>753</v>
      </c>
      <c r="K399" s="727" t="s">
        <v>1495</v>
      </c>
      <c r="L399" s="728">
        <v>736.33</v>
      </c>
      <c r="M399" s="728">
        <v>5154.3100000000004</v>
      </c>
      <c r="N399" s="727">
        <v>7</v>
      </c>
      <c r="O399" s="812">
        <v>1</v>
      </c>
      <c r="P399" s="728">
        <v>2208.9900000000002</v>
      </c>
      <c r="Q399" s="745">
        <v>0.4285714285714286</v>
      </c>
      <c r="R399" s="727">
        <v>3</v>
      </c>
      <c r="S399" s="745">
        <v>0.42857142857142855</v>
      </c>
      <c r="T399" s="812">
        <v>0.5</v>
      </c>
      <c r="U399" s="768">
        <v>0.5</v>
      </c>
    </row>
    <row r="400" spans="1:21" ht="14.4" customHeight="1" x14ac:dyDescent="0.3">
      <c r="A400" s="726">
        <v>31</v>
      </c>
      <c r="B400" s="727" t="s">
        <v>1843</v>
      </c>
      <c r="C400" s="727" t="s">
        <v>1847</v>
      </c>
      <c r="D400" s="810" t="s">
        <v>2961</v>
      </c>
      <c r="E400" s="811" t="s">
        <v>1878</v>
      </c>
      <c r="F400" s="727" t="s">
        <v>1844</v>
      </c>
      <c r="G400" s="727" t="s">
        <v>1890</v>
      </c>
      <c r="H400" s="727" t="s">
        <v>610</v>
      </c>
      <c r="I400" s="727" t="s">
        <v>1692</v>
      </c>
      <c r="J400" s="727" t="s">
        <v>1693</v>
      </c>
      <c r="K400" s="727" t="s">
        <v>1694</v>
      </c>
      <c r="L400" s="728">
        <v>0</v>
      </c>
      <c r="M400" s="728">
        <v>0</v>
      </c>
      <c r="N400" s="727">
        <v>18</v>
      </c>
      <c r="O400" s="812">
        <v>9.5</v>
      </c>
      <c r="P400" s="728">
        <v>0</v>
      </c>
      <c r="Q400" s="745"/>
      <c r="R400" s="727">
        <v>12</v>
      </c>
      <c r="S400" s="745">
        <v>0.66666666666666663</v>
      </c>
      <c r="T400" s="812">
        <v>6</v>
      </c>
      <c r="U400" s="768">
        <v>0.63157894736842102</v>
      </c>
    </row>
    <row r="401" spans="1:21" ht="14.4" customHeight="1" x14ac:dyDescent="0.3">
      <c r="A401" s="726">
        <v>31</v>
      </c>
      <c r="B401" s="727" t="s">
        <v>1843</v>
      </c>
      <c r="C401" s="727" t="s">
        <v>1847</v>
      </c>
      <c r="D401" s="810" t="s">
        <v>2961</v>
      </c>
      <c r="E401" s="811" t="s">
        <v>1878</v>
      </c>
      <c r="F401" s="727" t="s">
        <v>1844</v>
      </c>
      <c r="G401" s="727" t="s">
        <v>1891</v>
      </c>
      <c r="H401" s="727" t="s">
        <v>571</v>
      </c>
      <c r="I401" s="727" t="s">
        <v>1892</v>
      </c>
      <c r="J401" s="727" t="s">
        <v>1134</v>
      </c>
      <c r="K401" s="727" t="s">
        <v>1893</v>
      </c>
      <c r="L401" s="728">
        <v>219.37</v>
      </c>
      <c r="M401" s="728">
        <v>438.74</v>
      </c>
      <c r="N401" s="727">
        <v>2</v>
      </c>
      <c r="O401" s="812">
        <v>1</v>
      </c>
      <c r="P401" s="728"/>
      <c r="Q401" s="745">
        <v>0</v>
      </c>
      <c r="R401" s="727"/>
      <c r="S401" s="745">
        <v>0</v>
      </c>
      <c r="T401" s="812"/>
      <c r="U401" s="768">
        <v>0</v>
      </c>
    </row>
    <row r="402" spans="1:21" ht="14.4" customHeight="1" x14ac:dyDescent="0.3">
      <c r="A402" s="726">
        <v>31</v>
      </c>
      <c r="B402" s="727" t="s">
        <v>1843</v>
      </c>
      <c r="C402" s="727" t="s">
        <v>1847</v>
      </c>
      <c r="D402" s="810" t="s">
        <v>2961</v>
      </c>
      <c r="E402" s="811" t="s">
        <v>1878</v>
      </c>
      <c r="F402" s="727" t="s">
        <v>1846</v>
      </c>
      <c r="G402" s="727" t="s">
        <v>1900</v>
      </c>
      <c r="H402" s="727" t="s">
        <v>571</v>
      </c>
      <c r="I402" s="727" t="s">
        <v>1901</v>
      </c>
      <c r="J402" s="727" t="s">
        <v>1902</v>
      </c>
      <c r="K402" s="727" t="s">
        <v>1903</v>
      </c>
      <c r="L402" s="728">
        <v>35.130000000000003</v>
      </c>
      <c r="M402" s="728">
        <v>983.64</v>
      </c>
      <c r="N402" s="727">
        <v>28</v>
      </c>
      <c r="O402" s="812">
        <v>14</v>
      </c>
      <c r="P402" s="728">
        <v>983.64</v>
      </c>
      <c r="Q402" s="745">
        <v>1</v>
      </c>
      <c r="R402" s="727">
        <v>28</v>
      </c>
      <c r="S402" s="745">
        <v>1</v>
      </c>
      <c r="T402" s="812">
        <v>14</v>
      </c>
      <c r="U402" s="768">
        <v>1</v>
      </c>
    </row>
    <row r="403" spans="1:21" ht="14.4" customHeight="1" x14ac:dyDescent="0.3">
      <c r="A403" s="726">
        <v>31</v>
      </c>
      <c r="B403" s="727" t="s">
        <v>1843</v>
      </c>
      <c r="C403" s="727" t="s">
        <v>1847</v>
      </c>
      <c r="D403" s="810" t="s">
        <v>2961</v>
      </c>
      <c r="E403" s="811" t="s">
        <v>1878</v>
      </c>
      <c r="F403" s="727" t="s">
        <v>1846</v>
      </c>
      <c r="G403" s="727" t="s">
        <v>1904</v>
      </c>
      <c r="H403" s="727" t="s">
        <v>571</v>
      </c>
      <c r="I403" s="727" t="s">
        <v>1905</v>
      </c>
      <c r="J403" s="727" t="s">
        <v>1906</v>
      </c>
      <c r="K403" s="727" t="s">
        <v>1907</v>
      </c>
      <c r="L403" s="728">
        <v>492.18</v>
      </c>
      <c r="M403" s="728">
        <v>492.18</v>
      </c>
      <c r="N403" s="727">
        <v>1</v>
      </c>
      <c r="O403" s="812">
        <v>1</v>
      </c>
      <c r="P403" s="728">
        <v>492.18</v>
      </c>
      <c r="Q403" s="745">
        <v>1</v>
      </c>
      <c r="R403" s="727">
        <v>1</v>
      </c>
      <c r="S403" s="745">
        <v>1</v>
      </c>
      <c r="T403" s="812">
        <v>1</v>
      </c>
      <c r="U403" s="768">
        <v>1</v>
      </c>
    </row>
    <row r="404" spans="1:21" ht="14.4" customHeight="1" x14ac:dyDescent="0.3">
      <c r="A404" s="726">
        <v>31</v>
      </c>
      <c r="B404" s="727" t="s">
        <v>1843</v>
      </c>
      <c r="C404" s="727" t="s">
        <v>1847</v>
      </c>
      <c r="D404" s="810" t="s">
        <v>2961</v>
      </c>
      <c r="E404" s="811" t="s">
        <v>1878</v>
      </c>
      <c r="F404" s="727" t="s">
        <v>1846</v>
      </c>
      <c r="G404" s="727" t="s">
        <v>1904</v>
      </c>
      <c r="H404" s="727" t="s">
        <v>571</v>
      </c>
      <c r="I404" s="727" t="s">
        <v>1990</v>
      </c>
      <c r="J404" s="727" t="s">
        <v>1991</v>
      </c>
      <c r="K404" s="727" t="s">
        <v>1992</v>
      </c>
      <c r="L404" s="728">
        <v>350</v>
      </c>
      <c r="M404" s="728">
        <v>350</v>
      </c>
      <c r="N404" s="727">
        <v>1</v>
      </c>
      <c r="O404" s="812">
        <v>1</v>
      </c>
      <c r="P404" s="728">
        <v>350</v>
      </c>
      <c r="Q404" s="745">
        <v>1</v>
      </c>
      <c r="R404" s="727">
        <v>1</v>
      </c>
      <c r="S404" s="745">
        <v>1</v>
      </c>
      <c r="T404" s="812">
        <v>1</v>
      </c>
      <c r="U404" s="768">
        <v>1</v>
      </c>
    </row>
    <row r="405" spans="1:21" ht="14.4" customHeight="1" x14ac:dyDescent="0.3">
      <c r="A405" s="726">
        <v>31</v>
      </c>
      <c r="B405" s="727" t="s">
        <v>1843</v>
      </c>
      <c r="C405" s="727" t="s">
        <v>1847</v>
      </c>
      <c r="D405" s="810" t="s">
        <v>2961</v>
      </c>
      <c r="E405" s="811" t="s">
        <v>1878</v>
      </c>
      <c r="F405" s="727" t="s">
        <v>1846</v>
      </c>
      <c r="G405" s="727" t="s">
        <v>1904</v>
      </c>
      <c r="H405" s="727" t="s">
        <v>571</v>
      </c>
      <c r="I405" s="727" t="s">
        <v>2097</v>
      </c>
      <c r="J405" s="727" t="s">
        <v>2098</v>
      </c>
      <c r="K405" s="727" t="s">
        <v>2099</v>
      </c>
      <c r="L405" s="728">
        <v>2260</v>
      </c>
      <c r="M405" s="728">
        <v>2260</v>
      </c>
      <c r="N405" s="727">
        <v>1</v>
      </c>
      <c r="O405" s="812">
        <v>1</v>
      </c>
      <c r="P405" s="728">
        <v>2260</v>
      </c>
      <c r="Q405" s="745">
        <v>1</v>
      </c>
      <c r="R405" s="727">
        <v>1</v>
      </c>
      <c r="S405" s="745">
        <v>1</v>
      </c>
      <c r="T405" s="812">
        <v>1</v>
      </c>
      <c r="U405" s="768">
        <v>1</v>
      </c>
    </row>
    <row r="406" spans="1:21" ht="14.4" customHeight="1" x14ac:dyDescent="0.3">
      <c r="A406" s="726">
        <v>31</v>
      </c>
      <c r="B406" s="727" t="s">
        <v>1843</v>
      </c>
      <c r="C406" s="727" t="s">
        <v>1847</v>
      </c>
      <c r="D406" s="810" t="s">
        <v>2961</v>
      </c>
      <c r="E406" s="811" t="s">
        <v>1878</v>
      </c>
      <c r="F406" s="727" t="s">
        <v>1846</v>
      </c>
      <c r="G406" s="727" t="s">
        <v>1917</v>
      </c>
      <c r="H406" s="727" t="s">
        <v>571</v>
      </c>
      <c r="I406" s="727" t="s">
        <v>1918</v>
      </c>
      <c r="J406" s="727" t="s">
        <v>1919</v>
      </c>
      <c r="K406" s="727" t="s">
        <v>1920</v>
      </c>
      <c r="L406" s="728">
        <v>200</v>
      </c>
      <c r="M406" s="728">
        <v>1200</v>
      </c>
      <c r="N406" s="727">
        <v>6</v>
      </c>
      <c r="O406" s="812">
        <v>3</v>
      </c>
      <c r="P406" s="728">
        <v>1200</v>
      </c>
      <c r="Q406" s="745">
        <v>1</v>
      </c>
      <c r="R406" s="727">
        <v>6</v>
      </c>
      <c r="S406" s="745">
        <v>1</v>
      </c>
      <c r="T406" s="812">
        <v>3</v>
      </c>
      <c r="U406" s="768">
        <v>1</v>
      </c>
    </row>
    <row r="407" spans="1:21" ht="14.4" customHeight="1" x14ac:dyDescent="0.3">
      <c r="A407" s="726">
        <v>31</v>
      </c>
      <c r="B407" s="727" t="s">
        <v>1843</v>
      </c>
      <c r="C407" s="727" t="s">
        <v>1849</v>
      </c>
      <c r="D407" s="810" t="s">
        <v>2962</v>
      </c>
      <c r="E407" s="811" t="s">
        <v>1858</v>
      </c>
      <c r="F407" s="727" t="s">
        <v>1844</v>
      </c>
      <c r="G407" s="727" t="s">
        <v>1921</v>
      </c>
      <c r="H407" s="727" t="s">
        <v>571</v>
      </c>
      <c r="I407" s="727" t="s">
        <v>2188</v>
      </c>
      <c r="J407" s="727" t="s">
        <v>1180</v>
      </c>
      <c r="K407" s="727" t="s">
        <v>1549</v>
      </c>
      <c r="L407" s="728">
        <v>31.09</v>
      </c>
      <c r="M407" s="728">
        <v>62.18</v>
      </c>
      <c r="N407" s="727">
        <v>2</v>
      </c>
      <c r="O407" s="812">
        <v>1</v>
      </c>
      <c r="P407" s="728">
        <v>62.18</v>
      </c>
      <c r="Q407" s="745">
        <v>1</v>
      </c>
      <c r="R407" s="727">
        <v>2</v>
      </c>
      <c r="S407" s="745">
        <v>1</v>
      </c>
      <c r="T407" s="812">
        <v>1</v>
      </c>
      <c r="U407" s="768">
        <v>1</v>
      </c>
    </row>
    <row r="408" spans="1:21" ht="14.4" customHeight="1" x14ac:dyDescent="0.3">
      <c r="A408" s="726">
        <v>31</v>
      </c>
      <c r="B408" s="727" t="s">
        <v>1843</v>
      </c>
      <c r="C408" s="727" t="s">
        <v>1849</v>
      </c>
      <c r="D408" s="810" t="s">
        <v>2962</v>
      </c>
      <c r="E408" s="811" t="s">
        <v>1858</v>
      </c>
      <c r="F408" s="727" t="s">
        <v>1844</v>
      </c>
      <c r="G408" s="727" t="s">
        <v>2189</v>
      </c>
      <c r="H408" s="727" t="s">
        <v>571</v>
      </c>
      <c r="I408" s="727" t="s">
        <v>2190</v>
      </c>
      <c r="J408" s="727" t="s">
        <v>2191</v>
      </c>
      <c r="K408" s="727" t="s">
        <v>2192</v>
      </c>
      <c r="L408" s="728">
        <v>159.71</v>
      </c>
      <c r="M408" s="728">
        <v>479.13</v>
      </c>
      <c r="N408" s="727">
        <v>3</v>
      </c>
      <c r="O408" s="812">
        <v>1</v>
      </c>
      <c r="P408" s="728"/>
      <c r="Q408" s="745">
        <v>0</v>
      </c>
      <c r="R408" s="727"/>
      <c r="S408" s="745">
        <v>0</v>
      </c>
      <c r="T408" s="812"/>
      <c r="U408" s="768">
        <v>0</v>
      </c>
    </row>
    <row r="409" spans="1:21" ht="14.4" customHeight="1" x14ac:dyDescent="0.3">
      <c r="A409" s="726">
        <v>31</v>
      </c>
      <c r="B409" s="727" t="s">
        <v>1843</v>
      </c>
      <c r="C409" s="727" t="s">
        <v>1849</v>
      </c>
      <c r="D409" s="810" t="s">
        <v>2962</v>
      </c>
      <c r="E409" s="811" t="s">
        <v>1858</v>
      </c>
      <c r="F409" s="727" t="s">
        <v>1844</v>
      </c>
      <c r="G409" s="727" t="s">
        <v>2193</v>
      </c>
      <c r="H409" s="727" t="s">
        <v>571</v>
      </c>
      <c r="I409" s="727" t="s">
        <v>2194</v>
      </c>
      <c r="J409" s="727" t="s">
        <v>700</v>
      </c>
      <c r="K409" s="727" t="s">
        <v>2195</v>
      </c>
      <c r="L409" s="728">
        <v>27.28</v>
      </c>
      <c r="M409" s="728">
        <v>27.28</v>
      </c>
      <c r="N409" s="727">
        <v>1</v>
      </c>
      <c r="O409" s="812">
        <v>1</v>
      </c>
      <c r="P409" s="728">
        <v>27.28</v>
      </c>
      <c r="Q409" s="745">
        <v>1</v>
      </c>
      <c r="R409" s="727">
        <v>1</v>
      </c>
      <c r="S409" s="745">
        <v>1</v>
      </c>
      <c r="T409" s="812">
        <v>1</v>
      </c>
      <c r="U409" s="768">
        <v>1</v>
      </c>
    </row>
    <row r="410" spans="1:21" ht="14.4" customHeight="1" x14ac:dyDescent="0.3">
      <c r="A410" s="726">
        <v>31</v>
      </c>
      <c r="B410" s="727" t="s">
        <v>1843</v>
      </c>
      <c r="C410" s="727" t="s">
        <v>1849</v>
      </c>
      <c r="D410" s="810" t="s">
        <v>2962</v>
      </c>
      <c r="E410" s="811" t="s">
        <v>1858</v>
      </c>
      <c r="F410" s="727" t="s">
        <v>1844</v>
      </c>
      <c r="G410" s="727" t="s">
        <v>1886</v>
      </c>
      <c r="H410" s="727" t="s">
        <v>610</v>
      </c>
      <c r="I410" s="727" t="s">
        <v>1887</v>
      </c>
      <c r="J410" s="727" t="s">
        <v>753</v>
      </c>
      <c r="K410" s="727" t="s">
        <v>1497</v>
      </c>
      <c r="L410" s="728">
        <v>490.89</v>
      </c>
      <c r="M410" s="728">
        <v>2945.34</v>
      </c>
      <c r="N410" s="727">
        <v>6</v>
      </c>
      <c r="O410" s="812">
        <v>3</v>
      </c>
      <c r="P410" s="728">
        <v>2945.34</v>
      </c>
      <c r="Q410" s="745">
        <v>1</v>
      </c>
      <c r="R410" s="727">
        <v>6</v>
      </c>
      <c r="S410" s="745">
        <v>1</v>
      </c>
      <c r="T410" s="812">
        <v>3</v>
      </c>
      <c r="U410" s="768">
        <v>1</v>
      </c>
    </row>
    <row r="411" spans="1:21" ht="14.4" customHeight="1" x14ac:dyDescent="0.3">
      <c r="A411" s="726">
        <v>31</v>
      </c>
      <c r="B411" s="727" t="s">
        <v>1843</v>
      </c>
      <c r="C411" s="727" t="s">
        <v>1849</v>
      </c>
      <c r="D411" s="810" t="s">
        <v>2962</v>
      </c>
      <c r="E411" s="811" t="s">
        <v>1858</v>
      </c>
      <c r="F411" s="727" t="s">
        <v>1844</v>
      </c>
      <c r="G411" s="727" t="s">
        <v>2196</v>
      </c>
      <c r="H411" s="727" t="s">
        <v>571</v>
      </c>
      <c r="I411" s="727" t="s">
        <v>2197</v>
      </c>
      <c r="J411" s="727" t="s">
        <v>2198</v>
      </c>
      <c r="K411" s="727" t="s">
        <v>2199</v>
      </c>
      <c r="L411" s="728">
        <v>77.14</v>
      </c>
      <c r="M411" s="728">
        <v>231.42000000000002</v>
      </c>
      <c r="N411" s="727">
        <v>3</v>
      </c>
      <c r="O411" s="812">
        <v>1</v>
      </c>
      <c r="P411" s="728">
        <v>231.42000000000002</v>
      </c>
      <c r="Q411" s="745">
        <v>1</v>
      </c>
      <c r="R411" s="727">
        <v>3</v>
      </c>
      <c r="S411" s="745">
        <v>1</v>
      </c>
      <c r="T411" s="812">
        <v>1</v>
      </c>
      <c r="U411" s="768">
        <v>1</v>
      </c>
    </row>
    <row r="412" spans="1:21" ht="14.4" customHeight="1" x14ac:dyDescent="0.3">
      <c r="A412" s="726">
        <v>31</v>
      </c>
      <c r="B412" s="727" t="s">
        <v>1843</v>
      </c>
      <c r="C412" s="727" t="s">
        <v>1849</v>
      </c>
      <c r="D412" s="810" t="s">
        <v>2962</v>
      </c>
      <c r="E412" s="811" t="s">
        <v>1858</v>
      </c>
      <c r="F412" s="727" t="s">
        <v>1844</v>
      </c>
      <c r="G412" s="727" t="s">
        <v>1890</v>
      </c>
      <c r="H412" s="727" t="s">
        <v>610</v>
      </c>
      <c r="I412" s="727" t="s">
        <v>1692</v>
      </c>
      <c r="J412" s="727" t="s">
        <v>1693</v>
      </c>
      <c r="K412" s="727" t="s">
        <v>1694</v>
      </c>
      <c r="L412" s="728">
        <v>0</v>
      </c>
      <c r="M412" s="728">
        <v>0</v>
      </c>
      <c r="N412" s="727">
        <v>1</v>
      </c>
      <c r="O412" s="812">
        <v>1</v>
      </c>
      <c r="P412" s="728">
        <v>0</v>
      </c>
      <c r="Q412" s="745"/>
      <c r="R412" s="727">
        <v>1</v>
      </c>
      <c r="S412" s="745">
        <v>1</v>
      </c>
      <c r="T412" s="812">
        <v>1</v>
      </c>
      <c r="U412" s="768">
        <v>1</v>
      </c>
    </row>
    <row r="413" spans="1:21" ht="14.4" customHeight="1" x14ac:dyDescent="0.3">
      <c r="A413" s="726">
        <v>31</v>
      </c>
      <c r="B413" s="727" t="s">
        <v>1843</v>
      </c>
      <c r="C413" s="727" t="s">
        <v>1849</v>
      </c>
      <c r="D413" s="810" t="s">
        <v>2962</v>
      </c>
      <c r="E413" s="811" t="s">
        <v>1858</v>
      </c>
      <c r="F413" s="727" t="s">
        <v>1846</v>
      </c>
      <c r="G413" s="727" t="s">
        <v>1904</v>
      </c>
      <c r="H413" s="727" t="s">
        <v>571</v>
      </c>
      <c r="I413" s="727" t="s">
        <v>2033</v>
      </c>
      <c r="J413" s="727" t="s">
        <v>2034</v>
      </c>
      <c r="K413" s="727" t="s">
        <v>2035</v>
      </c>
      <c r="L413" s="728">
        <v>3000</v>
      </c>
      <c r="M413" s="728">
        <v>3000</v>
      </c>
      <c r="N413" s="727">
        <v>1</v>
      </c>
      <c r="O413" s="812">
        <v>1</v>
      </c>
      <c r="P413" s="728">
        <v>3000</v>
      </c>
      <c r="Q413" s="745">
        <v>1</v>
      </c>
      <c r="R413" s="727">
        <v>1</v>
      </c>
      <c r="S413" s="745">
        <v>1</v>
      </c>
      <c r="T413" s="812">
        <v>1</v>
      </c>
      <c r="U413" s="768">
        <v>1</v>
      </c>
    </row>
    <row r="414" spans="1:21" ht="14.4" customHeight="1" x14ac:dyDescent="0.3">
      <c r="A414" s="726">
        <v>31</v>
      </c>
      <c r="B414" s="727" t="s">
        <v>1843</v>
      </c>
      <c r="C414" s="727" t="s">
        <v>1849</v>
      </c>
      <c r="D414" s="810" t="s">
        <v>2962</v>
      </c>
      <c r="E414" s="811" t="s">
        <v>1858</v>
      </c>
      <c r="F414" s="727" t="s">
        <v>1846</v>
      </c>
      <c r="G414" s="727" t="s">
        <v>1904</v>
      </c>
      <c r="H414" s="727" t="s">
        <v>571</v>
      </c>
      <c r="I414" s="727" t="s">
        <v>2058</v>
      </c>
      <c r="J414" s="727" t="s">
        <v>2059</v>
      </c>
      <c r="K414" s="727" t="s">
        <v>2060</v>
      </c>
      <c r="L414" s="728">
        <v>2296.87</v>
      </c>
      <c r="M414" s="728">
        <v>2296.87</v>
      </c>
      <c r="N414" s="727">
        <v>1</v>
      </c>
      <c r="O414" s="812">
        <v>1</v>
      </c>
      <c r="P414" s="728">
        <v>2296.87</v>
      </c>
      <c r="Q414" s="745">
        <v>1</v>
      </c>
      <c r="R414" s="727">
        <v>1</v>
      </c>
      <c r="S414" s="745">
        <v>1</v>
      </c>
      <c r="T414" s="812">
        <v>1</v>
      </c>
      <c r="U414" s="768">
        <v>1</v>
      </c>
    </row>
    <row r="415" spans="1:21" ht="14.4" customHeight="1" x14ac:dyDescent="0.3">
      <c r="A415" s="726">
        <v>31</v>
      </c>
      <c r="B415" s="727" t="s">
        <v>1843</v>
      </c>
      <c r="C415" s="727" t="s">
        <v>1849</v>
      </c>
      <c r="D415" s="810" t="s">
        <v>2962</v>
      </c>
      <c r="E415" s="811" t="s">
        <v>1858</v>
      </c>
      <c r="F415" s="727" t="s">
        <v>1846</v>
      </c>
      <c r="G415" s="727" t="s">
        <v>1904</v>
      </c>
      <c r="H415" s="727" t="s">
        <v>571</v>
      </c>
      <c r="I415" s="727" t="s">
        <v>2097</v>
      </c>
      <c r="J415" s="727" t="s">
        <v>2098</v>
      </c>
      <c r="K415" s="727" t="s">
        <v>2099</v>
      </c>
      <c r="L415" s="728">
        <v>2260</v>
      </c>
      <c r="M415" s="728">
        <v>2260</v>
      </c>
      <c r="N415" s="727">
        <v>1</v>
      </c>
      <c r="O415" s="812">
        <v>1</v>
      </c>
      <c r="P415" s="728">
        <v>2260</v>
      </c>
      <c r="Q415" s="745">
        <v>1</v>
      </c>
      <c r="R415" s="727">
        <v>1</v>
      </c>
      <c r="S415" s="745">
        <v>1</v>
      </c>
      <c r="T415" s="812">
        <v>1</v>
      </c>
      <c r="U415" s="768">
        <v>1</v>
      </c>
    </row>
    <row r="416" spans="1:21" ht="14.4" customHeight="1" x14ac:dyDescent="0.3">
      <c r="A416" s="726">
        <v>31</v>
      </c>
      <c r="B416" s="727" t="s">
        <v>1843</v>
      </c>
      <c r="C416" s="727" t="s">
        <v>1849</v>
      </c>
      <c r="D416" s="810" t="s">
        <v>2962</v>
      </c>
      <c r="E416" s="811" t="s">
        <v>1858</v>
      </c>
      <c r="F416" s="727" t="s">
        <v>1846</v>
      </c>
      <c r="G416" s="727" t="s">
        <v>1904</v>
      </c>
      <c r="H416" s="727" t="s">
        <v>571</v>
      </c>
      <c r="I416" s="727" t="s">
        <v>2200</v>
      </c>
      <c r="J416" s="727" t="s">
        <v>2201</v>
      </c>
      <c r="K416" s="727" t="s">
        <v>2202</v>
      </c>
      <c r="L416" s="728">
        <v>250</v>
      </c>
      <c r="M416" s="728">
        <v>250</v>
      </c>
      <c r="N416" s="727">
        <v>1</v>
      </c>
      <c r="O416" s="812">
        <v>1</v>
      </c>
      <c r="P416" s="728">
        <v>250</v>
      </c>
      <c r="Q416" s="745">
        <v>1</v>
      </c>
      <c r="R416" s="727">
        <v>1</v>
      </c>
      <c r="S416" s="745">
        <v>1</v>
      </c>
      <c r="T416" s="812">
        <v>1</v>
      </c>
      <c r="U416" s="768">
        <v>1</v>
      </c>
    </row>
    <row r="417" spans="1:21" ht="14.4" customHeight="1" x14ac:dyDescent="0.3">
      <c r="A417" s="726">
        <v>31</v>
      </c>
      <c r="B417" s="727" t="s">
        <v>1843</v>
      </c>
      <c r="C417" s="727" t="s">
        <v>1849</v>
      </c>
      <c r="D417" s="810" t="s">
        <v>2962</v>
      </c>
      <c r="E417" s="811" t="s">
        <v>1859</v>
      </c>
      <c r="F417" s="727" t="s">
        <v>1844</v>
      </c>
      <c r="G417" s="727" t="s">
        <v>1885</v>
      </c>
      <c r="H417" s="727" t="s">
        <v>610</v>
      </c>
      <c r="I417" s="727" t="s">
        <v>1614</v>
      </c>
      <c r="J417" s="727" t="s">
        <v>1067</v>
      </c>
      <c r="K417" s="727" t="s">
        <v>1615</v>
      </c>
      <c r="L417" s="728">
        <v>154.36000000000001</v>
      </c>
      <c r="M417" s="728">
        <v>154.36000000000001</v>
      </c>
      <c r="N417" s="727">
        <v>1</v>
      </c>
      <c r="O417" s="812"/>
      <c r="P417" s="728">
        <v>154.36000000000001</v>
      </c>
      <c r="Q417" s="745">
        <v>1</v>
      </c>
      <c r="R417" s="727">
        <v>1</v>
      </c>
      <c r="S417" s="745">
        <v>1</v>
      </c>
      <c r="T417" s="812"/>
      <c r="U417" s="768"/>
    </row>
    <row r="418" spans="1:21" ht="14.4" customHeight="1" x14ac:dyDescent="0.3">
      <c r="A418" s="726">
        <v>31</v>
      </c>
      <c r="B418" s="727" t="s">
        <v>1843</v>
      </c>
      <c r="C418" s="727" t="s">
        <v>1849</v>
      </c>
      <c r="D418" s="810" t="s">
        <v>2962</v>
      </c>
      <c r="E418" s="811" t="s">
        <v>1859</v>
      </c>
      <c r="F418" s="727" t="s">
        <v>1844</v>
      </c>
      <c r="G418" s="727" t="s">
        <v>1885</v>
      </c>
      <c r="H418" s="727" t="s">
        <v>610</v>
      </c>
      <c r="I418" s="727" t="s">
        <v>1616</v>
      </c>
      <c r="J418" s="727" t="s">
        <v>1617</v>
      </c>
      <c r="K418" s="727" t="s">
        <v>1618</v>
      </c>
      <c r="L418" s="728">
        <v>149.52000000000001</v>
      </c>
      <c r="M418" s="728">
        <v>299.04000000000002</v>
      </c>
      <c r="N418" s="727">
        <v>2</v>
      </c>
      <c r="O418" s="812"/>
      <c r="P418" s="728">
        <v>299.04000000000002</v>
      </c>
      <c r="Q418" s="745">
        <v>1</v>
      </c>
      <c r="R418" s="727">
        <v>2</v>
      </c>
      <c r="S418" s="745">
        <v>1</v>
      </c>
      <c r="T418" s="812"/>
      <c r="U418" s="768"/>
    </row>
    <row r="419" spans="1:21" ht="14.4" customHeight="1" x14ac:dyDescent="0.3">
      <c r="A419" s="726">
        <v>31</v>
      </c>
      <c r="B419" s="727" t="s">
        <v>1843</v>
      </c>
      <c r="C419" s="727" t="s">
        <v>1849</v>
      </c>
      <c r="D419" s="810" t="s">
        <v>2962</v>
      </c>
      <c r="E419" s="811" t="s">
        <v>1859</v>
      </c>
      <c r="F419" s="727" t="s">
        <v>1844</v>
      </c>
      <c r="G419" s="727" t="s">
        <v>1885</v>
      </c>
      <c r="H419" s="727" t="s">
        <v>571</v>
      </c>
      <c r="I419" s="727" t="s">
        <v>2074</v>
      </c>
      <c r="J419" s="727" t="s">
        <v>2075</v>
      </c>
      <c r="K419" s="727" t="s">
        <v>2076</v>
      </c>
      <c r="L419" s="728">
        <v>149.52000000000001</v>
      </c>
      <c r="M419" s="728">
        <v>149.52000000000001</v>
      </c>
      <c r="N419" s="727">
        <v>1</v>
      </c>
      <c r="O419" s="812"/>
      <c r="P419" s="728">
        <v>149.52000000000001</v>
      </c>
      <c r="Q419" s="745">
        <v>1</v>
      </c>
      <c r="R419" s="727">
        <v>1</v>
      </c>
      <c r="S419" s="745">
        <v>1</v>
      </c>
      <c r="T419" s="812"/>
      <c r="U419" s="768"/>
    </row>
    <row r="420" spans="1:21" ht="14.4" customHeight="1" x14ac:dyDescent="0.3">
      <c r="A420" s="726">
        <v>31</v>
      </c>
      <c r="B420" s="727" t="s">
        <v>1843</v>
      </c>
      <c r="C420" s="727" t="s">
        <v>1849</v>
      </c>
      <c r="D420" s="810" t="s">
        <v>2962</v>
      </c>
      <c r="E420" s="811" t="s">
        <v>1859</v>
      </c>
      <c r="F420" s="727" t="s">
        <v>1844</v>
      </c>
      <c r="G420" s="727" t="s">
        <v>2005</v>
      </c>
      <c r="H420" s="727" t="s">
        <v>571</v>
      </c>
      <c r="I420" s="727" t="s">
        <v>2006</v>
      </c>
      <c r="J420" s="727" t="s">
        <v>2007</v>
      </c>
      <c r="K420" s="727" t="s">
        <v>1626</v>
      </c>
      <c r="L420" s="728">
        <v>78.33</v>
      </c>
      <c r="M420" s="728">
        <v>156.66</v>
      </c>
      <c r="N420" s="727">
        <v>2</v>
      </c>
      <c r="O420" s="812"/>
      <c r="P420" s="728"/>
      <c r="Q420" s="745">
        <v>0</v>
      </c>
      <c r="R420" s="727"/>
      <c r="S420" s="745">
        <v>0</v>
      </c>
      <c r="T420" s="812"/>
      <c r="U420" s="768"/>
    </row>
    <row r="421" spans="1:21" ht="14.4" customHeight="1" x14ac:dyDescent="0.3">
      <c r="A421" s="726">
        <v>31</v>
      </c>
      <c r="B421" s="727" t="s">
        <v>1843</v>
      </c>
      <c r="C421" s="727" t="s">
        <v>1849</v>
      </c>
      <c r="D421" s="810" t="s">
        <v>2962</v>
      </c>
      <c r="E421" s="811" t="s">
        <v>1859</v>
      </c>
      <c r="F421" s="727" t="s">
        <v>1844</v>
      </c>
      <c r="G421" s="727" t="s">
        <v>2005</v>
      </c>
      <c r="H421" s="727" t="s">
        <v>571</v>
      </c>
      <c r="I421" s="727" t="s">
        <v>2170</v>
      </c>
      <c r="J421" s="727" t="s">
        <v>2007</v>
      </c>
      <c r="K421" s="727" t="s">
        <v>2171</v>
      </c>
      <c r="L421" s="728">
        <v>391.67</v>
      </c>
      <c r="M421" s="728">
        <v>1566.68</v>
      </c>
      <c r="N421" s="727">
        <v>4</v>
      </c>
      <c r="O421" s="812"/>
      <c r="P421" s="728">
        <v>391.67</v>
      </c>
      <c r="Q421" s="745">
        <v>0.25</v>
      </c>
      <c r="R421" s="727">
        <v>1</v>
      </c>
      <c r="S421" s="745">
        <v>0.25</v>
      </c>
      <c r="T421" s="812"/>
      <c r="U421" s="768"/>
    </row>
    <row r="422" spans="1:21" ht="14.4" customHeight="1" x14ac:dyDescent="0.3">
      <c r="A422" s="726">
        <v>31</v>
      </c>
      <c r="B422" s="727" t="s">
        <v>1843</v>
      </c>
      <c r="C422" s="727" t="s">
        <v>1849</v>
      </c>
      <c r="D422" s="810" t="s">
        <v>2962</v>
      </c>
      <c r="E422" s="811" t="s">
        <v>1859</v>
      </c>
      <c r="F422" s="727" t="s">
        <v>1844</v>
      </c>
      <c r="G422" s="727" t="s">
        <v>2130</v>
      </c>
      <c r="H422" s="727" t="s">
        <v>571</v>
      </c>
      <c r="I422" s="727" t="s">
        <v>2203</v>
      </c>
      <c r="J422" s="727" t="s">
        <v>2204</v>
      </c>
      <c r="K422" s="727" t="s">
        <v>2205</v>
      </c>
      <c r="L422" s="728">
        <v>64.56</v>
      </c>
      <c r="M422" s="728">
        <v>64.56</v>
      </c>
      <c r="N422" s="727">
        <v>1</v>
      </c>
      <c r="O422" s="812"/>
      <c r="P422" s="728"/>
      <c r="Q422" s="745">
        <v>0</v>
      </c>
      <c r="R422" s="727"/>
      <c r="S422" s="745">
        <v>0</v>
      </c>
      <c r="T422" s="812"/>
      <c r="U422" s="768"/>
    </row>
    <row r="423" spans="1:21" ht="14.4" customHeight="1" x14ac:dyDescent="0.3">
      <c r="A423" s="726">
        <v>31</v>
      </c>
      <c r="B423" s="727" t="s">
        <v>1843</v>
      </c>
      <c r="C423" s="727" t="s">
        <v>1849</v>
      </c>
      <c r="D423" s="810" t="s">
        <v>2962</v>
      </c>
      <c r="E423" s="811" t="s">
        <v>1859</v>
      </c>
      <c r="F423" s="727" t="s">
        <v>1844</v>
      </c>
      <c r="G423" s="727" t="s">
        <v>2107</v>
      </c>
      <c r="H423" s="727" t="s">
        <v>571</v>
      </c>
      <c r="I423" s="727" t="s">
        <v>2108</v>
      </c>
      <c r="J423" s="727" t="s">
        <v>2109</v>
      </c>
      <c r="K423" s="727" t="s">
        <v>2110</v>
      </c>
      <c r="L423" s="728">
        <v>46.75</v>
      </c>
      <c r="M423" s="728">
        <v>93.5</v>
      </c>
      <c r="N423" s="727">
        <v>2</v>
      </c>
      <c r="O423" s="812"/>
      <c r="P423" s="728">
        <v>93.5</v>
      </c>
      <c r="Q423" s="745">
        <v>1</v>
      </c>
      <c r="R423" s="727">
        <v>2</v>
      </c>
      <c r="S423" s="745">
        <v>1</v>
      </c>
      <c r="T423" s="812"/>
      <c r="U423" s="768"/>
    </row>
    <row r="424" spans="1:21" ht="14.4" customHeight="1" x14ac:dyDescent="0.3">
      <c r="A424" s="726">
        <v>31</v>
      </c>
      <c r="B424" s="727" t="s">
        <v>1843</v>
      </c>
      <c r="C424" s="727" t="s">
        <v>1849</v>
      </c>
      <c r="D424" s="810" t="s">
        <v>2962</v>
      </c>
      <c r="E424" s="811" t="s">
        <v>1859</v>
      </c>
      <c r="F424" s="727" t="s">
        <v>1844</v>
      </c>
      <c r="G424" s="727" t="s">
        <v>2065</v>
      </c>
      <c r="H424" s="727" t="s">
        <v>571</v>
      </c>
      <c r="I424" s="727" t="s">
        <v>2066</v>
      </c>
      <c r="J424" s="727" t="s">
        <v>1105</v>
      </c>
      <c r="K424" s="727" t="s">
        <v>2067</v>
      </c>
      <c r="L424" s="728">
        <v>48.09</v>
      </c>
      <c r="M424" s="728">
        <v>1635.06</v>
      </c>
      <c r="N424" s="727">
        <v>34</v>
      </c>
      <c r="O424" s="812"/>
      <c r="P424" s="728">
        <v>1057.98</v>
      </c>
      <c r="Q424" s="745">
        <v>0.6470588235294118</v>
      </c>
      <c r="R424" s="727">
        <v>22</v>
      </c>
      <c r="S424" s="745">
        <v>0.6470588235294118</v>
      </c>
      <c r="T424" s="812"/>
      <c r="U424" s="768"/>
    </row>
    <row r="425" spans="1:21" ht="14.4" customHeight="1" x14ac:dyDescent="0.3">
      <c r="A425" s="726">
        <v>31</v>
      </c>
      <c r="B425" s="727" t="s">
        <v>1843</v>
      </c>
      <c r="C425" s="727" t="s">
        <v>1849</v>
      </c>
      <c r="D425" s="810" t="s">
        <v>2962</v>
      </c>
      <c r="E425" s="811" t="s">
        <v>1859</v>
      </c>
      <c r="F425" s="727" t="s">
        <v>1844</v>
      </c>
      <c r="G425" s="727" t="s">
        <v>1881</v>
      </c>
      <c r="H425" s="727" t="s">
        <v>571</v>
      </c>
      <c r="I425" s="727" t="s">
        <v>1882</v>
      </c>
      <c r="J425" s="727" t="s">
        <v>606</v>
      </c>
      <c r="K425" s="727" t="s">
        <v>1883</v>
      </c>
      <c r="L425" s="728">
        <v>0</v>
      </c>
      <c r="M425" s="728">
        <v>0</v>
      </c>
      <c r="N425" s="727">
        <v>9</v>
      </c>
      <c r="O425" s="812"/>
      <c r="P425" s="728">
        <v>0</v>
      </c>
      <c r="Q425" s="745"/>
      <c r="R425" s="727">
        <v>7</v>
      </c>
      <c r="S425" s="745">
        <v>0.77777777777777779</v>
      </c>
      <c r="T425" s="812"/>
      <c r="U425" s="768"/>
    </row>
    <row r="426" spans="1:21" ht="14.4" customHeight="1" x14ac:dyDescent="0.3">
      <c r="A426" s="726">
        <v>31</v>
      </c>
      <c r="B426" s="727" t="s">
        <v>1843</v>
      </c>
      <c r="C426" s="727" t="s">
        <v>1849</v>
      </c>
      <c r="D426" s="810" t="s">
        <v>2962</v>
      </c>
      <c r="E426" s="811" t="s">
        <v>1859</v>
      </c>
      <c r="F426" s="727" t="s">
        <v>1844</v>
      </c>
      <c r="G426" s="727" t="s">
        <v>1881</v>
      </c>
      <c r="H426" s="727" t="s">
        <v>571</v>
      </c>
      <c r="I426" s="727" t="s">
        <v>2180</v>
      </c>
      <c r="J426" s="727" t="s">
        <v>606</v>
      </c>
      <c r="K426" s="727" t="s">
        <v>2181</v>
      </c>
      <c r="L426" s="728">
        <v>0</v>
      </c>
      <c r="M426" s="728">
        <v>0</v>
      </c>
      <c r="N426" s="727">
        <v>3</v>
      </c>
      <c r="O426" s="812"/>
      <c r="P426" s="728">
        <v>0</v>
      </c>
      <c r="Q426" s="745"/>
      <c r="R426" s="727">
        <v>3</v>
      </c>
      <c r="S426" s="745">
        <v>1</v>
      </c>
      <c r="T426" s="812"/>
      <c r="U426" s="768"/>
    </row>
    <row r="427" spans="1:21" ht="14.4" customHeight="1" x14ac:dyDescent="0.3">
      <c r="A427" s="726">
        <v>31</v>
      </c>
      <c r="B427" s="727" t="s">
        <v>1843</v>
      </c>
      <c r="C427" s="727" t="s">
        <v>1849</v>
      </c>
      <c r="D427" s="810" t="s">
        <v>2962</v>
      </c>
      <c r="E427" s="811" t="s">
        <v>1859</v>
      </c>
      <c r="F427" s="727" t="s">
        <v>1844</v>
      </c>
      <c r="G427" s="727" t="s">
        <v>1946</v>
      </c>
      <c r="H427" s="727" t="s">
        <v>571</v>
      </c>
      <c r="I427" s="727" t="s">
        <v>1947</v>
      </c>
      <c r="J427" s="727" t="s">
        <v>1948</v>
      </c>
      <c r="K427" s="727" t="s">
        <v>1949</v>
      </c>
      <c r="L427" s="728">
        <v>132.97999999999999</v>
      </c>
      <c r="M427" s="728">
        <v>531.91999999999996</v>
      </c>
      <c r="N427" s="727">
        <v>4</v>
      </c>
      <c r="O427" s="812"/>
      <c r="P427" s="728">
        <v>531.91999999999996</v>
      </c>
      <c r="Q427" s="745">
        <v>1</v>
      </c>
      <c r="R427" s="727">
        <v>4</v>
      </c>
      <c r="S427" s="745">
        <v>1</v>
      </c>
      <c r="T427" s="812"/>
      <c r="U427" s="768"/>
    </row>
    <row r="428" spans="1:21" ht="14.4" customHeight="1" x14ac:dyDescent="0.3">
      <c r="A428" s="726">
        <v>31</v>
      </c>
      <c r="B428" s="727" t="s">
        <v>1843</v>
      </c>
      <c r="C428" s="727" t="s">
        <v>1849</v>
      </c>
      <c r="D428" s="810" t="s">
        <v>2962</v>
      </c>
      <c r="E428" s="811" t="s">
        <v>1859</v>
      </c>
      <c r="F428" s="727" t="s">
        <v>1844</v>
      </c>
      <c r="G428" s="727" t="s">
        <v>1946</v>
      </c>
      <c r="H428" s="727" t="s">
        <v>571</v>
      </c>
      <c r="I428" s="727" t="s">
        <v>2134</v>
      </c>
      <c r="J428" s="727" t="s">
        <v>1948</v>
      </c>
      <c r="K428" s="727" t="s">
        <v>2135</v>
      </c>
      <c r="L428" s="728">
        <v>0</v>
      </c>
      <c r="M428" s="728">
        <v>0</v>
      </c>
      <c r="N428" s="727">
        <v>2</v>
      </c>
      <c r="O428" s="812"/>
      <c r="P428" s="728">
        <v>0</v>
      </c>
      <c r="Q428" s="745"/>
      <c r="R428" s="727">
        <v>2</v>
      </c>
      <c r="S428" s="745">
        <v>1</v>
      </c>
      <c r="T428" s="812"/>
      <c r="U428" s="768"/>
    </row>
    <row r="429" spans="1:21" ht="14.4" customHeight="1" x14ac:dyDescent="0.3">
      <c r="A429" s="726">
        <v>31</v>
      </c>
      <c r="B429" s="727" t="s">
        <v>1843</v>
      </c>
      <c r="C429" s="727" t="s">
        <v>1849</v>
      </c>
      <c r="D429" s="810" t="s">
        <v>2962</v>
      </c>
      <c r="E429" s="811" t="s">
        <v>1859</v>
      </c>
      <c r="F429" s="727" t="s">
        <v>1844</v>
      </c>
      <c r="G429" s="727" t="s">
        <v>1946</v>
      </c>
      <c r="H429" s="727" t="s">
        <v>571</v>
      </c>
      <c r="I429" s="727" t="s">
        <v>2013</v>
      </c>
      <c r="J429" s="727" t="s">
        <v>1948</v>
      </c>
      <c r="K429" s="727" t="s">
        <v>1949</v>
      </c>
      <c r="L429" s="728">
        <v>132.97999999999999</v>
      </c>
      <c r="M429" s="728">
        <v>132.97999999999999</v>
      </c>
      <c r="N429" s="727">
        <v>1</v>
      </c>
      <c r="O429" s="812"/>
      <c r="P429" s="728"/>
      <c r="Q429" s="745">
        <v>0</v>
      </c>
      <c r="R429" s="727"/>
      <c r="S429" s="745">
        <v>0</v>
      </c>
      <c r="T429" s="812"/>
      <c r="U429" s="768"/>
    </row>
    <row r="430" spans="1:21" ht="14.4" customHeight="1" x14ac:dyDescent="0.3">
      <c r="A430" s="726">
        <v>31</v>
      </c>
      <c r="B430" s="727" t="s">
        <v>1843</v>
      </c>
      <c r="C430" s="727" t="s">
        <v>1849</v>
      </c>
      <c r="D430" s="810" t="s">
        <v>2962</v>
      </c>
      <c r="E430" s="811" t="s">
        <v>1859</v>
      </c>
      <c r="F430" s="727" t="s">
        <v>1844</v>
      </c>
      <c r="G430" s="727" t="s">
        <v>1886</v>
      </c>
      <c r="H430" s="727" t="s">
        <v>610</v>
      </c>
      <c r="I430" s="727" t="s">
        <v>1887</v>
      </c>
      <c r="J430" s="727" t="s">
        <v>753</v>
      </c>
      <c r="K430" s="727" t="s">
        <v>1497</v>
      </c>
      <c r="L430" s="728">
        <v>490.89</v>
      </c>
      <c r="M430" s="728">
        <v>7363.35</v>
      </c>
      <c r="N430" s="727">
        <v>15</v>
      </c>
      <c r="O430" s="812"/>
      <c r="P430" s="728">
        <v>5399.79</v>
      </c>
      <c r="Q430" s="745">
        <v>0.73333333333333328</v>
      </c>
      <c r="R430" s="727">
        <v>11</v>
      </c>
      <c r="S430" s="745">
        <v>0.73333333333333328</v>
      </c>
      <c r="T430" s="812"/>
      <c r="U430" s="768"/>
    </row>
    <row r="431" spans="1:21" ht="14.4" customHeight="1" x14ac:dyDescent="0.3">
      <c r="A431" s="726">
        <v>31</v>
      </c>
      <c r="B431" s="727" t="s">
        <v>1843</v>
      </c>
      <c r="C431" s="727" t="s">
        <v>1849</v>
      </c>
      <c r="D431" s="810" t="s">
        <v>2962</v>
      </c>
      <c r="E431" s="811" t="s">
        <v>1859</v>
      </c>
      <c r="F431" s="727" t="s">
        <v>1844</v>
      </c>
      <c r="G431" s="727" t="s">
        <v>1886</v>
      </c>
      <c r="H431" s="727" t="s">
        <v>610</v>
      </c>
      <c r="I431" s="727" t="s">
        <v>1888</v>
      </c>
      <c r="J431" s="727" t="s">
        <v>753</v>
      </c>
      <c r="K431" s="727" t="s">
        <v>1495</v>
      </c>
      <c r="L431" s="728">
        <v>736.33</v>
      </c>
      <c r="M431" s="728">
        <v>16935.59</v>
      </c>
      <c r="N431" s="727">
        <v>23</v>
      </c>
      <c r="O431" s="812"/>
      <c r="P431" s="728">
        <v>13253.94</v>
      </c>
      <c r="Q431" s="745">
        <v>0.78260869565217395</v>
      </c>
      <c r="R431" s="727">
        <v>18</v>
      </c>
      <c r="S431" s="745">
        <v>0.78260869565217395</v>
      </c>
      <c r="T431" s="812"/>
      <c r="U431" s="768"/>
    </row>
    <row r="432" spans="1:21" ht="14.4" customHeight="1" x14ac:dyDescent="0.3">
      <c r="A432" s="726">
        <v>31</v>
      </c>
      <c r="B432" s="727" t="s">
        <v>1843</v>
      </c>
      <c r="C432" s="727" t="s">
        <v>1849</v>
      </c>
      <c r="D432" s="810" t="s">
        <v>2962</v>
      </c>
      <c r="E432" s="811" t="s">
        <v>1859</v>
      </c>
      <c r="F432" s="727" t="s">
        <v>1844</v>
      </c>
      <c r="G432" s="727" t="s">
        <v>1889</v>
      </c>
      <c r="H432" s="727" t="s">
        <v>571</v>
      </c>
      <c r="I432" s="727" t="s">
        <v>2206</v>
      </c>
      <c r="J432" s="727" t="s">
        <v>643</v>
      </c>
      <c r="K432" s="727" t="s">
        <v>2207</v>
      </c>
      <c r="L432" s="728">
        <v>24.22</v>
      </c>
      <c r="M432" s="728">
        <v>24.22</v>
      </c>
      <c r="N432" s="727">
        <v>1</v>
      </c>
      <c r="O432" s="812"/>
      <c r="P432" s="728"/>
      <c r="Q432" s="745">
        <v>0</v>
      </c>
      <c r="R432" s="727"/>
      <c r="S432" s="745">
        <v>0</v>
      </c>
      <c r="T432" s="812"/>
      <c r="U432" s="768"/>
    </row>
    <row r="433" spans="1:21" ht="14.4" customHeight="1" x14ac:dyDescent="0.3">
      <c r="A433" s="726">
        <v>31</v>
      </c>
      <c r="B433" s="727" t="s">
        <v>1843</v>
      </c>
      <c r="C433" s="727" t="s">
        <v>1849</v>
      </c>
      <c r="D433" s="810" t="s">
        <v>2962</v>
      </c>
      <c r="E433" s="811" t="s">
        <v>1859</v>
      </c>
      <c r="F433" s="727" t="s">
        <v>1844</v>
      </c>
      <c r="G433" s="727" t="s">
        <v>2208</v>
      </c>
      <c r="H433" s="727" t="s">
        <v>571</v>
      </c>
      <c r="I433" s="727" t="s">
        <v>2209</v>
      </c>
      <c r="J433" s="727" t="s">
        <v>771</v>
      </c>
      <c r="K433" s="727" t="s">
        <v>2210</v>
      </c>
      <c r="L433" s="728">
        <v>103.67</v>
      </c>
      <c r="M433" s="728">
        <v>103.67</v>
      </c>
      <c r="N433" s="727">
        <v>1</v>
      </c>
      <c r="O433" s="812"/>
      <c r="P433" s="728">
        <v>103.67</v>
      </c>
      <c r="Q433" s="745">
        <v>1</v>
      </c>
      <c r="R433" s="727">
        <v>1</v>
      </c>
      <c r="S433" s="745">
        <v>1</v>
      </c>
      <c r="T433" s="812"/>
      <c r="U433" s="768"/>
    </row>
    <row r="434" spans="1:21" ht="14.4" customHeight="1" x14ac:dyDescent="0.3">
      <c r="A434" s="726">
        <v>31</v>
      </c>
      <c r="B434" s="727" t="s">
        <v>1843</v>
      </c>
      <c r="C434" s="727" t="s">
        <v>1849</v>
      </c>
      <c r="D434" s="810" t="s">
        <v>2962</v>
      </c>
      <c r="E434" s="811" t="s">
        <v>1859</v>
      </c>
      <c r="F434" s="727" t="s">
        <v>1844</v>
      </c>
      <c r="G434" s="727" t="s">
        <v>2211</v>
      </c>
      <c r="H434" s="727" t="s">
        <v>571</v>
      </c>
      <c r="I434" s="727" t="s">
        <v>1519</v>
      </c>
      <c r="J434" s="727" t="s">
        <v>1520</v>
      </c>
      <c r="K434" s="727" t="s">
        <v>1521</v>
      </c>
      <c r="L434" s="728">
        <v>0</v>
      </c>
      <c r="M434" s="728">
        <v>0</v>
      </c>
      <c r="N434" s="727">
        <v>1</v>
      </c>
      <c r="O434" s="812"/>
      <c r="P434" s="728"/>
      <c r="Q434" s="745"/>
      <c r="R434" s="727"/>
      <c r="S434" s="745">
        <v>0</v>
      </c>
      <c r="T434" s="812"/>
      <c r="U434" s="768"/>
    </row>
    <row r="435" spans="1:21" ht="14.4" customHeight="1" x14ac:dyDescent="0.3">
      <c r="A435" s="726">
        <v>31</v>
      </c>
      <c r="B435" s="727" t="s">
        <v>1843</v>
      </c>
      <c r="C435" s="727" t="s">
        <v>1849</v>
      </c>
      <c r="D435" s="810" t="s">
        <v>2962</v>
      </c>
      <c r="E435" s="811" t="s">
        <v>1859</v>
      </c>
      <c r="F435" s="727" t="s">
        <v>1844</v>
      </c>
      <c r="G435" s="727" t="s">
        <v>1890</v>
      </c>
      <c r="H435" s="727" t="s">
        <v>610</v>
      </c>
      <c r="I435" s="727" t="s">
        <v>1692</v>
      </c>
      <c r="J435" s="727" t="s">
        <v>1693</v>
      </c>
      <c r="K435" s="727" t="s">
        <v>1694</v>
      </c>
      <c r="L435" s="728">
        <v>0</v>
      </c>
      <c r="M435" s="728">
        <v>0</v>
      </c>
      <c r="N435" s="727">
        <v>7</v>
      </c>
      <c r="O435" s="812"/>
      <c r="P435" s="728">
        <v>0</v>
      </c>
      <c r="Q435" s="745"/>
      <c r="R435" s="727">
        <v>5</v>
      </c>
      <c r="S435" s="745">
        <v>0.7142857142857143</v>
      </c>
      <c r="T435" s="812"/>
      <c r="U435" s="768"/>
    </row>
    <row r="436" spans="1:21" ht="14.4" customHeight="1" x14ac:dyDescent="0.3">
      <c r="A436" s="726">
        <v>31</v>
      </c>
      <c r="B436" s="727" t="s">
        <v>1843</v>
      </c>
      <c r="C436" s="727" t="s">
        <v>1849</v>
      </c>
      <c r="D436" s="810" t="s">
        <v>2962</v>
      </c>
      <c r="E436" s="811" t="s">
        <v>1859</v>
      </c>
      <c r="F436" s="727" t="s">
        <v>1844</v>
      </c>
      <c r="G436" s="727" t="s">
        <v>2212</v>
      </c>
      <c r="H436" s="727" t="s">
        <v>571</v>
      </c>
      <c r="I436" s="727" t="s">
        <v>2213</v>
      </c>
      <c r="J436" s="727" t="s">
        <v>1114</v>
      </c>
      <c r="K436" s="727" t="s">
        <v>2214</v>
      </c>
      <c r="L436" s="728">
        <v>299.24</v>
      </c>
      <c r="M436" s="728">
        <v>299.24</v>
      </c>
      <c r="N436" s="727">
        <v>1</v>
      </c>
      <c r="O436" s="812"/>
      <c r="P436" s="728">
        <v>299.24</v>
      </c>
      <c r="Q436" s="745">
        <v>1</v>
      </c>
      <c r="R436" s="727">
        <v>1</v>
      </c>
      <c r="S436" s="745">
        <v>1</v>
      </c>
      <c r="T436" s="812"/>
      <c r="U436" s="768"/>
    </row>
    <row r="437" spans="1:21" ht="14.4" customHeight="1" x14ac:dyDescent="0.3">
      <c r="A437" s="726">
        <v>31</v>
      </c>
      <c r="B437" s="727" t="s">
        <v>1843</v>
      </c>
      <c r="C437" s="727" t="s">
        <v>1849</v>
      </c>
      <c r="D437" s="810" t="s">
        <v>2962</v>
      </c>
      <c r="E437" s="811" t="s">
        <v>1859</v>
      </c>
      <c r="F437" s="727" t="s">
        <v>1844</v>
      </c>
      <c r="G437" s="727" t="s">
        <v>1891</v>
      </c>
      <c r="H437" s="727" t="s">
        <v>571</v>
      </c>
      <c r="I437" s="727" t="s">
        <v>1892</v>
      </c>
      <c r="J437" s="727" t="s">
        <v>1134</v>
      </c>
      <c r="K437" s="727" t="s">
        <v>1893</v>
      </c>
      <c r="L437" s="728">
        <v>186.27</v>
      </c>
      <c r="M437" s="728">
        <v>186.27</v>
      </c>
      <c r="N437" s="727">
        <v>1</v>
      </c>
      <c r="O437" s="812"/>
      <c r="P437" s="728">
        <v>186.27</v>
      </c>
      <c r="Q437" s="745">
        <v>1</v>
      </c>
      <c r="R437" s="727">
        <v>1</v>
      </c>
      <c r="S437" s="745">
        <v>1</v>
      </c>
      <c r="T437" s="812"/>
      <c r="U437" s="768"/>
    </row>
    <row r="438" spans="1:21" ht="14.4" customHeight="1" x14ac:dyDescent="0.3">
      <c r="A438" s="726">
        <v>31</v>
      </c>
      <c r="B438" s="727" t="s">
        <v>1843</v>
      </c>
      <c r="C438" s="727" t="s">
        <v>1849</v>
      </c>
      <c r="D438" s="810" t="s">
        <v>2962</v>
      </c>
      <c r="E438" s="811" t="s">
        <v>1859</v>
      </c>
      <c r="F438" s="727" t="s">
        <v>1844</v>
      </c>
      <c r="G438" s="727" t="s">
        <v>1891</v>
      </c>
      <c r="H438" s="727" t="s">
        <v>571</v>
      </c>
      <c r="I438" s="727" t="s">
        <v>1892</v>
      </c>
      <c r="J438" s="727" t="s">
        <v>1134</v>
      </c>
      <c r="K438" s="727" t="s">
        <v>1893</v>
      </c>
      <c r="L438" s="728">
        <v>219.37</v>
      </c>
      <c r="M438" s="728">
        <v>219.37</v>
      </c>
      <c r="N438" s="727">
        <v>1</v>
      </c>
      <c r="O438" s="812"/>
      <c r="P438" s="728">
        <v>219.37</v>
      </c>
      <c r="Q438" s="745">
        <v>1</v>
      </c>
      <c r="R438" s="727">
        <v>1</v>
      </c>
      <c r="S438" s="745">
        <v>1</v>
      </c>
      <c r="T438" s="812"/>
      <c r="U438" s="768"/>
    </row>
    <row r="439" spans="1:21" ht="14.4" customHeight="1" x14ac:dyDescent="0.3">
      <c r="A439" s="726">
        <v>31</v>
      </c>
      <c r="B439" s="727" t="s">
        <v>1843</v>
      </c>
      <c r="C439" s="727" t="s">
        <v>1849</v>
      </c>
      <c r="D439" s="810" t="s">
        <v>2962</v>
      </c>
      <c r="E439" s="811" t="s">
        <v>1859</v>
      </c>
      <c r="F439" s="727" t="s">
        <v>1844</v>
      </c>
      <c r="G439" s="727" t="s">
        <v>1894</v>
      </c>
      <c r="H439" s="727" t="s">
        <v>571</v>
      </c>
      <c r="I439" s="727" t="s">
        <v>1970</v>
      </c>
      <c r="J439" s="727" t="s">
        <v>1896</v>
      </c>
      <c r="K439" s="727" t="s">
        <v>1971</v>
      </c>
      <c r="L439" s="728">
        <v>33.549999999999997</v>
      </c>
      <c r="M439" s="728">
        <v>33.549999999999997</v>
      </c>
      <c r="N439" s="727">
        <v>1</v>
      </c>
      <c r="O439" s="812"/>
      <c r="P439" s="728"/>
      <c r="Q439" s="745">
        <v>0</v>
      </c>
      <c r="R439" s="727"/>
      <c r="S439" s="745">
        <v>0</v>
      </c>
      <c r="T439" s="812"/>
      <c r="U439" s="768"/>
    </row>
    <row r="440" spans="1:21" ht="14.4" customHeight="1" x14ac:dyDescent="0.3">
      <c r="A440" s="726">
        <v>31</v>
      </c>
      <c r="B440" s="727" t="s">
        <v>1843</v>
      </c>
      <c r="C440" s="727" t="s">
        <v>1849</v>
      </c>
      <c r="D440" s="810" t="s">
        <v>2962</v>
      </c>
      <c r="E440" s="811" t="s">
        <v>1859</v>
      </c>
      <c r="F440" s="727" t="s">
        <v>1844</v>
      </c>
      <c r="G440" s="727" t="s">
        <v>1894</v>
      </c>
      <c r="H440" s="727" t="s">
        <v>571</v>
      </c>
      <c r="I440" s="727" t="s">
        <v>1976</v>
      </c>
      <c r="J440" s="727" t="s">
        <v>1896</v>
      </c>
      <c r="K440" s="727" t="s">
        <v>1977</v>
      </c>
      <c r="L440" s="728">
        <v>99.94</v>
      </c>
      <c r="M440" s="728">
        <v>99.94</v>
      </c>
      <c r="N440" s="727">
        <v>1</v>
      </c>
      <c r="O440" s="812"/>
      <c r="P440" s="728">
        <v>99.94</v>
      </c>
      <c r="Q440" s="745">
        <v>1</v>
      </c>
      <c r="R440" s="727">
        <v>1</v>
      </c>
      <c r="S440" s="745">
        <v>1</v>
      </c>
      <c r="T440" s="812"/>
      <c r="U440" s="768"/>
    </row>
    <row r="441" spans="1:21" ht="14.4" customHeight="1" x14ac:dyDescent="0.3">
      <c r="A441" s="726">
        <v>31</v>
      </c>
      <c r="B441" s="727" t="s">
        <v>1843</v>
      </c>
      <c r="C441" s="727" t="s">
        <v>1849</v>
      </c>
      <c r="D441" s="810" t="s">
        <v>2962</v>
      </c>
      <c r="E441" s="811" t="s">
        <v>1859</v>
      </c>
      <c r="F441" s="727" t="s">
        <v>1844</v>
      </c>
      <c r="G441" s="727" t="s">
        <v>1894</v>
      </c>
      <c r="H441" s="727" t="s">
        <v>571</v>
      </c>
      <c r="I441" s="727" t="s">
        <v>1978</v>
      </c>
      <c r="J441" s="727" t="s">
        <v>1896</v>
      </c>
      <c r="K441" s="727" t="s">
        <v>1979</v>
      </c>
      <c r="L441" s="728">
        <v>66.63</v>
      </c>
      <c r="M441" s="728">
        <v>66.63</v>
      </c>
      <c r="N441" s="727">
        <v>1</v>
      </c>
      <c r="O441" s="812"/>
      <c r="P441" s="728">
        <v>66.63</v>
      </c>
      <c r="Q441" s="745">
        <v>1</v>
      </c>
      <c r="R441" s="727">
        <v>1</v>
      </c>
      <c r="S441" s="745">
        <v>1</v>
      </c>
      <c r="T441" s="812"/>
      <c r="U441" s="768"/>
    </row>
    <row r="442" spans="1:21" ht="14.4" customHeight="1" x14ac:dyDescent="0.3">
      <c r="A442" s="726">
        <v>31</v>
      </c>
      <c r="B442" s="727" t="s">
        <v>1843</v>
      </c>
      <c r="C442" s="727" t="s">
        <v>1849</v>
      </c>
      <c r="D442" s="810" t="s">
        <v>2962</v>
      </c>
      <c r="E442" s="811" t="s">
        <v>1859</v>
      </c>
      <c r="F442" s="727" t="s">
        <v>1846</v>
      </c>
      <c r="G442" s="727" t="s">
        <v>1900</v>
      </c>
      <c r="H442" s="727" t="s">
        <v>571</v>
      </c>
      <c r="I442" s="727" t="s">
        <v>1901</v>
      </c>
      <c r="J442" s="727" t="s">
        <v>1902</v>
      </c>
      <c r="K442" s="727" t="s">
        <v>1903</v>
      </c>
      <c r="L442" s="728">
        <v>35.130000000000003</v>
      </c>
      <c r="M442" s="728">
        <v>70.260000000000005</v>
      </c>
      <c r="N442" s="727">
        <v>2</v>
      </c>
      <c r="O442" s="812">
        <v>1</v>
      </c>
      <c r="P442" s="728">
        <v>70.260000000000005</v>
      </c>
      <c r="Q442" s="745">
        <v>1</v>
      </c>
      <c r="R442" s="727">
        <v>2</v>
      </c>
      <c r="S442" s="745">
        <v>1</v>
      </c>
      <c r="T442" s="812">
        <v>1</v>
      </c>
      <c r="U442" s="768">
        <v>1</v>
      </c>
    </row>
    <row r="443" spans="1:21" ht="14.4" customHeight="1" x14ac:dyDescent="0.3">
      <c r="A443" s="726">
        <v>31</v>
      </c>
      <c r="B443" s="727" t="s">
        <v>1843</v>
      </c>
      <c r="C443" s="727" t="s">
        <v>1849</v>
      </c>
      <c r="D443" s="810" t="s">
        <v>2962</v>
      </c>
      <c r="E443" s="811" t="s">
        <v>1859</v>
      </c>
      <c r="F443" s="727" t="s">
        <v>1846</v>
      </c>
      <c r="G443" s="727" t="s">
        <v>1900</v>
      </c>
      <c r="H443" s="727" t="s">
        <v>571</v>
      </c>
      <c r="I443" s="727" t="s">
        <v>2215</v>
      </c>
      <c r="J443" s="727" t="s">
        <v>1902</v>
      </c>
      <c r="K443" s="727" t="s">
        <v>2216</v>
      </c>
      <c r="L443" s="728">
        <v>24.77</v>
      </c>
      <c r="M443" s="728">
        <v>24.77</v>
      </c>
      <c r="N443" s="727">
        <v>1</v>
      </c>
      <c r="O443" s="812">
        <v>1</v>
      </c>
      <c r="P443" s="728">
        <v>24.77</v>
      </c>
      <c r="Q443" s="745">
        <v>1</v>
      </c>
      <c r="R443" s="727">
        <v>1</v>
      </c>
      <c r="S443" s="745">
        <v>1</v>
      </c>
      <c r="T443" s="812">
        <v>1</v>
      </c>
      <c r="U443" s="768">
        <v>1</v>
      </c>
    </row>
    <row r="444" spans="1:21" ht="14.4" customHeight="1" x14ac:dyDescent="0.3">
      <c r="A444" s="726">
        <v>31</v>
      </c>
      <c r="B444" s="727" t="s">
        <v>1843</v>
      </c>
      <c r="C444" s="727" t="s">
        <v>1849</v>
      </c>
      <c r="D444" s="810" t="s">
        <v>2962</v>
      </c>
      <c r="E444" s="811" t="s">
        <v>1859</v>
      </c>
      <c r="F444" s="727" t="s">
        <v>1846</v>
      </c>
      <c r="G444" s="727" t="s">
        <v>1900</v>
      </c>
      <c r="H444" s="727" t="s">
        <v>571</v>
      </c>
      <c r="I444" s="727" t="s">
        <v>2217</v>
      </c>
      <c r="J444" s="727" t="s">
        <v>1902</v>
      </c>
      <c r="K444" s="727" t="s">
        <v>2218</v>
      </c>
      <c r="L444" s="728">
        <v>38.24</v>
      </c>
      <c r="M444" s="728">
        <v>76.48</v>
      </c>
      <c r="N444" s="727">
        <v>2</v>
      </c>
      <c r="O444" s="812">
        <v>2</v>
      </c>
      <c r="P444" s="728">
        <v>76.48</v>
      </c>
      <c r="Q444" s="745">
        <v>1</v>
      </c>
      <c r="R444" s="727">
        <v>2</v>
      </c>
      <c r="S444" s="745">
        <v>1</v>
      </c>
      <c r="T444" s="812">
        <v>2</v>
      </c>
      <c r="U444" s="768">
        <v>1</v>
      </c>
    </row>
    <row r="445" spans="1:21" ht="14.4" customHeight="1" x14ac:dyDescent="0.3">
      <c r="A445" s="726">
        <v>31</v>
      </c>
      <c r="B445" s="727" t="s">
        <v>1843</v>
      </c>
      <c r="C445" s="727" t="s">
        <v>1849</v>
      </c>
      <c r="D445" s="810" t="s">
        <v>2962</v>
      </c>
      <c r="E445" s="811" t="s">
        <v>1859</v>
      </c>
      <c r="F445" s="727" t="s">
        <v>1846</v>
      </c>
      <c r="G445" s="727" t="s">
        <v>1904</v>
      </c>
      <c r="H445" s="727" t="s">
        <v>571</v>
      </c>
      <c r="I445" s="727" t="s">
        <v>2143</v>
      </c>
      <c r="J445" s="727" t="s">
        <v>2144</v>
      </c>
      <c r="K445" s="727" t="s">
        <v>2145</v>
      </c>
      <c r="L445" s="728">
        <v>245.43</v>
      </c>
      <c r="M445" s="728">
        <v>490.86</v>
      </c>
      <c r="N445" s="727">
        <v>2</v>
      </c>
      <c r="O445" s="812">
        <v>2</v>
      </c>
      <c r="P445" s="728">
        <v>490.86</v>
      </c>
      <c r="Q445" s="745">
        <v>1</v>
      </c>
      <c r="R445" s="727">
        <v>2</v>
      </c>
      <c r="S445" s="745">
        <v>1</v>
      </c>
      <c r="T445" s="812">
        <v>2</v>
      </c>
      <c r="U445" s="768">
        <v>1</v>
      </c>
    </row>
    <row r="446" spans="1:21" ht="14.4" customHeight="1" x14ac:dyDescent="0.3">
      <c r="A446" s="726">
        <v>31</v>
      </c>
      <c r="B446" s="727" t="s">
        <v>1843</v>
      </c>
      <c r="C446" s="727" t="s">
        <v>1849</v>
      </c>
      <c r="D446" s="810" t="s">
        <v>2962</v>
      </c>
      <c r="E446" s="811" t="s">
        <v>1859</v>
      </c>
      <c r="F446" s="727" t="s">
        <v>1846</v>
      </c>
      <c r="G446" s="727" t="s">
        <v>1904</v>
      </c>
      <c r="H446" s="727" t="s">
        <v>571</v>
      </c>
      <c r="I446" s="727" t="s">
        <v>1984</v>
      </c>
      <c r="J446" s="727" t="s">
        <v>1985</v>
      </c>
      <c r="K446" s="727" t="s">
        <v>1986</v>
      </c>
      <c r="L446" s="728">
        <v>58.5</v>
      </c>
      <c r="M446" s="728">
        <v>234</v>
      </c>
      <c r="N446" s="727">
        <v>4</v>
      </c>
      <c r="O446" s="812">
        <v>4</v>
      </c>
      <c r="P446" s="728">
        <v>234</v>
      </c>
      <c r="Q446" s="745">
        <v>1</v>
      </c>
      <c r="R446" s="727">
        <v>4</v>
      </c>
      <c r="S446" s="745">
        <v>1</v>
      </c>
      <c r="T446" s="812">
        <v>4</v>
      </c>
      <c r="U446" s="768">
        <v>1</v>
      </c>
    </row>
    <row r="447" spans="1:21" ht="14.4" customHeight="1" x14ac:dyDescent="0.3">
      <c r="A447" s="726">
        <v>31</v>
      </c>
      <c r="B447" s="727" t="s">
        <v>1843</v>
      </c>
      <c r="C447" s="727" t="s">
        <v>1849</v>
      </c>
      <c r="D447" s="810" t="s">
        <v>2962</v>
      </c>
      <c r="E447" s="811" t="s">
        <v>1859</v>
      </c>
      <c r="F447" s="727" t="s">
        <v>1846</v>
      </c>
      <c r="G447" s="727" t="s">
        <v>1904</v>
      </c>
      <c r="H447" s="727" t="s">
        <v>571</v>
      </c>
      <c r="I447" s="727" t="s">
        <v>1987</v>
      </c>
      <c r="J447" s="727" t="s">
        <v>1988</v>
      </c>
      <c r="K447" s="727" t="s">
        <v>1989</v>
      </c>
      <c r="L447" s="728">
        <v>971.25</v>
      </c>
      <c r="M447" s="728">
        <v>4856.25</v>
      </c>
      <c r="N447" s="727">
        <v>5</v>
      </c>
      <c r="O447" s="812">
        <v>5</v>
      </c>
      <c r="P447" s="728">
        <v>4856.25</v>
      </c>
      <c r="Q447" s="745">
        <v>1</v>
      </c>
      <c r="R447" s="727">
        <v>5</v>
      </c>
      <c r="S447" s="745">
        <v>1</v>
      </c>
      <c r="T447" s="812">
        <v>5</v>
      </c>
      <c r="U447" s="768">
        <v>1</v>
      </c>
    </row>
    <row r="448" spans="1:21" ht="14.4" customHeight="1" x14ac:dyDescent="0.3">
      <c r="A448" s="726">
        <v>31</v>
      </c>
      <c r="B448" s="727" t="s">
        <v>1843</v>
      </c>
      <c r="C448" s="727" t="s">
        <v>1849</v>
      </c>
      <c r="D448" s="810" t="s">
        <v>2962</v>
      </c>
      <c r="E448" s="811" t="s">
        <v>1859</v>
      </c>
      <c r="F448" s="727" t="s">
        <v>1846</v>
      </c>
      <c r="G448" s="727" t="s">
        <v>1904</v>
      </c>
      <c r="H448" s="727" t="s">
        <v>571</v>
      </c>
      <c r="I448" s="727" t="s">
        <v>2219</v>
      </c>
      <c r="J448" s="727" t="s">
        <v>2220</v>
      </c>
      <c r="K448" s="727" t="s">
        <v>2221</v>
      </c>
      <c r="L448" s="728">
        <v>180</v>
      </c>
      <c r="M448" s="728">
        <v>180</v>
      </c>
      <c r="N448" s="727">
        <v>1</v>
      </c>
      <c r="O448" s="812">
        <v>1</v>
      </c>
      <c r="P448" s="728">
        <v>180</v>
      </c>
      <c r="Q448" s="745">
        <v>1</v>
      </c>
      <c r="R448" s="727">
        <v>1</v>
      </c>
      <c r="S448" s="745">
        <v>1</v>
      </c>
      <c r="T448" s="812">
        <v>1</v>
      </c>
      <c r="U448" s="768">
        <v>1</v>
      </c>
    </row>
    <row r="449" spans="1:21" ht="14.4" customHeight="1" x14ac:dyDescent="0.3">
      <c r="A449" s="726">
        <v>31</v>
      </c>
      <c r="B449" s="727" t="s">
        <v>1843</v>
      </c>
      <c r="C449" s="727" t="s">
        <v>1849</v>
      </c>
      <c r="D449" s="810" t="s">
        <v>2962</v>
      </c>
      <c r="E449" s="811" t="s">
        <v>1859</v>
      </c>
      <c r="F449" s="727" t="s">
        <v>1846</v>
      </c>
      <c r="G449" s="727" t="s">
        <v>1904</v>
      </c>
      <c r="H449" s="727" t="s">
        <v>571</v>
      </c>
      <c r="I449" s="727" t="s">
        <v>1990</v>
      </c>
      <c r="J449" s="727" t="s">
        <v>1991</v>
      </c>
      <c r="K449" s="727" t="s">
        <v>1992</v>
      </c>
      <c r="L449" s="728">
        <v>350</v>
      </c>
      <c r="M449" s="728">
        <v>3150</v>
      </c>
      <c r="N449" s="727">
        <v>9</v>
      </c>
      <c r="O449" s="812">
        <v>9</v>
      </c>
      <c r="P449" s="728">
        <v>3150</v>
      </c>
      <c r="Q449" s="745">
        <v>1</v>
      </c>
      <c r="R449" s="727">
        <v>9</v>
      </c>
      <c r="S449" s="745">
        <v>1</v>
      </c>
      <c r="T449" s="812">
        <v>9</v>
      </c>
      <c r="U449" s="768">
        <v>1</v>
      </c>
    </row>
    <row r="450" spans="1:21" ht="14.4" customHeight="1" x14ac:dyDescent="0.3">
      <c r="A450" s="726">
        <v>31</v>
      </c>
      <c r="B450" s="727" t="s">
        <v>1843</v>
      </c>
      <c r="C450" s="727" t="s">
        <v>1849</v>
      </c>
      <c r="D450" s="810" t="s">
        <v>2962</v>
      </c>
      <c r="E450" s="811" t="s">
        <v>1859</v>
      </c>
      <c r="F450" s="727" t="s">
        <v>1846</v>
      </c>
      <c r="G450" s="727" t="s">
        <v>1904</v>
      </c>
      <c r="H450" s="727" t="s">
        <v>571</v>
      </c>
      <c r="I450" s="727" t="s">
        <v>2149</v>
      </c>
      <c r="J450" s="727" t="s">
        <v>1985</v>
      </c>
      <c r="K450" s="727" t="s">
        <v>2150</v>
      </c>
      <c r="L450" s="728">
        <v>58.5</v>
      </c>
      <c r="M450" s="728">
        <v>58.5</v>
      </c>
      <c r="N450" s="727">
        <v>1</v>
      </c>
      <c r="O450" s="812">
        <v>1</v>
      </c>
      <c r="P450" s="728">
        <v>58.5</v>
      </c>
      <c r="Q450" s="745">
        <v>1</v>
      </c>
      <c r="R450" s="727">
        <v>1</v>
      </c>
      <c r="S450" s="745">
        <v>1</v>
      </c>
      <c r="T450" s="812">
        <v>1</v>
      </c>
      <c r="U450" s="768">
        <v>1</v>
      </c>
    </row>
    <row r="451" spans="1:21" ht="14.4" customHeight="1" x14ac:dyDescent="0.3">
      <c r="A451" s="726">
        <v>31</v>
      </c>
      <c r="B451" s="727" t="s">
        <v>1843</v>
      </c>
      <c r="C451" s="727" t="s">
        <v>1849</v>
      </c>
      <c r="D451" s="810" t="s">
        <v>2962</v>
      </c>
      <c r="E451" s="811" t="s">
        <v>1859</v>
      </c>
      <c r="F451" s="727" t="s">
        <v>1846</v>
      </c>
      <c r="G451" s="727" t="s">
        <v>1904</v>
      </c>
      <c r="H451" s="727" t="s">
        <v>571</v>
      </c>
      <c r="I451" s="727" t="s">
        <v>2036</v>
      </c>
      <c r="J451" s="727" t="s">
        <v>2037</v>
      </c>
      <c r="K451" s="727" t="s">
        <v>2038</v>
      </c>
      <c r="L451" s="728">
        <v>1000</v>
      </c>
      <c r="M451" s="728">
        <v>3000</v>
      </c>
      <c r="N451" s="727">
        <v>3</v>
      </c>
      <c r="O451" s="812">
        <v>3</v>
      </c>
      <c r="P451" s="728">
        <v>3000</v>
      </c>
      <c r="Q451" s="745">
        <v>1</v>
      </c>
      <c r="R451" s="727">
        <v>3</v>
      </c>
      <c r="S451" s="745">
        <v>1</v>
      </c>
      <c r="T451" s="812">
        <v>3</v>
      </c>
      <c r="U451" s="768">
        <v>1</v>
      </c>
    </row>
    <row r="452" spans="1:21" ht="14.4" customHeight="1" x14ac:dyDescent="0.3">
      <c r="A452" s="726">
        <v>31</v>
      </c>
      <c r="B452" s="727" t="s">
        <v>1843</v>
      </c>
      <c r="C452" s="727" t="s">
        <v>1849</v>
      </c>
      <c r="D452" s="810" t="s">
        <v>2962</v>
      </c>
      <c r="E452" s="811" t="s">
        <v>1859</v>
      </c>
      <c r="F452" s="727" t="s">
        <v>1846</v>
      </c>
      <c r="G452" s="727" t="s">
        <v>1904</v>
      </c>
      <c r="H452" s="727" t="s">
        <v>571</v>
      </c>
      <c r="I452" s="727" t="s">
        <v>2153</v>
      </c>
      <c r="J452" s="727" t="s">
        <v>2154</v>
      </c>
      <c r="K452" s="727" t="s">
        <v>2102</v>
      </c>
      <c r="L452" s="728">
        <v>1000</v>
      </c>
      <c r="M452" s="728">
        <v>1000</v>
      </c>
      <c r="N452" s="727">
        <v>1</v>
      </c>
      <c r="O452" s="812">
        <v>1</v>
      </c>
      <c r="P452" s="728"/>
      <c r="Q452" s="745">
        <v>0</v>
      </c>
      <c r="R452" s="727"/>
      <c r="S452" s="745">
        <v>0</v>
      </c>
      <c r="T452" s="812"/>
      <c r="U452" s="768">
        <v>0</v>
      </c>
    </row>
    <row r="453" spans="1:21" ht="14.4" customHeight="1" x14ac:dyDescent="0.3">
      <c r="A453" s="726">
        <v>31</v>
      </c>
      <c r="B453" s="727" t="s">
        <v>1843</v>
      </c>
      <c r="C453" s="727" t="s">
        <v>1849</v>
      </c>
      <c r="D453" s="810" t="s">
        <v>2962</v>
      </c>
      <c r="E453" s="811" t="s">
        <v>1859</v>
      </c>
      <c r="F453" s="727" t="s">
        <v>1846</v>
      </c>
      <c r="G453" s="727" t="s">
        <v>1904</v>
      </c>
      <c r="H453" s="727" t="s">
        <v>571</v>
      </c>
      <c r="I453" s="727" t="s">
        <v>2222</v>
      </c>
      <c r="J453" s="727" t="s">
        <v>2223</v>
      </c>
      <c r="K453" s="727" t="s">
        <v>2224</v>
      </c>
      <c r="L453" s="728">
        <v>338.94</v>
      </c>
      <c r="M453" s="728">
        <v>338.94</v>
      </c>
      <c r="N453" s="727">
        <v>1</v>
      </c>
      <c r="O453" s="812">
        <v>1</v>
      </c>
      <c r="P453" s="728">
        <v>338.94</v>
      </c>
      <c r="Q453" s="745">
        <v>1</v>
      </c>
      <c r="R453" s="727">
        <v>1</v>
      </c>
      <c r="S453" s="745">
        <v>1</v>
      </c>
      <c r="T453" s="812">
        <v>1</v>
      </c>
      <c r="U453" s="768">
        <v>1</v>
      </c>
    </row>
    <row r="454" spans="1:21" ht="14.4" customHeight="1" x14ac:dyDescent="0.3">
      <c r="A454" s="726">
        <v>31</v>
      </c>
      <c r="B454" s="727" t="s">
        <v>1843</v>
      </c>
      <c r="C454" s="727" t="s">
        <v>1849</v>
      </c>
      <c r="D454" s="810" t="s">
        <v>2962</v>
      </c>
      <c r="E454" s="811" t="s">
        <v>1859</v>
      </c>
      <c r="F454" s="727" t="s">
        <v>1846</v>
      </c>
      <c r="G454" s="727" t="s">
        <v>1904</v>
      </c>
      <c r="H454" s="727" t="s">
        <v>571</v>
      </c>
      <c r="I454" s="727" t="s">
        <v>2225</v>
      </c>
      <c r="J454" s="727" t="s">
        <v>2226</v>
      </c>
      <c r="K454" s="727" t="s">
        <v>2227</v>
      </c>
      <c r="L454" s="728">
        <v>3200</v>
      </c>
      <c r="M454" s="728">
        <v>3200</v>
      </c>
      <c r="N454" s="727">
        <v>1</v>
      </c>
      <c r="O454" s="812">
        <v>1</v>
      </c>
      <c r="P454" s="728"/>
      <c r="Q454" s="745">
        <v>0</v>
      </c>
      <c r="R454" s="727"/>
      <c r="S454" s="745">
        <v>0</v>
      </c>
      <c r="T454" s="812"/>
      <c r="U454" s="768">
        <v>0</v>
      </c>
    </row>
    <row r="455" spans="1:21" ht="14.4" customHeight="1" x14ac:dyDescent="0.3">
      <c r="A455" s="726">
        <v>31</v>
      </c>
      <c r="B455" s="727" t="s">
        <v>1843</v>
      </c>
      <c r="C455" s="727" t="s">
        <v>1849</v>
      </c>
      <c r="D455" s="810" t="s">
        <v>2962</v>
      </c>
      <c r="E455" s="811" t="s">
        <v>1859</v>
      </c>
      <c r="F455" s="727" t="s">
        <v>1846</v>
      </c>
      <c r="G455" s="727" t="s">
        <v>1904</v>
      </c>
      <c r="H455" s="727" t="s">
        <v>571</v>
      </c>
      <c r="I455" s="727" t="s">
        <v>2228</v>
      </c>
      <c r="J455" s="727" t="s">
        <v>2229</v>
      </c>
      <c r="K455" s="727" t="s">
        <v>2230</v>
      </c>
      <c r="L455" s="728">
        <v>399</v>
      </c>
      <c r="M455" s="728">
        <v>399</v>
      </c>
      <c r="N455" s="727">
        <v>1</v>
      </c>
      <c r="O455" s="812">
        <v>1</v>
      </c>
      <c r="P455" s="728">
        <v>399</v>
      </c>
      <c r="Q455" s="745">
        <v>1</v>
      </c>
      <c r="R455" s="727">
        <v>1</v>
      </c>
      <c r="S455" s="745">
        <v>1</v>
      </c>
      <c r="T455" s="812">
        <v>1</v>
      </c>
      <c r="U455" s="768">
        <v>1</v>
      </c>
    </row>
    <row r="456" spans="1:21" ht="14.4" customHeight="1" x14ac:dyDescent="0.3">
      <c r="A456" s="726">
        <v>31</v>
      </c>
      <c r="B456" s="727" t="s">
        <v>1843</v>
      </c>
      <c r="C456" s="727" t="s">
        <v>1849</v>
      </c>
      <c r="D456" s="810" t="s">
        <v>2962</v>
      </c>
      <c r="E456" s="811" t="s">
        <v>1859</v>
      </c>
      <c r="F456" s="727" t="s">
        <v>1846</v>
      </c>
      <c r="G456" s="727" t="s">
        <v>1917</v>
      </c>
      <c r="H456" s="727" t="s">
        <v>571</v>
      </c>
      <c r="I456" s="727" t="s">
        <v>1996</v>
      </c>
      <c r="J456" s="727" t="s">
        <v>1997</v>
      </c>
      <c r="K456" s="727" t="s">
        <v>1998</v>
      </c>
      <c r="L456" s="728">
        <v>260</v>
      </c>
      <c r="M456" s="728">
        <v>1040</v>
      </c>
      <c r="N456" s="727">
        <v>4</v>
      </c>
      <c r="O456" s="812">
        <v>2</v>
      </c>
      <c r="P456" s="728">
        <v>1040</v>
      </c>
      <c r="Q456" s="745">
        <v>1</v>
      </c>
      <c r="R456" s="727">
        <v>4</v>
      </c>
      <c r="S456" s="745">
        <v>1</v>
      </c>
      <c r="T456" s="812">
        <v>2</v>
      </c>
      <c r="U456" s="768">
        <v>1</v>
      </c>
    </row>
    <row r="457" spans="1:21" ht="14.4" customHeight="1" x14ac:dyDescent="0.3">
      <c r="A457" s="726">
        <v>31</v>
      </c>
      <c r="B457" s="727" t="s">
        <v>1843</v>
      </c>
      <c r="C457" s="727" t="s">
        <v>1849</v>
      </c>
      <c r="D457" s="810" t="s">
        <v>2962</v>
      </c>
      <c r="E457" s="811" t="s">
        <v>1859</v>
      </c>
      <c r="F457" s="727" t="s">
        <v>1846</v>
      </c>
      <c r="G457" s="727" t="s">
        <v>1917</v>
      </c>
      <c r="H457" s="727" t="s">
        <v>571</v>
      </c>
      <c r="I457" s="727" t="s">
        <v>1918</v>
      </c>
      <c r="J457" s="727" t="s">
        <v>1919</v>
      </c>
      <c r="K457" s="727" t="s">
        <v>1920</v>
      </c>
      <c r="L457" s="728">
        <v>200</v>
      </c>
      <c r="M457" s="728">
        <v>800</v>
      </c>
      <c r="N457" s="727">
        <v>4</v>
      </c>
      <c r="O457" s="812">
        <v>2</v>
      </c>
      <c r="P457" s="728">
        <v>800</v>
      </c>
      <c r="Q457" s="745">
        <v>1</v>
      </c>
      <c r="R457" s="727">
        <v>4</v>
      </c>
      <c r="S457" s="745">
        <v>1</v>
      </c>
      <c r="T457" s="812">
        <v>2</v>
      </c>
      <c r="U457" s="768">
        <v>1</v>
      </c>
    </row>
    <row r="458" spans="1:21" ht="14.4" customHeight="1" x14ac:dyDescent="0.3">
      <c r="A458" s="726">
        <v>31</v>
      </c>
      <c r="B458" s="727" t="s">
        <v>1843</v>
      </c>
      <c r="C458" s="727" t="s">
        <v>1849</v>
      </c>
      <c r="D458" s="810" t="s">
        <v>2962</v>
      </c>
      <c r="E458" s="811" t="s">
        <v>1859</v>
      </c>
      <c r="F458" s="727" t="s">
        <v>1846</v>
      </c>
      <c r="G458" s="727" t="s">
        <v>1917</v>
      </c>
      <c r="H458" s="727" t="s">
        <v>571</v>
      </c>
      <c r="I458" s="727" t="s">
        <v>2231</v>
      </c>
      <c r="J458" s="727" t="s">
        <v>2232</v>
      </c>
      <c r="K458" s="727" t="s">
        <v>2233</v>
      </c>
      <c r="L458" s="728">
        <v>190</v>
      </c>
      <c r="M458" s="728">
        <v>380</v>
      </c>
      <c r="N458" s="727">
        <v>2</v>
      </c>
      <c r="O458" s="812">
        <v>1</v>
      </c>
      <c r="P458" s="728">
        <v>380</v>
      </c>
      <c r="Q458" s="745">
        <v>1</v>
      </c>
      <c r="R458" s="727">
        <v>2</v>
      </c>
      <c r="S458" s="745">
        <v>1</v>
      </c>
      <c r="T458" s="812">
        <v>1</v>
      </c>
      <c r="U458" s="768">
        <v>1</v>
      </c>
    </row>
    <row r="459" spans="1:21" ht="14.4" customHeight="1" x14ac:dyDescent="0.3">
      <c r="A459" s="726">
        <v>31</v>
      </c>
      <c r="B459" s="727" t="s">
        <v>1843</v>
      </c>
      <c r="C459" s="727" t="s">
        <v>1849</v>
      </c>
      <c r="D459" s="810" t="s">
        <v>2962</v>
      </c>
      <c r="E459" s="811" t="s">
        <v>1859</v>
      </c>
      <c r="F459" s="727" t="s">
        <v>1846</v>
      </c>
      <c r="G459" s="727" t="s">
        <v>1917</v>
      </c>
      <c r="H459" s="727" t="s">
        <v>571</v>
      </c>
      <c r="I459" s="727" t="s">
        <v>2234</v>
      </c>
      <c r="J459" s="727" t="s">
        <v>2235</v>
      </c>
      <c r="K459" s="727" t="s">
        <v>2236</v>
      </c>
      <c r="L459" s="728">
        <v>276.45</v>
      </c>
      <c r="M459" s="728">
        <v>552.9</v>
      </c>
      <c r="N459" s="727">
        <v>2</v>
      </c>
      <c r="O459" s="812">
        <v>1</v>
      </c>
      <c r="P459" s="728">
        <v>552.9</v>
      </c>
      <c r="Q459" s="745">
        <v>1</v>
      </c>
      <c r="R459" s="727">
        <v>2</v>
      </c>
      <c r="S459" s="745">
        <v>1</v>
      </c>
      <c r="T459" s="812">
        <v>1</v>
      </c>
      <c r="U459" s="768">
        <v>1</v>
      </c>
    </row>
    <row r="460" spans="1:21" ht="14.4" customHeight="1" x14ac:dyDescent="0.3">
      <c r="A460" s="726">
        <v>31</v>
      </c>
      <c r="B460" s="727" t="s">
        <v>1843</v>
      </c>
      <c r="C460" s="727" t="s">
        <v>1849</v>
      </c>
      <c r="D460" s="810" t="s">
        <v>2962</v>
      </c>
      <c r="E460" s="811" t="s">
        <v>1861</v>
      </c>
      <c r="F460" s="727" t="s">
        <v>1844</v>
      </c>
      <c r="G460" s="727" t="s">
        <v>2237</v>
      </c>
      <c r="H460" s="727" t="s">
        <v>571</v>
      </c>
      <c r="I460" s="727" t="s">
        <v>2238</v>
      </c>
      <c r="J460" s="727" t="s">
        <v>2239</v>
      </c>
      <c r="K460" s="727" t="s">
        <v>2240</v>
      </c>
      <c r="L460" s="728">
        <v>263.26</v>
      </c>
      <c r="M460" s="728">
        <v>263.26</v>
      </c>
      <c r="N460" s="727">
        <v>1</v>
      </c>
      <c r="O460" s="812">
        <v>0.5</v>
      </c>
      <c r="P460" s="728">
        <v>263.26</v>
      </c>
      <c r="Q460" s="745">
        <v>1</v>
      </c>
      <c r="R460" s="727">
        <v>1</v>
      </c>
      <c r="S460" s="745">
        <v>1</v>
      </c>
      <c r="T460" s="812">
        <v>0.5</v>
      </c>
      <c r="U460" s="768">
        <v>1</v>
      </c>
    </row>
    <row r="461" spans="1:21" ht="14.4" customHeight="1" x14ac:dyDescent="0.3">
      <c r="A461" s="726">
        <v>31</v>
      </c>
      <c r="B461" s="727" t="s">
        <v>1843</v>
      </c>
      <c r="C461" s="727" t="s">
        <v>1849</v>
      </c>
      <c r="D461" s="810" t="s">
        <v>2962</v>
      </c>
      <c r="E461" s="811" t="s">
        <v>1861</v>
      </c>
      <c r="F461" s="727" t="s">
        <v>1844</v>
      </c>
      <c r="G461" s="727" t="s">
        <v>1885</v>
      </c>
      <c r="H461" s="727" t="s">
        <v>610</v>
      </c>
      <c r="I461" s="727" t="s">
        <v>1614</v>
      </c>
      <c r="J461" s="727" t="s">
        <v>1067</v>
      </c>
      <c r="K461" s="727" t="s">
        <v>1615</v>
      </c>
      <c r="L461" s="728">
        <v>154.36000000000001</v>
      </c>
      <c r="M461" s="728">
        <v>154.36000000000001</v>
      </c>
      <c r="N461" s="727">
        <v>1</v>
      </c>
      <c r="O461" s="812">
        <v>1</v>
      </c>
      <c r="P461" s="728">
        <v>154.36000000000001</v>
      </c>
      <c r="Q461" s="745">
        <v>1</v>
      </c>
      <c r="R461" s="727">
        <v>1</v>
      </c>
      <c r="S461" s="745">
        <v>1</v>
      </c>
      <c r="T461" s="812">
        <v>1</v>
      </c>
      <c r="U461" s="768">
        <v>1</v>
      </c>
    </row>
    <row r="462" spans="1:21" ht="14.4" customHeight="1" x14ac:dyDescent="0.3">
      <c r="A462" s="726">
        <v>31</v>
      </c>
      <c r="B462" s="727" t="s">
        <v>1843</v>
      </c>
      <c r="C462" s="727" t="s">
        <v>1849</v>
      </c>
      <c r="D462" s="810" t="s">
        <v>2962</v>
      </c>
      <c r="E462" s="811" t="s">
        <v>1861</v>
      </c>
      <c r="F462" s="727" t="s">
        <v>1844</v>
      </c>
      <c r="G462" s="727" t="s">
        <v>1885</v>
      </c>
      <c r="H462" s="727" t="s">
        <v>610</v>
      </c>
      <c r="I462" s="727" t="s">
        <v>1612</v>
      </c>
      <c r="J462" s="727" t="s">
        <v>1067</v>
      </c>
      <c r="K462" s="727" t="s">
        <v>1613</v>
      </c>
      <c r="L462" s="728">
        <v>225.06</v>
      </c>
      <c r="M462" s="728">
        <v>225.06</v>
      </c>
      <c r="N462" s="727">
        <v>1</v>
      </c>
      <c r="O462" s="812">
        <v>1</v>
      </c>
      <c r="P462" s="728">
        <v>225.06</v>
      </c>
      <c r="Q462" s="745">
        <v>1</v>
      </c>
      <c r="R462" s="727">
        <v>1</v>
      </c>
      <c r="S462" s="745">
        <v>1</v>
      </c>
      <c r="T462" s="812">
        <v>1</v>
      </c>
      <c r="U462" s="768">
        <v>1</v>
      </c>
    </row>
    <row r="463" spans="1:21" ht="14.4" customHeight="1" x14ac:dyDescent="0.3">
      <c r="A463" s="726">
        <v>31</v>
      </c>
      <c r="B463" s="727" t="s">
        <v>1843</v>
      </c>
      <c r="C463" s="727" t="s">
        <v>1849</v>
      </c>
      <c r="D463" s="810" t="s">
        <v>2962</v>
      </c>
      <c r="E463" s="811" t="s">
        <v>1861</v>
      </c>
      <c r="F463" s="727" t="s">
        <v>1844</v>
      </c>
      <c r="G463" s="727" t="s">
        <v>2005</v>
      </c>
      <c r="H463" s="727" t="s">
        <v>571</v>
      </c>
      <c r="I463" s="727" t="s">
        <v>2006</v>
      </c>
      <c r="J463" s="727" t="s">
        <v>2007</v>
      </c>
      <c r="K463" s="727" t="s">
        <v>1626</v>
      </c>
      <c r="L463" s="728">
        <v>78.33</v>
      </c>
      <c r="M463" s="728">
        <v>156.66</v>
      </c>
      <c r="N463" s="727">
        <v>2</v>
      </c>
      <c r="O463" s="812">
        <v>1</v>
      </c>
      <c r="P463" s="728"/>
      <c r="Q463" s="745">
        <v>0</v>
      </c>
      <c r="R463" s="727"/>
      <c r="S463" s="745">
        <v>0</v>
      </c>
      <c r="T463" s="812"/>
      <c r="U463" s="768">
        <v>0</v>
      </c>
    </row>
    <row r="464" spans="1:21" ht="14.4" customHeight="1" x14ac:dyDescent="0.3">
      <c r="A464" s="726">
        <v>31</v>
      </c>
      <c r="B464" s="727" t="s">
        <v>1843</v>
      </c>
      <c r="C464" s="727" t="s">
        <v>1849</v>
      </c>
      <c r="D464" s="810" t="s">
        <v>2962</v>
      </c>
      <c r="E464" s="811" t="s">
        <v>1861</v>
      </c>
      <c r="F464" s="727" t="s">
        <v>1844</v>
      </c>
      <c r="G464" s="727" t="s">
        <v>2130</v>
      </c>
      <c r="H464" s="727" t="s">
        <v>571</v>
      </c>
      <c r="I464" s="727" t="s">
        <v>2241</v>
      </c>
      <c r="J464" s="727" t="s">
        <v>2132</v>
      </c>
      <c r="K464" s="727" t="s">
        <v>2242</v>
      </c>
      <c r="L464" s="728">
        <v>161.4</v>
      </c>
      <c r="M464" s="728">
        <v>161.4</v>
      </c>
      <c r="N464" s="727">
        <v>1</v>
      </c>
      <c r="O464" s="812">
        <v>1</v>
      </c>
      <c r="P464" s="728"/>
      <c r="Q464" s="745">
        <v>0</v>
      </c>
      <c r="R464" s="727"/>
      <c r="S464" s="745">
        <v>0</v>
      </c>
      <c r="T464" s="812"/>
      <c r="U464" s="768">
        <v>0</v>
      </c>
    </row>
    <row r="465" spans="1:21" ht="14.4" customHeight="1" x14ac:dyDescent="0.3">
      <c r="A465" s="726">
        <v>31</v>
      </c>
      <c r="B465" s="727" t="s">
        <v>1843</v>
      </c>
      <c r="C465" s="727" t="s">
        <v>1849</v>
      </c>
      <c r="D465" s="810" t="s">
        <v>2962</v>
      </c>
      <c r="E465" s="811" t="s">
        <v>1861</v>
      </c>
      <c r="F465" s="727" t="s">
        <v>1844</v>
      </c>
      <c r="G465" s="727" t="s">
        <v>2130</v>
      </c>
      <c r="H465" s="727" t="s">
        <v>571</v>
      </c>
      <c r="I465" s="727" t="s">
        <v>2243</v>
      </c>
      <c r="J465" s="727" t="s">
        <v>2244</v>
      </c>
      <c r="K465" s="727" t="s">
        <v>2245</v>
      </c>
      <c r="L465" s="728">
        <v>72.64</v>
      </c>
      <c r="M465" s="728">
        <v>2106.5600000000004</v>
      </c>
      <c r="N465" s="727">
        <v>29</v>
      </c>
      <c r="O465" s="812">
        <v>29</v>
      </c>
      <c r="P465" s="728">
        <v>1452.8000000000004</v>
      </c>
      <c r="Q465" s="745">
        <v>0.68965517241379315</v>
      </c>
      <c r="R465" s="727">
        <v>20</v>
      </c>
      <c r="S465" s="745">
        <v>0.68965517241379315</v>
      </c>
      <c r="T465" s="812">
        <v>20</v>
      </c>
      <c r="U465" s="768">
        <v>0.68965517241379315</v>
      </c>
    </row>
    <row r="466" spans="1:21" ht="14.4" customHeight="1" x14ac:dyDescent="0.3">
      <c r="A466" s="726">
        <v>31</v>
      </c>
      <c r="B466" s="727" t="s">
        <v>1843</v>
      </c>
      <c r="C466" s="727" t="s">
        <v>1849</v>
      </c>
      <c r="D466" s="810" t="s">
        <v>2962</v>
      </c>
      <c r="E466" s="811" t="s">
        <v>1861</v>
      </c>
      <c r="F466" s="727" t="s">
        <v>1844</v>
      </c>
      <c r="G466" s="727" t="s">
        <v>2246</v>
      </c>
      <c r="H466" s="727" t="s">
        <v>571</v>
      </c>
      <c r="I466" s="727" t="s">
        <v>2247</v>
      </c>
      <c r="J466" s="727" t="s">
        <v>686</v>
      </c>
      <c r="K466" s="727" t="s">
        <v>2248</v>
      </c>
      <c r="L466" s="728">
        <v>91.11</v>
      </c>
      <c r="M466" s="728">
        <v>182.22</v>
      </c>
      <c r="N466" s="727">
        <v>2</v>
      </c>
      <c r="O466" s="812">
        <v>1.5</v>
      </c>
      <c r="P466" s="728">
        <v>91.11</v>
      </c>
      <c r="Q466" s="745">
        <v>0.5</v>
      </c>
      <c r="R466" s="727">
        <v>1</v>
      </c>
      <c r="S466" s="745">
        <v>0.5</v>
      </c>
      <c r="T466" s="812">
        <v>1</v>
      </c>
      <c r="U466" s="768">
        <v>0.66666666666666663</v>
      </c>
    </row>
    <row r="467" spans="1:21" ht="14.4" customHeight="1" x14ac:dyDescent="0.3">
      <c r="A467" s="726">
        <v>31</v>
      </c>
      <c r="B467" s="727" t="s">
        <v>1843</v>
      </c>
      <c r="C467" s="727" t="s">
        <v>1849</v>
      </c>
      <c r="D467" s="810" t="s">
        <v>2962</v>
      </c>
      <c r="E467" s="811" t="s">
        <v>1861</v>
      </c>
      <c r="F467" s="727" t="s">
        <v>1844</v>
      </c>
      <c r="G467" s="727" t="s">
        <v>2246</v>
      </c>
      <c r="H467" s="727" t="s">
        <v>571</v>
      </c>
      <c r="I467" s="727" t="s">
        <v>2249</v>
      </c>
      <c r="J467" s="727" t="s">
        <v>686</v>
      </c>
      <c r="K467" s="727" t="s">
        <v>2250</v>
      </c>
      <c r="L467" s="728">
        <v>45.56</v>
      </c>
      <c r="M467" s="728">
        <v>136.68</v>
      </c>
      <c r="N467" s="727">
        <v>3</v>
      </c>
      <c r="O467" s="812">
        <v>1</v>
      </c>
      <c r="P467" s="728">
        <v>136.68</v>
      </c>
      <c r="Q467" s="745">
        <v>1</v>
      </c>
      <c r="R467" s="727">
        <v>3</v>
      </c>
      <c r="S467" s="745">
        <v>1</v>
      </c>
      <c r="T467" s="812">
        <v>1</v>
      </c>
      <c r="U467" s="768">
        <v>1</v>
      </c>
    </row>
    <row r="468" spans="1:21" ht="14.4" customHeight="1" x14ac:dyDescent="0.3">
      <c r="A468" s="726">
        <v>31</v>
      </c>
      <c r="B468" s="727" t="s">
        <v>1843</v>
      </c>
      <c r="C468" s="727" t="s">
        <v>1849</v>
      </c>
      <c r="D468" s="810" t="s">
        <v>2962</v>
      </c>
      <c r="E468" s="811" t="s">
        <v>1861</v>
      </c>
      <c r="F468" s="727" t="s">
        <v>1844</v>
      </c>
      <c r="G468" s="727" t="s">
        <v>2246</v>
      </c>
      <c r="H468" s="727" t="s">
        <v>571</v>
      </c>
      <c r="I468" s="727" t="s">
        <v>2251</v>
      </c>
      <c r="J468" s="727" t="s">
        <v>686</v>
      </c>
      <c r="K468" s="727" t="s">
        <v>2248</v>
      </c>
      <c r="L468" s="728">
        <v>91.11</v>
      </c>
      <c r="M468" s="728">
        <v>91.11</v>
      </c>
      <c r="N468" s="727">
        <v>1</v>
      </c>
      <c r="O468" s="812">
        <v>1</v>
      </c>
      <c r="P468" s="728">
        <v>91.11</v>
      </c>
      <c r="Q468" s="745">
        <v>1</v>
      </c>
      <c r="R468" s="727">
        <v>1</v>
      </c>
      <c r="S468" s="745">
        <v>1</v>
      </c>
      <c r="T468" s="812">
        <v>1</v>
      </c>
      <c r="U468" s="768">
        <v>1</v>
      </c>
    </row>
    <row r="469" spans="1:21" ht="14.4" customHeight="1" x14ac:dyDescent="0.3">
      <c r="A469" s="726">
        <v>31</v>
      </c>
      <c r="B469" s="727" t="s">
        <v>1843</v>
      </c>
      <c r="C469" s="727" t="s">
        <v>1849</v>
      </c>
      <c r="D469" s="810" t="s">
        <v>2962</v>
      </c>
      <c r="E469" s="811" t="s">
        <v>1861</v>
      </c>
      <c r="F469" s="727" t="s">
        <v>1844</v>
      </c>
      <c r="G469" s="727" t="s">
        <v>2252</v>
      </c>
      <c r="H469" s="727" t="s">
        <v>571</v>
      </c>
      <c r="I469" s="727" t="s">
        <v>2253</v>
      </c>
      <c r="J469" s="727" t="s">
        <v>2254</v>
      </c>
      <c r="K469" s="727" t="s">
        <v>2255</v>
      </c>
      <c r="L469" s="728">
        <v>117.31</v>
      </c>
      <c r="M469" s="728">
        <v>117.31</v>
      </c>
      <c r="N469" s="727">
        <v>1</v>
      </c>
      <c r="O469" s="812">
        <v>1</v>
      </c>
      <c r="P469" s="728">
        <v>117.31</v>
      </c>
      <c r="Q469" s="745">
        <v>1</v>
      </c>
      <c r="R469" s="727">
        <v>1</v>
      </c>
      <c r="S469" s="745">
        <v>1</v>
      </c>
      <c r="T469" s="812">
        <v>1</v>
      </c>
      <c r="U469" s="768">
        <v>1</v>
      </c>
    </row>
    <row r="470" spans="1:21" ht="14.4" customHeight="1" x14ac:dyDescent="0.3">
      <c r="A470" s="726">
        <v>31</v>
      </c>
      <c r="B470" s="727" t="s">
        <v>1843</v>
      </c>
      <c r="C470" s="727" t="s">
        <v>1849</v>
      </c>
      <c r="D470" s="810" t="s">
        <v>2962</v>
      </c>
      <c r="E470" s="811" t="s">
        <v>1861</v>
      </c>
      <c r="F470" s="727" t="s">
        <v>1844</v>
      </c>
      <c r="G470" s="727" t="s">
        <v>2256</v>
      </c>
      <c r="H470" s="727" t="s">
        <v>571</v>
      </c>
      <c r="I470" s="727" t="s">
        <v>2257</v>
      </c>
      <c r="J470" s="727" t="s">
        <v>2258</v>
      </c>
      <c r="K470" s="727" t="s">
        <v>2259</v>
      </c>
      <c r="L470" s="728">
        <v>0</v>
      </c>
      <c r="M470" s="728">
        <v>0</v>
      </c>
      <c r="N470" s="727">
        <v>2</v>
      </c>
      <c r="O470" s="812">
        <v>2</v>
      </c>
      <c r="P470" s="728">
        <v>0</v>
      </c>
      <c r="Q470" s="745"/>
      <c r="R470" s="727">
        <v>2</v>
      </c>
      <c r="S470" s="745">
        <v>1</v>
      </c>
      <c r="T470" s="812">
        <v>2</v>
      </c>
      <c r="U470" s="768">
        <v>1</v>
      </c>
    </row>
    <row r="471" spans="1:21" ht="14.4" customHeight="1" x14ac:dyDescent="0.3">
      <c r="A471" s="726">
        <v>31</v>
      </c>
      <c r="B471" s="727" t="s">
        <v>1843</v>
      </c>
      <c r="C471" s="727" t="s">
        <v>1849</v>
      </c>
      <c r="D471" s="810" t="s">
        <v>2962</v>
      </c>
      <c r="E471" s="811" t="s">
        <v>1861</v>
      </c>
      <c r="F471" s="727" t="s">
        <v>1844</v>
      </c>
      <c r="G471" s="727" t="s">
        <v>2260</v>
      </c>
      <c r="H471" s="727" t="s">
        <v>571</v>
      </c>
      <c r="I471" s="727" t="s">
        <v>2261</v>
      </c>
      <c r="J471" s="727" t="s">
        <v>861</v>
      </c>
      <c r="K471" s="727" t="s">
        <v>2262</v>
      </c>
      <c r="L471" s="728">
        <v>107.27</v>
      </c>
      <c r="M471" s="728">
        <v>107.27</v>
      </c>
      <c r="N471" s="727">
        <v>1</v>
      </c>
      <c r="O471" s="812">
        <v>1</v>
      </c>
      <c r="P471" s="728">
        <v>107.27</v>
      </c>
      <c r="Q471" s="745">
        <v>1</v>
      </c>
      <c r="R471" s="727">
        <v>1</v>
      </c>
      <c r="S471" s="745">
        <v>1</v>
      </c>
      <c r="T471" s="812">
        <v>1</v>
      </c>
      <c r="U471" s="768">
        <v>1</v>
      </c>
    </row>
    <row r="472" spans="1:21" ht="14.4" customHeight="1" x14ac:dyDescent="0.3">
      <c r="A472" s="726">
        <v>31</v>
      </c>
      <c r="B472" s="727" t="s">
        <v>1843</v>
      </c>
      <c r="C472" s="727" t="s">
        <v>1849</v>
      </c>
      <c r="D472" s="810" t="s">
        <v>2962</v>
      </c>
      <c r="E472" s="811" t="s">
        <v>1861</v>
      </c>
      <c r="F472" s="727" t="s">
        <v>1844</v>
      </c>
      <c r="G472" s="727" t="s">
        <v>1930</v>
      </c>
      <c r="H472" s="727" t="s">
        <v>571</v>
      </c>
      <c r="I472" s="727" t="s">
        <v>1931</v>
      </c>
      <c r="J472" s="727" t="s">
        <v>1932</v>
      </c>
      <c r="K472" s="727" t="s">
        <v>1933</v>
      </c>
      <c r="L472" s="728">
        <v>0</v>
      </c>
      <c r="M472" s="728">
        <v>0</v>
      </c>
      <c r="N472" s="727">
        <v>17</v>
      </c>
      <c r="O472" s="812">
        <v>13</v>
      </c>
      <c r="P472" s="728">
        <v>0</v>
      </c>
      <c r="Q472" s="745"/>
      <c r="R472" s="727">
        <v>7</v>
      </c>
      <c r="S472" s="745">
        <v>0.41176470588235292</v>
      </c>
      <c r="T472" s="812">
        <v>4.5</v>
      </c>
      <c r="U472" s="768">
        <v>0.34615384615384615</v>
      </c>
    </row>
    <row r="473" spans="1:21" ht="14.4" customHeight="1" x14ac:dyDescent="0.3">
      <c r="A473" s="726">
        <v>31</v>
      </c>
      <c r="B473" s="727" t="s">
        <v>1843</v>
      </c>
      <c r="C473" s="727" t="s">
        <v>1849</v>
      </c>
      <c r="D473" s="810" t="s">
        <v>2962</v>
      </c>
      <c r="E473" s="811" t="s">
        <v>1861</v>
      </c>
      <c r="F473" s="727" t="s">
        <v>1844</v>
      </c>
      <c r="G473" s="727" t="s">
        <v>2189</v>
      </c>
      <c r="H473" s="727" t="s">
        <v>571</v>
      </c>
      <c r="I473" s="727" t="s">
        <v>2190</v>
      </c>
      <c r="J473" s="727" t="s">
        <v>2191</v>
      </c>
      <c r="K473" s="727" t="s">
        <v>2192</v>
      </c>
      <c r="L473" s="728">
        <v>159.71</v>
      </c>
      <c r="M473" s="728">
        <v>798.55000000000007</v>
      </c>
      <c r="N473" s="727">
        <v>5</v>
      </c>
      <c r="O473" s="812">
        <v>4</v>
      </c>
      <c r="P473" s="728"/>
      <c r="Q473" s="745">
        <v>0</v>
      </c>
      <c r="R473" s="727"/>
      <c r="S473" s="745">
        <v>0</v>
      </c>
      <c r="T473" s="812"/>
      <c r="U473" s="768">
        <v>0</v>
      </c>
    </row>
    <row r="474" spans="1:21" ht="14.4" customHeight="1" x14ac:dyDescent="0.3">
      <c r="A474" s="726">
        <v>31</v>
      </c>
      <c r="B474" s="727" t="s">
        <v>1843</v>
      </c>
      <c r="C474" s="727" t="s">
        <v>1849</v>
      </c>
      <c r="D474" s="810" t="s">
        <v>2962</v>
      </c>
      <c r="E474" s="811" t="s">
        <v>1861</v>
      </c>
      <c r="F474" s="727" t="s">
        <v>1844</v>
      </c>
      <c r="G474" s="727" t="s">
        <v>1881</v>
      </c>
      <c r="H474" s="727" t="s">
        <v>571</v>
      </c>
      <c r="I474" s="727" t="s">
        <v>1941</v>
      </c>
      <c r="J474" s="727" t="s">
        <v>606</v>
      </c>
      <c r="K474" s="727" t="s">
        <v>1942</v>
      </c>
      <c r="L474" s="728">
        <v>0</v>
      </c>
      <c r="M474" s="728">
        <v>0</v>
      </c>
      <c r="N474" s="727">
        <v>2</v>
      </c>
      <c r="O474" s="812">
        <v>2</v>
      </c>
      <c r="P474" s="728">
        <v>0</v>
      </c>
      <c r="Q474" s="745"/>
      <c r="R474" s="727">
        <v>2</v>
      </c>
      <c r="S474" s="745">
        <v>1</v>
      </c>
      <c r="T474" s="812">
        <v>2</v>
      </c>
      <c r="U474" s="768">
        <v>1</v>
      </c>
    </row>
    <row r="475" spans="1:21" ht="14.4" customHeight="1" x14ac:dyDescent="0.3">
      <c r="A475" s="726">
        <v>31</v>
      </c>
      <c r="B475" s="727" t="s">
        <v>1843</v>
      </c>
      <c r="C475" s="727" t="s">
        <v>1849</v>
      </c>
      <c r="D475" s="810" t="s">
        <v>2962</v>
      </c>
      <c r="E475" s="811" t="s">
        <v>1861</v>
      </c>
      <c r="F475" s="727" t="s">
        <v>1844</v>
      </c>
      <c r="G475" s="727" t="s">
        <v>1943</v>
      </c>
      <c r="H475" s="727" t="s">
        <v>571</v>
      </c>
      <c r="I475" s="727" t="s">
        <v>2263</v>
      </c>
      <c r="J475" s="727" t="s">
        <v>2264</v>
      </c>
      <c r="K475" s="727" t="s">
        <v>1945</v>
      </c>
      <c r="L475" s="728">
        <v>22.79</v>
      </c>
      <c r="M475" s="728">
        <v>182.31999999999996</v>
      </c>
      <c r="N475" s="727">
        <v>8</v>
      </c>
      <c r="O475" s="812">
        <v>7.5</v>
      </c>
      <c r="P475" s="728">
        <v>159.52999999999997</v>
      </c>
      <c r="Q475" s="745">
        <v>0.875</v>
      </c>
      <c r="R475" s="727">
        <v>7</v>
      </c>
      <c r="S475" s="745">
        <v>0.875</v>
      </c>
      <c r="T475" s="812">
        <v>6.5</v>
      </c>
      <c r="U475" s="768">
        <v>0.8666666666666667</v>
      </c>
    </row>
    <row r="476" spans="1:21" ht="14.4" customHeight="1" x14ac:dyDescent="0.3">
      <c r="A476" s="726">
        <v>31</v>
      </c>
      <c r="B476" s="727" t="s">
        <v>1843</v>
      </c>
      <c r="C476" s="727" t="s">
        <v>1849</v>
      </c>
      <c r="D476" s="810" t="s">
        <v>2962</v>
      </c>
      <c r="E476" s="811" t="s">
        <v>1861</v>
      </c>
      <c r="F476" s="727" t="s">
        <v>1844</v>
      </c>
      <c r="G476" s="727" t="s">
        <v>1943</v>
      </c>
      <c r="H476" s="727" t="s">
        <v>571</v>
      </c>
      <c r="I476" s="727" t="s">
        <v>2265</v>
      </c>
      <c r="J476" s="727" t="s">
        <v>2264</v>
      </c>
      <c r="K476" s="727" t="s">
        <v>2266</v>
      </c>
      <c r="L476" s="728">
        <v>114</v>
      </c>
      <c r="M476" s="728">
        <v>114</v>
      </c>
      <c r="N476" s="727">
        <v>1</v>
      </c>
      <c r="O476" s="812">
        <v>0.5</v>
      </c>
      <c r="P476" s="728">
        <v>114</v>
      </c>
      <c r="Q476" s="745">
        <v>1</v>
      </c>
      <c r="R476" s="727">
        <v>1</v>
      </c>
      <c r="S476" s="745">
        <v>1</v>
      </c>
      <c r="T476" s="812">
        <v>0.5</v>
      </c>
      <c r="U476" s="768">
        <v>1</v>
      </c>
    </row>
    <row r="477" spans="1:21" ht="14.4" customHeight="1" x14ac:dyDescent="0.3">
      <c r="A477" s="726">
        <v>31</v>
      </c>
      <c r="B477" s="727" t="s">
        <v>1843</v>
      </c>
      <c r="C477" s="727" t="s">
        <v>1849</v>
      </c>
      <c r="D477" s="810" t="s">
        <v>2962</v>
      </c>
      <c r="E477" s="811" t="s">
        <v>1861</v>
      </c>
      <c r="F477" s="727" t="s">
        <v>1844</v>
      </c>
      <c r="G477" s="727" t="s">
        <v>1943</v>
      </c>
      <c r="H477" s="727" t="s">
        <v>571</v>
      </c>
      <c r="I477" s="727" t="s">
        <v>1944</v>
      </c>
      <c r="J477" s="727" t="s">
        <v>650</v>
      </c>
      <c r="K477" s="727" t="s">
        <v>1945</v>
      </c>
      <c r="L477" s="728">
        <v>0</v>
      </c>
      <c r="M477" s="728">
        <v>0</v>
      </c>
      <c r="N477" s="727">
        <v>4</v>
      </c>
      <c r="O477" s="812">
        <v>4</v>
      </c>
      <c r="P477" s="728">
        <v>0</v>
      </c>
      <c r="Q477" s="745"/>
      <c r="R477" s="727">
        <v>2</v>
      </c>
      <c r="S477" s="745">
        <v>0.5</v>
      </c>
      <c r="T477" s="812">
        <v>2</v>
      </c>
      <c r="U477" s="768">
        <v>0.5</v>
      </c>
    </row>
    <row r="478" spans="1:21" ht="14.4" customHeight="1" x14ac:dyDescent="0.3">
      <c r="A478" s="726">
        <v>31</v>
      </c>
      <c r="B478" s="727" t="s">
        <v>1843</v>
      </c>
      <c r="C478" s="727" t="s">
        <v>1849</v>
      </c>
      <c r="D478" s="810" t="s">
        <v>2962</v>
      </c>
      <c r="E478" s="811" t="s">
        <v>1861</v>
      </c>
      <c r="F478" s="727" t="s">
        <v>1844</v>
      </c>
      <c r="G478" s="727" t="s">
        <v>2267</v>
      </c>
      <c r="H478" s="727" t="s">
        <v>571</v>
      </c>
      <c r="I478" s="727" t="s">
        <v>2268</v>
      </c>
      <c r="J478" s="727" t="s">
        <v>1117</v>
      </c>
      <c r="K478" s="727" t="s">
        <v>2269</v>
      </c>
      <c r="L478" s="728">
        <v>0</v>
      </c>
      <c r="M478" s="728">
        <v>0</v>
      </c>
      <c r="N478" s="727">
        <v>1</v>
      </c>
      <c r="O478" s="812">
        <v>1</v>
      </c>
      <c r="P478" s="728">
        <v>0</v>
      </c>
      <c r="Q478" s="745"/>
      <c r="R478" s="727">
        <v>1</v>
      </c>
      <c r="S478" s="745">
        <v>1</v>
      </c>
      <c r="T478" s="812">
        <v>1</v>
      </c>
      <c r="U478" s="768">
        <v>1</v>
      </c>
    </row>
    <row r="479" spans="1:21" ht="14.4" customHeight="1" x14ac:dyDescent="0.3">
      <c r="A479" s="726">
        <v>31</v>
      </c>
      <c r="B479" s="727" t="s">
        <v>1843</v>
      </c>
      <c r="C479" s="727" t="s">
        <v>1849</v>
      </c>
      <c r="D479" s="810" t="s">
        <v>2962</v>
      </c>
      <c r="E479" s="811" t="s">
        <v>1861</v>
      </c>
      <c r="F479" s="727" t="s">
        <v>1844</v>
      </c>
      <c r="G479" s="727" t="s">
        <v>1946</v>
      </c>
      <c r="H479" s="727" t="s">
        <v>571</v>
      </c>
      <c r="I479" s="727" t="s">
        <v>1947</v>
      </c>
      <c r="J479" s="727" t="s">
        <v>1948</v>
      </c>
      <c r="K479" s="727" t="s">
        <v>1949</v>
      </c>
      <c r="L479" s="728">
        <v>132.97999999999999</v>
      </c>
      <c r="M479" s="728">
        <v>1329.8</v>
      </c>
      <c r="N479" s="727">
        <v>10</v>
      </c>
      <c r="O479" s="812">
        <v>5.5</v>
      </c>
      <c r="P479" s="728">
        <v>1329.8</v>
      </c>
      <c r="Q479" s="745">
        <v>1</v>
      </c>
      <c r="R479" s="727">
        <v>10</v>
      </c>
      <c r="S479" s="745">
        <v>1</v>
      </c>
      <c r="T479" s="812">
        <v>5.5</v>
      </c>
      <c r="U479" s="768">
        <v>1</v>
      </c>
    </row>
    <row r="480" spans="1:21" ht="14.4" customHeight="1" x14ac:dyDescent="0.3">
      <c r="A480" s="726">
        <v>31</v>
      </c>
      <c r="B480" s="727" t="s">
        <v>1843</v>
      </c>
      <c r="C480" s="727" t="s">
        <v>1849</v>
      </c>
      <c r="D480" s="810" t="s">
        <v>2962</v>
      </c>
      <c r="E480" s="811" t="s">
        <v>1861</v>
      </c>
      <c r="F480" s="727" t="s">
        <v>1844</v>
      </c>
      <c r="G480" s="727" t="s">
        <v>1946</v>
      </c>
      <c r="H480" s="727" t="s">
        <v>571</v>
      </c>
      <c r="I480" s="727" t="s">
        <v>2013</v>
      </c>
      <c r="J480" s="727" t="s">
        <v>1948</v>
      </c>
      <c r="K480" s="727" t="s">
        <v>1949</v>
      </c>
      <c r="L480" s="728">
        <v>132.97999999999999</v>
      </c>
      <c r="M480" s="728">
        <v>398.93999999999994</v>
      </c>
      <c r="N480" s="727">
        <v>3</v>
      </c>
      <c r="O480" s="812">
        <v>2</v>
      </c>
      <c r="P480" s="728">
        <v>398.93999999999994</v>
      </c>
      <c r="Q480" s="745">
        <v>1</v>
      </c>
      <c r="R480" s="727">
        <v>3</v>
      </c>
      <c r="S480" s="745">
        <v>1</v>
      </c>
      <c r="T480" s="812">
        <v>2</v>
      </c>
      <c r="U480" s="768">
        <v>1</v>
      </c>
    </row>
    <row r="481" spans="1:21" ht="14.4" customHeight="1" x14ac:dyDescent="0.3">
      <c r="A481" s="726">
        <v>31</v>
      </c>
      <c r="B481" s="727" t="s">
        <v>1843</v>
      </c>
      <c r="C481" s="727" t="s">
        <v>1849</v>
      </c>
      <c r="D481" s="810" t="s">
        <v>2962</v>
      </c>
      <c r="E481" s="811" t="s">
        <v>1861</v>
      </c>
      <c r="F481" s="727" t="s">
        <v>1844</v>
      </c>
      <c r="G481" s="727" t="s">
        <v>2270</v>
      </c>
      <c r="H481" s="727" t="s">
        <v>571</v>
      </c>
      <c r="I481" s="727" t="s">
        <v>2271</v>
      </c>
      <c r="J481" s="727" t="s">
        <v>2272</v>
      </c>
      <c r="K481" s="727" t="s">
        <v>2273</v>
      </c>
      <c r="L481" s="728">
        <v>24.37</v>
      </c>
      <c r="M481" s="728">
        <v>24.37</v>
      </c>
      <c r="N481" s="727">
        <v>1</v>
      </c>
      <c r="O481" s="812">
        <v>0.5</v>
      </c>
      <c r="P481" s="728">
        <v>24.37</v>
      </c>
      <c r="Q481" s="745">
        <v>1</v>
      </c>
      <c r="R481" s="727">
        <v>1</v>
      </c>
      <c r="S481" s="745">
        <v>1</v>
      </c>
      <c r="T481" s="812">
        <v>0.5</v>
      </c>
      <c r="U481" s="768">
        <v>1</v>
      </c>
    </row>
    <row r="482" spans="1:21" ht="14.4" customHeight="1" x14ac:dyDescent="0.3">
      <c r="A482" s="726">
        <v>31</v>
      </c>
      <c r="B482" s="727" t="s">
        <v>1843</v>
      </c>
      <c r="C482" s="727" t="s">
        <v>1849</v>
      </c>
      <c r="D482" s="810" t="s">
        <v>2962</v>
      </c>
      <c r="E482" s="811" t="s">
        <v>1861</v>
      </c>
      <c r="F482" s="727" t="s">
        <v>1844</v>
      </c>
      <c r="G482" s="727" t="s">
        <v>2080</v>
      </c>
      <c r="H482" s="727" t="s">
        <v>571</v>
      </c>
      <c r="I482" s="727" t="s">
        <v>2081</v>
      </c>
      <c r="J482" s="727" t="s">
        <v>2082</v>
      </c>
      <c r="K482" s="727" t="s">
        <v>2083</v>
      </c>
      <c r="L482" s="728">
        <v>17.239999999999998</v>
      </c>
      <c r="M482" s="728">
        <v>68.959999999999994</v>
      </c>
      <c r="N482" s="727">
        <v>4</v>
      </c>
      <c r="O482" s="812">
        <v>4</v>
      </c>
      <c r="P482" s="728">
        <v>51.72</v>
      </c>
      <c r="Q482" s="745">
        <v>0.75</v>
      </c>
      <c r="R482" s="727">
        <v>3</v>
      </c>
      <c r="S482" s="745">
        <v>0.75</v>
      </c>
      <c r="T482" s="812">
        <v>3</v>
      </c>
      <c r="U482" s="768">
        <v>0.75</v>
      </c>
    </row>
    <row r="483" spans="1:21" ht="14.4" customHeight="1" x14ac:dyDescent="0.3">
      <c r="A483" s="726">
        <v>31</v>
      </c>
      <c r="B483" s="727" t="s">
        <v>1843</v>
      </c>
      <c r="C483" s="727" t="s">
        <v>1849</v>
      </c>
      <c r="D483" s="810" t="s">
        <v>2962</v>
      </c>
      <c r="E483" s="811" t="s">
        <v>1861</v>
      </c>
      <c r="F483" s="727" t="s">
        <v>1844</v>
      </c>
      <c r="G483" s="727" t="s">
        <v>1886</v>
      </c>
      <c r="H483" s="727" t="s">
        <v>610</v>
      </c>
      <c r="I483" s="727" t="s">
        <v>1887</v>
      </c>
      <c r="J483" s="727" t="s">
        <v>753</v>
      </c>
      <c r="K483" s="727" t="s">
        <v>1497</v>
      </c>
      <c r="L483" s="728">
        <v>490.89</v>
      </c>
      <c r="M483" s="728">
        <v>15708.480000000001</v>
      </c>
      <c r="N483" s="727">
        <v>32</v>
      </c>
      <c r="O483" s="812">
        <v>16</v>
      </c>
      <c r="P483" s="728">
        <v>15708.480000000001</v>
      </c>
      <c r="Q483" s="745">
        <v>1</v>
      </c>
      <c r="R483" s="727">
        <v>32</v>
      </c>
      <c r="S483" s="745">
        <v>1</v>
      </c>
      <c r="T483" s="812">
        <v>16</v>
      </c>
      <c r="U483" s="768">
        <v>1</v>
      </c>
    </row>
    <row r="484" spans="1:21" ht="14.4" customHeight="1" x14ac:dyDescent="0.3">
      <c r="A484" s="726">
        <v>31</v>
      </c>
      <c r="B484" s="727" t="s">
        <v>1843</v>
      </c>
      <c r="C484" s="727" t="s">
        <v>1849</v>
      </c>
      <c r="D484" s="810" t="s">
        <v>2962</v>
      </c>
      <c r="E484" s="811" t="s">
        <v>1861</v>
      </c>
      <c r="F484" s="727" t="s">
        <v>1844</v>
      </c>
      <c r="G484" s="727" t="s">
        <v>1889</v>
      </c>
      <c r="H484" s="727" t="s">
        <v>610</v>
      </c>
      <c r="I484" s="727" t="s">
        <v>1673</v>
      </c>
      <c r="J484" s="727" t="s">
        <v>643</v>
      </c>
      <c r="K484" s="727" t="s">
        <v>1674</v>
      </c>
      <c r="L484" s="728">
        <v>48.42</v>
      </c>
      <c r="M484" s="728">
        <v>290.52</v>
      </c>
      <c r="N484" s="727">
        <v>6</v>
      </c>
      <c r="O484" s="812">
        <v>5.5</v>
      </c>
      <c r="P484" s="728">
        <v>96.84</v>
      </c>
      <c r="Q484" s="745">
        <v>0.33333333333333337</v>
      </c>
      <c r="R484" s="727">
        <v>2</v>
      </c>
      <c r="S484" s="745">
        <v>0.33333333333333331</v>
      </c>
      <c r="T484" s="812">
        <v>1.5</v>
      </c>
      <c r="U484" s="768">
        <v>0.27272727272727271</v>
      </c>
    </row>
    <row r="485" spans="1:21" ht="14.4" customHeight="1" x14ac:dyDescent="0.3">
      <c r="A485" s="726">
        <v>31</v>
      </c>
      <c r="B485" s="727" t="s">
        <v>1843</v>
      </c>
      <c r="C485" s="727" t="s">
        <v>1849</v>
      </c>
      <c r="D485" s="810" t="s">
        <v>2962</v>
      </c>
      <c r="E485" s="811" t="s">
        <v>1861</v>
      </c>
      <c r="F485" s="727" t="s">
        <v>1844</v>
      </c>
      <c r="G485" s="727" t="s">
        <v>2211</v>
      </c>
      <c r="H485" s="727" t="s">
        <v>571</v>
      </c>
      <c r="I485" s="727" t="s">
        <v>1519</v>
      </c>
      <c r="J485" s="727" t="s">
        <v>1520</v>
      </c>
      <c r="K485" s="727" t="s">
        <v>1521</v>
      </c>
      <c r="L485" s="728">
        <v>0</v>
      </c>
      <c r="M485" s="728">
        <v>0</v>
      </c>
      <c r="N485" s="727">
        <v>2</v>
      </c>
      <c r="O485" s="812">
        <v>1</v>
      </c>
      <c r="P485" s="728"/>
      <c r="Q485" s="745"/>
      <c r="R485" s="727"/>
      <c r="S485" s="745">
        <v>0</v>
      </c>
      <c r="T485" s="812"/>
      <c r="U485" s="768">
        <v>0</v>
      </c>
    </row>
    <row r="486" spans="1:21" ht="14.4" customHeight="1" x14ac:dyDescent="0.3">
      <c r="A486" s="726">
        <v>31</v>
      </c>
      <c r="B486" s="727" t="s">
        <v>1843</v>
      </c>
      <c r="C486" s="727" t="s">
        <v>1849</v>
      </c>
      <c r="D486" s="810" t="s">
        <v>2962</v>
      </c>
      <c r="E486" s="811" t="s">
        <v>1861</v>
      </c>
      <c r="F486" s="727" t="s">
        <v>1844</v>
      </c>
      <c r="G486" s="727" t="s">
        <v>2274</v>
      </c>
      <c r="H486" s="727" t="s">
        <v>571</v>
      </c>
      <c r="I486" s="727" t="s">
        <v>2275</v>
      </c>
      <c r="J486" s="727" t="s">
        <v>744</v>
      </c>
      <c r="K486" s="727" t="s">
        <v>2276</v>
      </c>
      <c r="L486" s="728">
        <v>82.17</v>
      </c>
      <c r="M486" s="728">
        <v>82.17</v>
      </c>
      <c r="N486" s="727">
        <v>1</v>
      </c>
      <c r="O486" s="812">
        <v>1</v>
      </c>
      <c r="P486" s="728"/>
      <c r="Q486" s="745">
        <v>0</v>
      </c>
      <c r="R486" s="727"/>
      <c r="S486" s="745">
        <v>0</v>
      </c>
      <c r="T486" s="812"/>
      <c r="U486" s="768">
        <v>0</v>
      </c>
    </row>
    <row r="487" spans="1:21" ht="14.4" customHeight="1" x14ac:dyDescent="0.3">
      <c r="A487" s="726">
        <v>31</v>
      </c>
      <c r="B487" s="727" t="s">
        <v>1843</v>
      </c>
      <c r="C487" s="727" t="s">
        <v>1849</v>
      </c>
      <c r="D487" s="810" t="s">
        <v>2962</v>
      </c>
      <c r="E487" s="811" t="s">
        <v>1861</v>
      </c>
      <c r="F487" s="727" t="s">
        <v>1844</v>
      </c>
      <c r="G487" s="727" t="s">
        <v>2277</v>
      </c>
      <c r="H487" s="727" t="s">
        <v>571</v>
      </c>
      <c r="I487" s="727" t="s">
        <v>2278</v>
      </c>
      <c r="J487" s="727" t="s">
        <v>613</v>
      </c>
      <c r="K487" s="727" t="s">
        <v>2279</v>
      </c>
      <c r="L487" s="728">
        <v>108.44</v>
      </c>
      <c r="M487" s="728">
        <v>216.88</v>
      </c>
      <c r="N487" s="727">
        <v>2</v>
      </c>
      <c r="O487" s="812">
        <v>1</v>
      </c>
      <c r="P487" s="728">
        <v>216.88</v>
      </c>
      <c r="Q487" s="745">
        <v>1</v>
      </c>
      <c r="R487" s="727">
        <v>2</v>
      </c>
      <c r="S487" s="745">
        <v>1</v>
      </c>
      <c r="T487" s="812">
        <v>1</v>
      </c>
      <c r="U487" s="768">
        <v>1</v>
      </c>
    </row>
    <row r="488" spans="1:21" ht="14.4" customHeight="1" x14ac:dyDescent="0.3">
      <c r="A488" s="726">
        <v>31</v>
      </c>
      <c r="B488" s="727" t="s">
        <v>1843</v>
      </c>
      <c r="C488" s="727" t="s">
        <v>1849</v>
      </c>
      <c r="D488" s="810" t="s">
        <v>2962</v>
      </c>
      <c r="E488" s="811" t="s">
        <v>1861</v>
      </c>
      <c r="F488" s="727" t="s">
        <v>1844</v>
      </c>
      <c r="G488" s="727" t="s">
        <v>2280</v>
      </c>
      <c r="H488" s="727" t="s">
        <v>571</v>
      </c>
      <c r="I488" s="727" t="s">
        <v>2281</v>
      </c>
      <c r="J488" s="727" t="s">
        <v>2282</v>
      </c>
      <c r="K488" s="727" t="s">
        <v>2283</v>
      </c>
      <c r="L488" s="728">
        <v>54.55</v>
      </c>
      <c r="M488" s="728">
        <v>54.55</v>
      </c>
      <c r="N488" s="727">
        <v>1</v>
      </c>
      <c r="O488" s="812">
        <v>0.5</v>
      </c>
      <c r="P488" s="728"/>
      <c r="Q488" s="745">
        <v>0</v>
      </c>
      <c r="R488" s="727"/>
      <c r="S488" s="745">
        <v>0</v>
      </c>
      <c r="T488" s="812"/>
      <c r="U488" s="768">
        <v>0</v>
      </c>
    </row>
    <row r="489" spans="1:21" ht="14.4" customHeight="1" x14ac:dyDescent="0.3">
      <c r="A489" s="726">
        <v>31</v>
      </c>
      <c r="B489" s="727" t="s">
        <v>1843</v>
      </c>
      <c r="C489" s="727" t="s">
        <v>1849</v>
      </c>
      <c r="D489" s="810" t="s">
        <v>2962</v>
      </c>
      <c r="E489" s="811" t="s">
        <v>1861</v>
      </c>
      <c r="F489" s="727" t="s">
        <v>1844</v>
      </c>
      <c r="G489" s="727" t="s">
        <v>1890</v>
      </c>
      <c r="H489" s="727" t="s">
        <v>610</v>
      </c>
      <c r="I489" s="727" t="s">
        <v>1692</v>
      </c>
      <c r="J489" s="727" t="s">
        <v>1693</v>
      </c>
      <c r="K489" s="727" t="s">
        <v>1694</v>
      </c>
      <c r="L489" s="728">
        <v>0</v>
      </c>
      <c r="M489" s="728">
        <v>0</v>
      </c>
      <c r="N489" s="727">
        <v>20</v>
      </c>
      <c r="O489" s="812">
        <v>16.5</v>
      </c>
      <c r="P489" s="728">
        <v>0</v>
      </c>
      <c r="Q489" s="745"/>
      <c r="R489" s="727">
        <v>9</v>
      </c>
      <c r="S489" s="745">
        <v>0.45</v>
      </c>
      <c r="T489" s="812">
        <v>7</v>
      </c>
      <c r="U489" s="768">
        <v>0.42424242424242425</v>
      </c>
    </row>
    <row r="490" spans="1:21" ht="14.4" customHeight="1" x14ac:dyDescent="0.3">
      <c r="A490" s="726">
        <v>31</v>
      </c>
      <c r="B490" s="727" t="s">
        <v>1843</v>
      </c>
      <c r="C490" s="727" t="s">
        <v>1849</v>
      </c>
      <c r="D490" s="810" t="s">
        <v>2962</v>
      </c>
      <c r="E490" s="811" t="s">
        <v>1861</v>
      </c>
      <c r="F490" s="727" t="s">
        <v>1844</v>
      </c>
      <c r="G490" s="727" t="s">
        <v>2212</v>
      </c>
      <c r="H490" s="727" t="s">
        <v>571</v>
      </c>
      <c r="I490" s="727" t="s">
        <v>2213</v>
      </c>
      <c r="J490" s="727" t="s">
        <v>1114</v>
      </c>
      <c r="K490" s="727" t="s">
        <v>2214</v>
      </c>
      <c r="L490" s="728">
        <v>299.24</v>
      </c>
      <c r="M490" s="728">
        <v>299.24</v>
      </c>
      <c r="N490" s="727">
        <v>1</v>
      </c>
      <c r="O490" s="812">
        <v>1</v>
      </c>
      <c r="P490" s="728">
        <v>299.24</v>
      </c>
      <c r="Q490" s="745">
        <v>1</v>
      </c>
      <c r="R490" s="727">
        <v>1</v>
      </c>
      <c r="S490" s="745">
        <v>1</v>
      </c>
      <c r="T490" s="812">
        <v>1</v>
      </c>
      <c r="U490" s="768">
        <v>1</v>
      </c>
    </row>
    <row r="491" spans="1:21" ht="14.4" customHeight="1" x14ac:dyDescent="0.3">
      <c r="A491" s="726">
        <v>31</v>
      </c>
      <c r="B491" s="727" t="s">
        <v>1843</v>
      </c>
      <c r="C491" s="727" t="s">
        <v>1849</v>
      </c>
      <c r="D491" s="810" t="s">
        <v>2962</v>
      </c>
      <c r="E491" s="811" t="s">
        <v>1861</v>
      </c>
      <c r="F491" s="727" t="s">
        <v>1844</v>
      </c>
      <c r="G491" s="727" t="s">
        <v>2284</v>
      </c>
      <c r="H491" s="727" t="s">
        <v>571</v>
      </c>
      <c r="I491" s="727" t="s">
        <v>2285</v>
      </c>
      <c r="J491" s="727" t="s">
        <v>665</v>
      </c>
      <c r="K491" s="727" t="s">
        <v>2286</v>
      </c>
      <c r="L491" s="728">
        <v>0</v>
      </c>
      <c r="M491" s="728">
        <v>0</v>
      </c>
      <c r="N491" s="727">
        <v>3</v>
      </c>
      <c r="O491" s="812">
        <v>1.5</v>
      </c>
      <c r="P491" s="728">
        <v>0</v>
      </c>
      <c r="Q491" s="745"/>
      <c r="R491" s="727">
        <v>2</v>
      </c>
      <c r="S491" s="745">
        <v>0.66666666666666663</v>
      </c>
      <c r="T491" s="812">
        <v>1</v>
      </c>
      <c r="U491" s="768">
        <v>0.66666666666666663</v>
      </c>
    </row>
    <row r="492" spans="1:21" ht="14.4" customHeight="1" x14ac:dyDescent="0.3">
      <c r="A492" s="726">
        <v>31</v>
      </c>
      <c r="B492" s="727" t="s">
        <v>1843</v>
      </c>
      <c r="C492" s="727" t="s">
        <v>1849</v>
      </c>
      <c r="D492" s="810" t="s">
        <v>2962</v>
      </c>
      <c r="E492" s="811" t="s">
        <v>1861</v>
      </c>
      <c r="F492" s="727" t="s">
        <v>1844</v>
      </c>
      <c r="G492" s="727" t="s">
        <v>2284</v>
      </c>
      <c r="H492" s="727" t="s">
        <v>571</v>
      </c>
      <c r="I492" s="727" t="s">
        <v>2287</v>
      </c>
      <c r="J492" s="727" t="s">
        <v>2288</v>
      </c>
      <c r="K492" s="727" t="s">
        <v>2289</v>
      </c>
      <c r="L492" s="728">
        <v>151.62</v>
      </c>
      <c r="M492" s="728">
        <v>151.62</v>
      </c>
      <c r="N492" s="727">
        <v>1</v>
      </c>
      <c r="O492" s="812">
        <v>1</v>
      </c>
      <c r="P492" s="728">
        <v>151.62</v>
      </c>
      <c r="Q492" s="745">
        <v>1</v>
      </c>
      <c r="R492" s="727">
        <v>1</v>
      </c>
      <c r="S492" s="745">
        <v>1</v>
      </c>
      <c r="T492" s="812">
        <v>1</v>
      </c>
      <c r="U492" s="768">
        <v>1</v>
      </c>
    </row>
    <row r="493" spans="1:21" ht="14.4" customHeight="1" x14ac:dyDescent="0.3">
      <c r="A493" s="726">
        <v>31</v>
      </c>
      <c r="B493" s="727" t="s">
        <v>1843</v>
      </c>
      <c r="C493" s="727" t="s">
        <v>1849</v>
      </c>
      <c r="D493" s="810" t="s">
        <v>2962</v>
      </c>
      <c r="E493" s="811" t="s">
        <v>1861</v>
      </c>
      <c r="F493" s="727" t="s">
        <v>1844</v>
      </c>
      <c r="G493" s="727" t="s">
        <v>1894</v>
      </c>
      <c r="H493" s="727" t="s">
        <v>571</v>
      </c>
      <c r="I493" s="727" t="s">
        <v>1895</v>
      </c>
      <c r="J493" s="727" t="s">
        <v>1896</v>
      </c>
      <c r="K493" s="727" t="s">
        <v>1897</v>
      </c>
      <c r="L493" s="728">
        <v>50.32</v>
      </c>
      <c r="M493" s="728">
        <v>50.32</v>
      </c>
      <c r="N493" s="727">
        <v>1</v>
      </c>
      <c r="O493" s="812">
        <v>1</v>
      </c>
      <c r="P493" s="728"/>
      <c r="Q493" s="745">
        <v>0</v>
      </c>
      <c r="R493" s="727"/>
      <c r="S493" s="745">
        <v>0</v>
      </c>
      <c r="T493" s="812"/>
      <c r="U493" s="768">
        <v>0</v>
      </c>
    </row>
    <row r="494" spans="1:21" ht="14.4" customHeight="1" x14ac:dyDescent="0.3">
      <c r="A494" s="726">
        <v>31</v>
      </c>
      <c r="B494" s="727" t="s">
        <v>1843</v>
      </c>
      <c r="C494" s="727" t="s">
        <v>1849</v>
      </c>
      <c r="D494" s="810" t="s">
        <v>2962</v>
      </c>
      <c r="E494" s="811" t="s">
        <v>1861</v>
      </c>
      <c r="F494" s="727" t="s">
        <v>1844</v>
      </c>
      <c r="G494" s="727" t="s">
        <v>1894</v>
      </c>
      <c r="H494" s="727" t="s">
        <v>571</v>
      </c>
      <c r="I494" s="727" t="s">
        <v>1974</v>
      </c>
      <c r="J494" s="727" t="s">
        <v>1030</v>
      </c>
      <c r="K494" s="727" t="s">
        <v>1975</v>
      </c>
      <c r="L494" s="728">
        <v>50.32</v>
      </c>
      <c r="M494" s="728">
        <v>100.64</v>
      </c>
      <c r="N494" s="727">
        <v>2</v>
      </c>
      <c r="O494" s="812">
        <v>1.5</v>
      </c>
      <c r="P494" s="728">
        <v>50.32</v>
      </c>
      <c r="Q494" s="745">
        <v>0.5</v>
      </c>
      <c r="R494" s="727">
        <v>1</v>
      </c>
      <c r="S494" s="745">
        <v>0.5</v>
      </c>
      <c r="T494" s="812">
        <v>1</v>
      </c>
      <c r="U494" s="768">
        <v>0.66666666666666663</v>
      </c>
    </row>
    <row r="495" spans="1:21" ht="14.4" customHeight="1" x14ac:dyDescent="0.3">
      <c r="A495" s="726">
        <v>31</v>
      </c>
      <c r="B495" s="727" t="s">
        <v>1843</v>
      </c>
      <c r="C495" s="727" t="s">
        <v>1849</v>
      </c>
      <c r="D495" s="810" t="s">
        <v>2962</v>
      </c>
      <c r="E495" s="811" t="s">
        <v>1861</v>
      </c>
      <c r="F495" s="727" t="s">
        <v>1844</v>
      </c>
      <c r="G495" s="727" t="s">
        <v>1894</v>
      </c>
      <c r="H495" s="727" t="s">
        <v>571</v>
      </c>
      <c r="I495" s="727" t="s">
        <v>1976</v>
      </c>
      <c r="J495" s="727" t="s">
        <v>1896</v>
      </c>
      <c r="K495" s="727" t="s">
        <v>1977</v>
      </c>
      <c r="L495" s="728">
        <v>99.94</v>
      </c>
      <c r="M495" s="728">
        <v>299.82</v>
      </c>
      <c r="N495" s="727">
        <v>3</v>
      </c>
      <c r="O495" s="812">
        <v>2.5</v>
      </c>
      <c r="P495" s="728">
        <v>299.82</v>
      </c>
      <c r="Q495" s="745">
        <v>1</v>
      </c>
      <c r="R495" s="727">
        <v>3</v>
      </c>
      <c r="S495" s="745">
        <v>1</v>
      </c>
      <c r="T495" s="812">
        <v>2.5</v>
      </c>
      <c r="U495" s="768">
        <v>1</v>
      </c>
    </row>
    <row r="496" spans="1:21" ht="14.4" customHeight="1" x14ac:dyDescent="0.3">
      <c r="A496" s="726">
        <v>31</v>
      </c>
      <c r="B496" s="727" t="s">
        <v>1843</v>
      </c>
      <c r="C496" s="727" t="s">
        <v>1849</v>
      </c>
      <c r="D496" s="810" t="s">
        <v>2962</v>
      </c>
      <c r="E496" s="811" t="s">
        <v>1861</v>
      </c>
      <c r="F496" s="727" t="s">
        <v>1846</v>
      </c>
      <c r="G496" s="727" t="s">
        <v>1900</v>
      </c>
      <c r="H496" s="727" t="s">
        <v>571</v>
      </c>
      <c r="I496" s="727" t="s">
        <v>1901</v>
      </c>
      <c r="J496" s="727" t="s">
        <v>1902</v>
      </c>
      <c r="K496" s="727" t="s">
        <v>1903</v>
      </c>
      <c r="L496" s="728">
        <v>35.130000000000003</v>
      </c>
      <c r="M496" s="728">
        <v>1053.9000000000001</v>
      </c>
      <c r="N496" s="727">
        <v>30</v>
      </c>
      <c r="O496" s="812">
        <v>29</v>
      </c>
      <c r="P496" s="728">
        <v>1053.9000000000001</v>
      </c>
      <c r="Q496" s="745">
        <v>1</v>
      </c>
      <c r="R496" s="727">
        <v>30</v>
      </c>
      <c r="S496" s="745">
        <v>1</v>
      </c>
      <c r="T496" s="812">
        <v>29</v>
      </c>
      <c r="U496" s="768">
        <v>1</v>
      </c>
    </row>
    <row r="497" spans="1:21" ht="14.4" customHeight="1" x14ac:dyDescent="0.3">
      <c r="A497" s="726">
        <v>31</v>
      </c>
      <c r="B497" s="727" t="s">
        <v>1843</v>
      </c>
      <c r="C497" s="727" t="s">
        <v>1849</v>
      </c>
      <c r="D497" s="810" t="s">
        <v>2962</v>
      </c>
      <c r="E497" s="811" t="s">
        <v>1861</v>
      </c>
      <c r="F497" s="727" t="s">
        <v>1846</v>
      </c>
      <c r="G497" s="727" t="s">
        <v>1900</v>
      </c>
      <c r="H497" s="727" t="s">
        <v>571</v>
      </c>
      <c r="I497" s="727" t="s">
        <v>2290</v>
      </c>
      <c r="J497" s="727" t="s">
        <v>1902</v>
      </c>
      <c r="K497" s="727" t="s">
        <v>2291</v>
      </c>
      <c r="L497" s="728">
        <v>30.99</v>
      </c>
      <c r="M497" s="728">
        <v>61.98</v>
      </c>
      <c r="N497" s="727">
        <v>2</v>
      </c>
      <c r="O497" s="812">
        <v>2</v>
      </c>
      <c r="P497" s="728">
        <v>61.98</v>
      </c>
      <c r="Q497" s="745">
        <v>1</v>
      </c>
      <c r="R497" s="727">
        <v>2</v>
      </c>
      <c r="S497" s="745">
        <v>1</v>
      </c>
      <c r="T497" s="812">
        <v>2</v>
      </c>
      <c r="U497" s="768">
        <v>1</v>
      </c>
    </row>
    <row r="498" spans="1:21" ht="14.4" customHeight="1" x14ac:dyDescent="0.3">
      <c r="A498" s="726">
        <v>31</v>
      </c>
      <c r="B498" s="727" t="s">
        <v>1843</v>
      </c>
      <c r="C498" s="727" t="s">
        <v>1849</v>
      </c>
      <c r="D498" s="810" t="s">
        <v>2962</v>
      </c>
      <c r="E498" s="811" t="s">
        <v>1861</v>
      </c>
      <c r="F498" s="727" t="s">
        <v>1846</v>
      </c>
      <c r="G498" s="727" t="s">
        <v>1900</v>
      </c>
      <c r="H498" s="727" t="s">
        <v>571</v>
      </c>
      <c r="I498" s="727" t="s">
        <v>2215</v>
      </c>
      <c r="J498" s="727" t="s">
        <v>1902</v>
      </c>
      <c r="K498" s="727" t="s">
        <v>2216</v>
      </c>
      <c r="L498" s="728">
        <v>24.77</v>
      </c>
      <c r="M498" s="728">
        <v>24.77</v>
      </c>
      <c r="N498" s="727">
        <v>1</v>
      </c>
      <c r="O498" s="812">
        <v>1</v>
      </c>
      <c r="P498" s="728">
        <v>24.77</v>
      </c>
      <c r="Q498" s="745">
        <v>1</v>
      </c>
      <c r="R498" s="727">
        <v>1</v>
      </c>
      <c r="S498" s="745">
        <v>1</v>
      </c>
      <c r="T498" s="812">
        <v>1</v>
      </c>
      <c r="U498" s="768">
        <v>1</v>
      </c>
    </row>
    <row r="499" spans="1:21" ht="14.4" customHeight="1" x14ac:dyDescent="0.3">
      <c r="A499" s="726">
        <v>31</v>
      </c>
      <c r="B499" s="727" t="s">
        <v>1843</v>
      </c>
      <c r="C499" s="727" t="s">
        <v>1849</v>
      </c>
      <c r="D499" s="810" t="s">
        <v>2962</v>
      </c>
      <c r="E499" s="811" t="s">
        <v>1861</v>
      </c>
      <c r="F499" s="727" t="s">
        <v>1846</v>
      </c>
      <c r="G499" s="727" t="s">
        <v>1900</v>
      </c>
      <c r="H499" s="727" t="s">
        <v>571</v>
      </c>
      <c r="I499" s="727" t="s">
        <v>2217</v>
      </c>
      <c r="J499" s="727" t="s">
        <v>1902</v>
      </c>
      <c r="K499" s="727" t="s">
        <v>2218</v>
      </c>
      <c r="L499" s="728">
        <v>38.24</v>
      </c>
      <c r="M499" s="728">
        <v>38.24</v>
      </c>
      <c r="N499" s="727">
        <v>1</v>
      </c>
      <c r="O499" s="812">
        <v>1</v>
      </c>
      <c r="P499" s="728">
        <v>38.24</v>
      </c>
      <c r="Q499" s="745">
        <v>1</v>
      </c>
      <c r="R499" s="727">
        <v>1</v>
      </c>
      <c r="S499" s="745">
        <v>1</v>
      </c>
      <c r="T499" s="812">
        <v>1</v>
      </c>
      <c r="U499" s="768">
        <v>1</v>
      </c>
    </row>
    <row r="500" spans="1:21" ht="14.4" customHeight="1" x14ac:dyDescent="0.3">
      <c r="A500" s="726">
        <v>31</v>
      </c>
      <c r="B500" s="727" t="s">
        <v>1843</v>
      </c>
      <c r="C500" s="727" t="s">
        <v>1849</v>
      </c>
      <c r="D500" s="810" t="s">
        <v>2962</v>
      </c>
      <c r="E500" s="811" t="s">
        <v>1861</v>
      </c>
      <c r="F500" s="727" t="s">
        <v>1846</v>
      </c>
      <c r="G500" s="727" t="s">
        <v>1904</v>
      </c>
      <c r="H500" s="727" t="s">
        <v>571</v>
      </c>
      <c r="I500" s="727" t="s">
        <v>1981</v>
      </c>
      <c r="J500" s="727" t="s">
        <v>1982</v>
      </c>
      <c r="K500" s="727" t="s">
        <v>1983</v>
      </c>
      <c r="L500" s="728">
        <v>199.5</v>
      </c>
      <c r="M500" s="728">
        <v>199.5</v>
      </c>
      <c r="N500" s="727">
        <v>1</v>
      </c>
      <c r="O500" s="812">
        <v>1</v>
      </c>
      <c r="P500" s="728">
        <v>199.5</v>
      </c>
      <c r="Q500" s="745">
        <v>1</v>
      </c>
      <c r="R500" s="727">
        <v>1</v>
      </c>
      <c r="S500" s="745">
        <v>1</v>
      </c>
      <c r="T500" s="812">
        <v>1</v>
      </c>
      <c r="U500" s="768">
        <v>1</v>
      </c>
    </row>
    <row r="501" spans="1:21" ht="14.4" customHeight="1" x14ac:dyDescent="0.3">
      <c r="A501" s="726">
        <v>31</v>
      </c>
      <c r="B501" s="727" t="s">
        <v>1843</v>
      </c>
      <c r="C501" s="727" t="s">
        <v>1849</v>
      </c>
      <c r="D501" s="810" t="s">
        <v>2962</v>
      </c>
      <c r="E501" s="811" t="s">
        <v>1861</v>
      </c>
      <c r="F501" s="727" t="s">
        <v>1846</v>
      </c>
      <c r="G501" s="727" t="s">
        <v>1904</v>
      </c>
      <c r="H501" s="727" t="s">
        <v>571</v>
      </c>
      <c r="I501" s="727" t="s">
        <v>2058</v>
      </c>
      <c r="J501" s="727" t="s">
        <v>2059</v>
      </c>
      <c r="K501" s="727" t="s">
        <v>2060</v>
      </c>
      <c r="L501" s="728">
        <v>2296.87</v>
      </c>
      <c r="M501" s="728">
        <v>2296.87</v>
      </c>
      <c r="N501" s="727">
        <v>1</v>
      </c>
      <c r="O501" s="812">
        <v>1</v>
      </c>
      <c r="P501" s="728">
        <v>2296.87</v>
      </c>
      <c r="Q501" s="745">
        <v>1</v>
      </c>
      <c r="R501" s="727">
        <v>1</v>
      </c>
      <c r="S501" s="745">
        <v>1</v>
      </c>
      <c r="T501" s="812">
        <v>1</v>
      </c>
      <c r="U501" s="768">
        <v>1</v>
      </c>
    </row>
    <row r="502" spans="1:21" ht="14.4" customHeight="1" x14ac:dyDescent="0.3">
      <c r="A502" s="726">
        <v>31</v>
      </c>
      <c r="B502" s="727" t="s">
        <v>1843</v>
      </c>
      <c r="C502" s="727" t="s">
        <v>1849</v>
      </c>
      <c r="D502" s="810" t="s">
        <v>2962</v>
      </c>
      <c r="E502" s="811" t="s">
        <v>1861</v>
      </c>
      <c r="F502" s="727" t="s">
        <v>1846</v>
      </c>
      <c r="G502" s="727" t="s">
        <v>1904</v>
      </c>
      <c r="H502" s="727" t="s">
        <v>571</v>
      </c>
      <c r="I502" s="727" t="s">
        <v>2143</v>
      </c>
      <c r="J502" s="727" t="s">
        <v>2144</v>
      </c>
      <c r="K502" s="727" t="s">
        <v>2145</v>
      </c>
      <c r="L502" s="728">
        <v>245.43</v>
      </c>
      <c r="M502" s="728">
        <v>245.43</v>
      </c>
      <c r="N502" s="727">
        <v>1</v>
      </c>
      <c r="O502" s="812">
        <v>1</v>
      </c>
      <c r="P502" s="728">
        <v>245.43</v>
      </c>
      <c r="Q502" s="745">
        <v>1</v>
      </c>
      <c r="R502" s="727">
        <v>1</v>
      </c>
      <c r="S502" s="745">
        <v>1</v>
      </c>
      <c r="T502" s="812">
        <v>1</v>
      </c>
      <c r="U502" s="768">
        <v>1</v>
      </c>
    </row>
    <row r="503" spans="1:21" ht="14.4" customHeight="1" x14ac:dyDescent="0.3">
      <c r="A503" s="726">
        <v>31</v>
      </c>
      <c r="B503" s="727" t="s">
        <v>1843</v>
      </c>
      <c r="C503" s="727" t="s">
        <v>1849</v>
      </c>
      <c r="D503" s="810" t="s">
        <v>2962</v>
      </c>
      <c r="E503" s="811" t="s">
        <v>1861</v>
      </c>
      <c r="F503" s="727" t="s">
        <v>1846</v>
      </c>
      <c r="G503" s="727" t="s">
        <v>1904</v>
      </c>
      <c r="H503" s="727" t="s">
        <v>571</v>
      </c>
      <c r="I503" s="727" t="s">
        <v>2292</v>
      </c>
      <c r="J503" s="727" t="s">
        <v>2293</v>
      </c>
      <c r="K503" s="727" t="s">
        <v>2294</v>
      </c>
      <c r="L503" s="728">
        <v>1575</v>
      </c>
      <c r="M503" s="728">
        <v>11025</v>
      </c>
      <c r="N503" s="727">
        <v>7</v>
      </c>
      <c r="O503" s="812">
        <v>7</v>
      </c>
      <c r="P503" s="728">
        <v>11025</v>
      </c>
      <c r="Q503" s="745">
        <v>1</v>
      </c>
      <c r="R503" s="727">
        <v>7</v>
      </c>
      <c r="S503" s="745">
        <v>1</v>
      </c>
      <c r="T503" s="812">
        <v>7</v>
      </c>
      <c r="U503" s="768">
        <v>1</v>
      </c>
    </row>
    <row r="504" spans="1:21" ht="14.4" customHeight="1" x14ac:dyDescent="0.3">
      <c r="A504" s="726">
        <v>31</v>
      </c>
      <c r="B504" s="727" t="s">
        <v>1843</v>
      </c>
      <c r="C504" s="727" t="s">
        <v>1849</v>
      </c>
      <c r="D504" s="810" t="s">
        <v>2962</v>
      </c>
      <c r="E504" s="811" t="s">
        <v>1861</v>
      </c>
      <c r="F504" s="727" t="s">
        <v>1846</v>
      </c>
      <c r="G504" s="727" t="s">
        <v>1904</v>
      </c>
      <c r="H504" s="727" t="s">
        <v>571</v>
      </c>
      <c r="I504" s="727" t="s">
        <v>2295</v>
      </c>
      <c r="J504" s="727" t="s">
        <v>2296</v>
      </c>
      <c r="K504" s="727" t="s">
        <v>2297</v>
      </c>
      <c r="L504" s="728">
        <v>250</v>
      </c>
      <c r="M504" s="728">
        <v>750</v>
      </c>
      <c r="N504" s="727">
        <v>3</v>
      </c>
      <c r="O504" s="812">
        <v>3</v>
      </c>
      <c r="P504" s="728">
        <v>250</v>
      </c>
      <c r="Q504" s="745">
        <v>0.33333333333333331</v>
      </c>
      <c r="R504" s="727">
        <v>1</v>
      </c>
      <c r="S504" s="745">
        <v>0.33333333333333331</v>
      </c>
      <c r="T504" s="812">
        <v>1</v>
      </c>
      <c r="U504" s="768">
        <v>0.33333333333333331</v>
      </c>
    </row>
    <row r="505" spans="1:21" ht="14.4" customHeight="1" x14ac:dyDescent="0.3">
      <c r="A505" s="726">
        <v>31</v>
      </c>
      <c r="B505" s="727" t="s">
        <v>1843</v>
      </c>
      <c r="C505" s="727" t="s">
        <v>1849</v>
      </c>
      <c r="D505" s="810" t="s">
        <v>2962</v>
      </c>
      <c r="E505" s="811" t="s">
        <v>1861</v>
      </c>
      <c r="F505" s="727" t="s">
        <v>1846</v>
      </c>
      <c r="G505" s="727" t="s">
        <v>1904</v>
      </c>
      <c r="H505" s="727" t="s">
        <v>571</v>
      </c>
      <c r="I505" s="727" t="s">
        <v>2298</v>
      </c>
      <c r="J505" s="727" t="s">
        <v>1985</v>
      </c>
      <c r="K505" s="727" t="s">
        <v>2299</v>
      </c>
      <c r="L505" s="728">
        <v>50.5</v>
      </c>
      <c r="M505" s="728">
        <v>151.5</v>
      </c>
      <c r="N505" s="727">
        <v>3</v>
      </c>
      <c r="O505" s="812">
        <v>3</v>
      </c>
      <c r="P505" s="728">
        <v>151.5</v>
      </c>
      <c r="Q505" s="745">
        <v>1</v>
      </c>
      <c r="R505" s="727">
        <v>3</v>
      </c>
      <c r="S505" s="745">
        <v>1</v>
      </c>
      <c r="T505" s="812">
        <v>3</v>
      </c>
      <c r="U505" s="768">
        <v>1</v>
      </c>
    </row>
    <row r="506" spans="1:21" ht="14.4" customHeight="1" x14ac:dyDescent="0.3">
      <c r="A506" s="726">
        <v>31</v>
      </c>
      <c r="B506" s="727" t="s">
        <v>1843</v>
      </c>
      <c r="C506" s="727" t="s">
        <v>1849</v>
      </c>
      <c r="D506" s="810" t="s">
        <v>2962</v>
      </c>
      <c r="E506" s="811" t="s">
        <v>1861</v>
      </c>
      <c r="F506" s="727" t="s">
        <v>1846</v>
      </c>
      <c r="G506" s="727" t="s">
        <v>1904</v>
      </c>
      <c r="H506" s="727" t="s">
        <v>571</v>
      </c>
      <c r="I506" s="727" t="s">
        <v>1984</v>
      </c>
      <c r="J506" s="727" t="s">
        <v>1985</v>
      </c>
      <c r="K506" s="727" t="s">
        <v>1986</v>
      </c>
      <c r="L506" s="728">
        <v>58.5</v>
      </c>
      <c r="M506" s="728">
        <v>292.5</v>
      </c>
      <c r="N506" s="727">
        <v>5</v>
      </c>
      <c r="O506" s="812">
        <v>5</v>
      </c>
      <c r="P506" s="728">
        <v>292.5</v>
      </c>
      <c r="Q506" s="745">
        <v>1</v>
      </c>
      <c r="R506" s="727">
        <v>5</v>
      </c>
      <c r="S506" s="745">
        <v>1</v>
      </c>
      <c r="T506" s="812">
        <v>5</v>
      </c>
      <c r="U506" s="768">
        <v>1</v>
      </c>
    </row>
    <row r="507" spans="1:21" ht="14.4" customHeight="1" x14ac:dyDescent="0.3">
      <c r="A507" s="726">
        <v>31</v>
      </c>
      <c r="B507" s="727" t="s">
        <v>1843</v>
      </c>
      <c r="C507" s="727" t="s">
        <v>1849</v>
      </c>
      <c r="D507" s="810" t="s">
        <v>2962</v>
      </c>
      <c r="E507" s="811" t="s">
        <v>1861</v>
      </c>
      <c r="F507" s="727" t="s">
        <v>1846</v>
      </c>
      <c r="G507" s="727" t="s">
        <v>1904</v>
      </c>
      <c r="H507" s="727" t="s">
        <v>571</v>
      </c>
      <c r="I507" s="727" t="s">
        <v>2300</v>
      </c>
      <c r="J507" s="727" t="s">
        <v>2301</v>
      </c>
      <c r="K507" s="727" t="s">
        <v>2302</v>
      </c>
      <c r="L507" s="728">
        <v>250</v>
      </c>
      <c r="M507" s="728">
        <v>250</v>
      </c>
      <c r="N507" s="727">
        <v>1</v>
      </c>
      <c r="O507" s="812">
        <v>1</v>
      </c>
      <c r="P507" s="728">
        <v>250</v>
      </c>
      <c r="Q507" s="745">
        <v>1</v>
      </c>
      <c r="R507" s="727">
        <v>1</v>
      </c>
      <c r="S507" s="745">
        <v>1</v>
      </c>
      <c r="T507" s="812">
        <v>1</v>
      </c>
      <c r="U507" s="768">
        <v>1</v>
      </c>
    </row>
    <row r="508" spans="1:21" ht="14.4" customHeight="1" x14ac:dyDescent="0.3">
      <c r="A508" s="726">
        <v>31</v>
      </c>
      <c r="B508" s="727" t="s">
        <v>1843</v>
      </c>
      <c r="C508" s="727" t="s">
        <v>1849</v>
      </c>
      <c r="D508" s="810" t="s">
        <v>2962</v>
      </c>
      <c r="E508" s="811" t="s">
        <v>1861</v>
      </c>
      <c r="F508" s="727" t="s">
        <v>1846</v>
      </c>
      <c r="G508" s="727" t="s">
        <v>1904</v>
      </c>
      <c r="H508" s="727" t="s">
        <v>571</v>
      </c>
      <c r="I508" s="727" t="s">
        <v>2303</v>
      </c>
      <c r="J508" s="727" t="s">
        <v>2304</v>
      </c>
      <c r="K508" s="727"/>
      <c r="L508" s="728">
        <v>80.349999999999994</v>
      </c>
      <c r="M508" s="728">
        <v>160.69999999999999</v>
      </c>
      <c r="N508" s="727">
        <v>2</v>
      </c>
      <c r="O508" s="812">
        <v>2</v>
      </c>
      <c r="P508" s="728">
        <v>160.69999999999999</v>
      </c>
      <c r="Q508" s="745">
        <v>1</v>
      </c>
      <c r="R508" s="727">
        <v>2</v>
      </c>
      <c r="S508" s="745">
        <v>1</v>
      </c>
      <c r="T508" s="812">
        <v>2</v>
      </c>
      <c r="U508" s="768">
        <v>1</v>
      </c>
    </row>
    <row r="509" spans="1:21" ht="14.4" customHeight="1" x14ac:dyDescent="0.3">
      <c r="A509" s="726">
        <v>31</v>
      </c>
      <c r="B509" s="727" t="s">
        <v>1843</v>
      </c>
      <c r="C509" s="727" t="s">
        <v>1849</v>
      </c>
      <c r="D509" s="810" t="s">
        <v>2962</v>
      </c>
      <c r="E509" s="811" t="s">
        <v>1861</v>
      </c>
      <c r="F509" s="727" t="s">
        <v>1846</v>
      </c>
      <c r="G509" s="727" t="s">
        <v>1904</v>
      </c>
      <c r="H509" s="727" t="s">
        <v>571</v>
      </c>
      <c r="I509" s="727" t="s">
        <v>2305</v>
      </c>
      <c r="J509" s="727" t="s">
        <v>2306</v>
      </c>
      <c r="K509" s="727" t="s">
        <v>2307</v>
      </c>
      <c r="L509" s="728">
        <v>600</v>
      </c>
      <c r="M509" s="728">
        <v>600</v>
      </c>
      <c r="N509" s="727">
        <v>1</v>
      </c>
      <c r="O509" s="812">
        <v>1</v>
      </c>
      <c r="P509" s="728">
        <v>600</v>
      </c>
      <c r="Q509" s="745">
        <v>1</v>
      </c>
      <c r="R509" s="727">
        <v>1</v>
      </c>
      <c r="S509" s="745">
        <v>1</v>
      </c>
      <c r="T509" s="812">
        <v>1</v>
      </c>
      <c r="U509" s="768">
        <v>1</v>
      </c>
    </row>
    <row r="510" spans="1:21" ht="14.4" customHeight="1" x14ac:dyDescent="0.3">
      <c r="A510" s="726">
        <v>31</v>
      </c>
      <c r="B510" s="727" t="s">
        <v>1843</v>
      </c>
      <c r="C510" s="727" t="s">
        <v>1849</v>
      </c>
      <c r="D510" s="810" t="s">
        <v>2962</v>
      </c>
      <c r="E510" s="811" t="s">
        <v>1861</v>
      </c>
      <c r="F510" s="727" t="s">
        <v>1846</v>
      </c>
      <c r="G510" s="727" t="s">
        <v>1904</v>
      </c>
      <c r="H510" s="727" t="s">
        <v>571</v>
      </c>
      <c r="I510" s="727" t="s">
        <v>1990</v>
      </c>
      <c r="J510" s="727" t="s">
        <v>1991</v>
      </c>
      <c r="K510" s="727" t="s">
        <v>1992</v>
      </c>
      <c r="L510" s="728">
        <v>350</v>
      </c>
      <c r="M510" s="728">
        <v>10150</v>
      </c>
      <c r="N510" s="727">
        <v>29</v>
      </c>
      <c r="O510" s="812">
        <v>29</v>
      </c>
      <c r="P510" s="728">
        <v>10150</v>
      </c>
      <c r="Q510" s="745">
        <v>1</v>
      </c>
      <c r="R510" s="727">
        <v>29</v>
      </c>
      <c r="S510" s="745">
        <v>1</v>
      </c>
      <c r="T510" s="812">
        <v>29</v>
      </c>
      <c r="U510" s="768">
        <v>1</v>
      </c>
    </row>
    <row r="511" spans="1:21" ht="14.4" customHeight="1" x14ac:dyDescent="0.3">
      <c r="A511" s="726">
        <v>31</v>
      </c>
      <c r="B511" s="727" t="s">
        <v>1843</v>
      </c>
      <c r="C511" s="727" t="s">
        <v>1849</v>
      </c>
      <c r="D511" s="810" t="s">
        <v>2962</v>
      </c>
      <c r="E511" s="811" t="s">
        <v>1861</v>
      </c>
      <c r="F511" s="727" t="s">
        <v>1846</v>
      </c>
      <c r="G511" s="727" t="s">
        <v>1904</v>
      </c>
      <c r="H511" s="727" t="s">
        <v>571</v>
      </c>
      <c r="I511" s="727" t="s">
        <v>2149</v>
      </c>
      <c r="J511" s="727" t="s">
        <v>1985</v>
      </c>
      <c r="K511" s="727" t="s">
        <v>2150</v>
      </c>
      <c r="L511" s="728">
        <v>58.5</v>
      </c>
      <c r="M511" s="728">
        <v>526.5</v>
      </c>
      <c r="N511" s="727">
        <v>9</v>
      </c>
      <c r="O511" s="812">
        <v>8</v>
      </c>
      <c r="P511" s="728">
        <v>468</v>
      </c>
      <c r="Q511" s="745">
        <v>0.88888888888888884</v>
      </c>
      <c r="R511" s="727">
        <v>8</v>
      </c>
      <c r="S511" s="745">
        <v>0.88888888888888884</v>
      </c>
      <c r="T511" s="812">
        <v>7</v>
      </c>
      <c r="U511" s="768">
        <v>0.875</v>
      </c>
    </row>
    <row r="512" spans="1:21" ht="14.4" customHeight="1" x14ac:dyDescent="0.3">
      <c r="A512" s="726">
        <v>31</v>
      </c>
      <c r="B512" s="727" t="s">
        <v>1843</v>
      </c>
      <c r="C512" s="727" t="s">
        <v>1849</v>
      </c>
      <c r="D512" s="810" t="s">
        <v>2962</v>
      </c>
      <c r="E512" s="811" t="s">
        <v>1861</v>
      </c>
      <c r="F512" s="727" t="s">
        <v>1846</v>
      </c>
      <c r="G512" s="727" t="s">
        <v>1904</v>
      </c>
      <c r="H512" s="727" t="s">
        <v>571</v>
      </c>
      <c r="I512" s="727" t="s">
        <v>1993</v>
      </c>
      <c r="J512" s="727" t="s">
        <v>1994</v>
      </c>
      <c r="K512" s="727" t="s">
        <v>1995</v>
      </c>
      <c r="L512" s="728">
        <v>336.5</v>
      </c>
      <c r="M512" s="728">
        <v>336.5</v>
      </c>
      <c r="N512" s="727">
        <v>1</v>
      </c>
      <c r="O512" s="812">
        <v>1</v>
      </c>
      <c r="P512" s="728">
        <v>336.5</v>
      </c>
      <c r="Q512" s="745">
        <v>1</v>
      </c>
      <c r="R512" s="727">
        <v>1</v>
      </c>
      <c r="S512" s="745">
        <v>1</v>
      </c>
      <c r="T512" s="812">
        <v>1</v>
      </c>
      <c r="U512" s="768">
        <v>1</v>
      </c>
    </row>
    <row r="513" spans="1:21" ht="14.4" customHeight="1" x14ac:dyDescent="0.3">
      <c r="A513" s="726">
        <v>31</v>
      </c>
      <c r="B513" s="727" t="s">
        <v>1843</v>
      </c>
      <c r="C513" s="727" t="s">
        <v>1849</v>
      </c>
      <c r="D513" s="810" t="s">
        <v>2962</v>
      </c>
      <c r="E513" s="811" t="s">
        <v>1861</v>
      </c>
      <c r="F513" s="727" t="s">
        <v>1846</v>
      </c>
      <c r="G513" s="727" t="s">
        <v>1904</v>
      </c>
      <c r="H513" s="727" t="s">
        <v>571</v>
      </c>
      <c r="I513" s="727" t="s">
        <v>2308</v>
      </c>
      <c r="J513" s="727" t="s">
        <v>2309</v>
      </c>
      <c r="K513" s="727"/>
      <c r="L513" s="728">
        <v>500</v>
      </c>
      <c r="M513" s="728">
        <v>500</v>
      </c>
      <c r="N513" s="727">
        <v>1</v>
      </c>
      <c r="O513" s="812">
        <v>1</v>
      </c>
      <c r="P513" s="728">
        <v>500</v>
      </c>
      <c r="Q513" s="745">
        <v>1</v>
      </c>
      <c r="R513" s="727">
        <v>1</v>
      </c>
      <c r="S513" s="745">
        <v>1</v>
      </c>
      <c r="T513" s="812">
        <v>1</v>
      </c>
      <c r="U513" s="768">
        <v>1</v>
      </c>
    </row>
    <row r="514" spans="1:21" ht="14.4" customHeight="1" x14ac:dyDescent="0.3">
      <c r="A514" s="726">
        <v>31</v>
      </c>
      <c r="B514" s="727" t="s">
        <v>1843</v>
      </c>
      <c r="C514" s="727" t="s">
        <v>1849</v>
      </c>
      <c r="D514" s="810" t="s">
        <v>2962</v>
      </c>
      <c r="E514" s="811" t="s">
        <v>1861</v>
      </c>
      <c r="F514" s="727" t="s">
        <v>1846</v>
      </c>
      <c r="G514" s="727" t="s">
        <v>1904</v>
      </c>
      <c r="H514" s="727" t="s">
        <v>571</v>
      </c>
      <c r="I514" s="727" t="s">
        <v>2036</v>
      </c>
      <c r="J514" s="727" t="s">
        <v>2037</v>
      </c>
      <c r="K514" s="727" t="s">
        <v>2038</v>
      </c>
      <c r="L514" s="728">
        <v>1000</v>
      </c>
      <c r="M514" s="728">
        <v>3000</v>
      </c>
      <c r="N514" s="727">
        <v>3</v>
      </c>
      <c r="O514" s="812">
        <v>3</v>
      </c>
      <c r="P514" s="728">
        <v>3000</v>
      </c>
      <c r="Q514" s="745">
        <v>1</v>
      </c>
      <c r="R514" s="727">
        <v>3</v>
      </c>
      <c r="S514" s="745">
        <v>1</v>
      </c>
      <c r="T514" s="812">
        <v>3</v>
      </c>
      <c r="U514" s="768">
        <v>1</v>
      </c>
    </row>
    <row r="515" spans="1:21" ht="14.4" customHeight="1" x14ac:dyDescent="0.3">
      <c r="A515" s="726">
        <v>31</v>
      </c>
      <c r="B515" s="727" t="s">
        <v>1843</v>
      </c>
      <c r="C515" s="727" t="s">
        <v>1849</v>
      </c>
      <c r="D515" s="810" t="s">
        <v>2962</v>
      </c>
      <c r="E515" s="811" t="s">
        <v>1861</v>
      </c>
      <c r="F515" s="727" t="s">
        <v>1846</v>
      </c>
      <c r="G515" s="727" t="s">
        <v>1904</v>
      </c>
      <c r="H515" s="727" t="s">
        <v>571</v>
      </c>
      <c r="I515" s="727" t="s">
        <v>2039</v>
      </c>
      <c r="J515" s="727" t="s">
        <v>2040</v>
      </c>
      <c r="K515" s="727" t="s">
        <v>2041</v>
      </c>
      <c r="L515" s="728">
        <v>750</v>
      </c>
      <c r="M515" s="728">
        <v>3000</v>
      </c>
      <c r="N515" s="727">
        <v>4</v>
      </c>
      <c r="O515" s="812">
        <v>4</v>
      </c>
      <c r="P515" s="728">
        <v>3000</v>
      </c>
      <c r="Q515" s="745">
        <v>1</v>
      </c>
      <c r="R515" s="727">
        <v>4</v>
      </c>
      <c r="S515" s="745">
        <v>1</v>
      </c>
      <c r="T515" s="812">
        <v>4</v>
      </c>
      <c r="U515" s="768">
        <v>1</v>
      </c>
    </row>
    <row r="516" spans="1:21" ht="14.4" customHeight="1" x14ac:dyDescent="0.3">
      <c r="A516" s="726">
        <v>31</v>
      </c>
      <c r="B516" s="727" t="s">
        <v>1843</v>
      </c>
      <c r="C516" s="727" t="s">
        <v>1849</v>
      </c>
      <c r="D516" s="810" t="s">
        <v>2962</v>
      </c>
      <c r="E516" s="811" t="s">
        <v>1861</v>
      </c>
      <c r="F516" s="727" t="s">
        <v>1846</v>
      </c>
      <c r="G516" s="727" t="s">
        <v>1904</v>
      </c>
      <c r="H516" s="727" t="s">
        <v>571</v>
      </c>
      <c r="I516" s="727" t="s">
        <v>2310</v>
      </c>
      <c r="J516" s="727" t="s">
        <v>2311</v>
      </c>
      <c r="K516" s="727"/>
      <c r="L516" s="728">
        <v>2200</v>
      </c>
      <c r="M516" s="728">
        <v>4400</v>
      </c>
      <c r="N516" s="727">
        <v>2</v>
      </c>
      <c r="O516" s="812">
        <v>2</v>
      </c>
      <c r="P516" s="728">
        <v>2200</v>
      </c>
      <c r="Q516" s="745">
        <v>0.5</v>
      </c>
      <c r="R516" s="727">
        <v>1</v>
      </c>
      <c r="S516" s="745">
        <v>0.5</v>
      </c>
      <c r="T516" s="812">
        <v>1</v>
      </c>
      <c r="U516" s="768">
        <v>0.5</v>
      </c>
    </row>
    <row r="517" spans="1:21" ht="14.4" customHeight="1" x14ac:dyDescent="0.3">
      <c r="A517" s="726">
        <v>31</v>
      </c>
      <c r="B517" s="727" t="s">
        <v>1843</v>
      </c>
      <c r="C517" s="727" t="s">
        <v>1849</v>
      </c>
      <c r="D517" s="810" t="s">
        <v>2962</v>
      </c>
      <c r="E517" s="811" t="s">
        <v>1861</v>
      </c>
      <c r="F517" s="727" t="s">
        <v>1846</v>
      </c>
      <c r="G517" s="727" t="s">
        <v>1904</v>
      </c>
      <c r="H517" s="727" t="s">
        <v>571</v>
      </c>
      <c r="I517" s="727" t="s">
        <v>2312</v>
      </c>
      <c r="J517" s="727" t="s">
        <v>2313</v>
      </c>
      <c r="K517" s="727" t="s">
        <v>2314</v>
      </c>
      <c r="L517" s="728">
        <v>628</v>
      </c>
      <c r="M517" s="728">
        <v>1884</v>
      </c>
      <c r="N517" s="727">
        <v>3</v>
      </c>
      <c r="O517" s="812">
        <v>3</v>
      </c>
      <c r="P517" s="728"/>
      <c r="Q517" s="745">
        <v>0</v>
      </c>
      <c r="R517" s="727"/>
      <c r="S517" s="745">
        <v>0</v>
      </c>
      <c r="T517" s="812"/>
      <c r="U517" s="768">
        <v>0</v>
      </c>
    </row>
    <row r="518" spans="1:21" ht="14.4" customHeight="1" x14ac:dyDescent="0.3">
      <c r="A518" s="726">
        <v>31</v>
      </c>
      <c r="B518" s="727" t="s">
        <v>1843</v>
      </c>
      <c r="C518" s="727" t="s">
        <v>1849</v>
      </c>
      <c r="D518" s="810" t="s">
        <v>2962</v>
      </c>
      <c r="E518" s="811" t="s">
        <v>1861</v>
      </c>
      <c r="F518" s="727" t="s">
        <v>1846</v>
      </c>
      <c r="G518" s="727" t="s">
        <v>1904</v>
      </c>
      <c r="H518" s="727" t="s">
        <v>571</v>
      </c>
      <c r="I518" s="727" t="s">
        <v>2315</v>
      </c>
      <c r="J518" s="727" t="s">
        <v>2226</v>
      </c>
      <c r="K518" s="727" t="s">
        <v>2316</v>
      </c>
      <c r="L518" s="728">
        <v>600</v>
      </c>
      <c r="M518" s="728">
        <v>600</v>
      </c>
      <c r="N518" s="727">
        <v>1</v>
      </c>
      <c r="O518" s="812">
        <v>1</v>
      </c>
      <c r="P518" s="728">
        <v>600</v>
      </c>
      <c r="Q518" s="745">
        <v>1</v>
      </c>
      <c r="R518" s="727">
        <v>1</v>
      </c>
      <c r="S518" s="745">
        <v>1</v>
      </c>
      <c r="T518" s="812">
        <v>1</v>
      </c>
      <c r="U518" s="768">
        <v>1</v>
      </c>
    </row>
    <row r="519" spans="1:21" ht="14.4" customHeight="1" x14ac:dyDescent="0.3">
      <c r="A519" s="726">
        <v>31</v>
      </c>
      <c r="B519" s="727" t="s">
        <v>1843</v>
      </c>
      <c r="C519" s="727" t="s">
        <v>1849</v>
      </c>
      <c r="D519" s="810" t="s">
        <v>2962</v>
      </c>
      <c r="E519" s="811" t="s">
        <v>1861</v>
      </c>
      <c r="F519" s="727" t="s">
        <v>1846</v>
      </c>
      <c r="G519" s="727" t="s">
        <v>1904</v>
      </c>
      <c r="H519" s="727" t="s">
        <v>571</v>
      </c>
      <c r="I519" s="727" t="s">
        <v>2317</v>
      </c>
      <c r="J519" s="727" t="s">
        <v>2318</v>
      </c>
      <c r="K519" s="727" t="s">
        <v>2319</v>
      </c>
      <c r="L519" s="728">
        <v>750</v>
      </c>
      <c r="M519" s="728">
        <v>1500</v>
      </c>
      <c r="N519" s="727">
        <v>2</v>
      </c>
      <c r="O519" s="812">
        <v>2</v>
      </c>
      <c r="P519" s="728">
        <v>1500</v>
      </c>
      <c r="Q519" s="745">
        <v>1</v>
      </c>
      <c r="R519" s="727">
        <v>2</v>
      </c>
      <c r="S519" s="745">
        <v>1</v>
      </c>
      <c r="T519" s="812">
        <v>2</v>
      </c>
      <c r="U519" s="768">
        <v>1</v>
      </c>
    </row>
    <row r="520" spans="1:21" ht="14.4" customHeight="1" x14ac:dyDescent="0.3">
      <c r="A520" s="726">
        <v>31</v>
      </c>
      <c r="B520" s="727" t="s">
        <v>1843</v>
      </c>
      <c r="C520" s="727" t="s">
        <v>1849</v>
      </c>
      <c r="D520" s="810" t="s">
        <v>2962</v>
      </c>
      <c r="E520" s="811" t="s">
        <v>1861</v>
      </c>
      <c r="F520" s="727" t="s">
        <v>1846</v>
      </c>
      <c r="G520" s="727" t="s">
        <v>1904</v>
      </c>
      <c r="H520" s="727" t="s">
        <v>571</v>
      </c>
      <c r="I520" s="727" t="s">
        <v>2320</v>
      </c>
      <c r="J520" s="727" t="s">
        <v>2321</v>
      </c>
      <c r="K520" s="727"/>
      <c r="L520" s="728">
        <v>1000</v>
      </c>
      <c r="M520" s="728">
        <v>1000</v>
      </c>
      <c r="N520" s="727">
        <v>1</v>
      </c>
      <c r="O520" s="812">
        <v>1</v>
      </c>
      <c r="P520" s="728"/>
      <c r="Q520" s="745">
        <v>0</v>
      </c>
      <c r="R520" s="727"/>
      <c r="S520" s="745">
        <v>0</v>
      </c>
      <c r="T520" s="812"/>
      <c r="U520" s="768">
        <v>0</v>
      </c>
    </row>
    <row r="521" spans="1:21" ht="14.4" customHeight="1" x14ac:dyDescent="0.3">
      <c r="A521" s="726">
        <v>31</v>
      </c>
      <c r="B521" s="727" t="s">
        <v>1843</v>
      </c>
      <c r="C521" s="727" t="s">
        <v>1849</v>
      </c>
      <c r="D521" s="810" t="s">
        <v>2962</v>
      </c>
      <c r="E521" s="811" t="s">
        <v>1861</v>
      </c>
      <c r="F521" s="727" t="s">
        <v>1846</v>
      </c>
      <c r="G521" s="727" t="s">
        <v>1904</v>
      </c>
      <c r="H521" s="727" t="s">
        <v>571</v>
      </c>
      <c r="I521" s="727" t="s">
        <v>2322</v>
      </c>
      <c r="J521" s="727" t="s">
        <v>2323</v>
      </c>
      <c r="K521" s="727" t="s">
        <v>2324</v>
      </c>
      <c r="L521" s="728">
        <v>150</v>
      </c>
      <c r="M521" s="728">
        <v>150</v>
      </c>
      <c r="N521" s="727">
        <v>1</v>
      </c>
      <c r="O521" s="812">
        <v>1</v>
      </c>
      <c r="P521" s="728"/>
      <c r="Q521" s="745">
        <v>0</v>
      </c>
      <c r="R521" s="727"/>
      <c r="S521" s="745">
        <v>0</v>
      </c>
      <c r="T521" s="812"/>
      <c r="U521" s="768">
        <v>0</v>
      </c>
    </row>
    <row r="522" spans="1:21" ht="14.4" customHeight="1" x14ac:dyDescent="0.3">
      <c r="A522" s="726">
        <v>31</v>
      </c>
      <c r="B522" s="727" t="s">
        <v>1843</v>
      </c>
      <c r="C522" s="727" t="s">
        <v>1849</v>
      </c>
      <c r="D522" s="810" t="s">
        <v>2962</v>
      </c>
      <c r="E522" s="811" t="s">
        <v>1861</v>
      </c>
      <c r="F522" s="727" t="s">
        <v>1846</v>
      </c>
      <c r="G522" s="727" t="s">
        <v>1904</v>
      </c>
      <c r="H522" s="727" t="s">
        <v>571</v>
      </c>
      <c r="I522" s="727" t="s">
        <v>2158</v>
      </c>
      <c r="J522" s="727" t="s">
        <v>2159</v>
      </c>
      <c r="K522" s="727" t="s">
        <v>2160</v>
      </c>
      <c r="L522" s="728">
        <v>250</v>
      </c>
      <c r="M522" s="728">
        <v>250</v>
      </c>
      <c r="N522" s="727">
        <v>1</v>
      </c>
      <c r="O522" s="812">
        <v>1</v>
      </c>
      <c r="P522" s="728">
        <v>250</v>
      </c>
      <c r="Q522" s="745">
        <v>1</v>
      </c>
      <c r="R522" s="727">
        <v>1</v>
      </c>
      <c r="S522" s="745">
        <v>1</v>
      </c>
      <c r="T522" s="812">
        <v>1</v>
      </c>
      <c r="U522" s="768">
        <v>1</v>
      </c>
    </row>
    <row r="523" spans="1:21" ht="14.4" customHeight="1" x14ac:dyDescent="0.3">
      <c r="A523" s="726">
        <v>31</v>
      </c>
      <c r="B523" s="727" t="s">
        <v>1843</v>
      </c>
      <c r="C523" s="727" t="s">
        <v>1849</v>
      </c>
      <c r="D523" s="810" t="s">
        <v>2962</v>
      </c>
      <c r="E523" s="811" t="s">
        <v>1861</v>
      </c>
      <c r="F523" s="727" t="s">
        <v>1846</v>
      </c>
      <c r="G523" s="727" t="s">
        <v>1904</v>
      </c>
      <c r="H523" s="727" t="s">
        <v>571</v>
      </c>
      <c r="I523" s="727" t="s">
        <v>2325</v>
      </c>
      <c r="J523" s="727" t="s">
        <v>2326</v>
      </c>
      <c r="K523" s="727" t="s">
        <v>2327</v>
      </c>
      <c r="L523" s="728">
        <v>180</v>
      </c>
      <c r="M523" s="728">
        <v>180</v>
      </c>
      <c r="N523" s="727">
        <v>1</v>
      </c>
      <c r="O523" s="812">
        <v>1</v>
      </c>
      <c r="P523" s="728"/>
      <c r="Q523" s="745">
        <v>0</v>
      </c>
      <c r="R523" s="727"/>
      <c r="S523" s="745">
        <v>0</v>
      </c>
      <c r="T523" s="812"/>
      <c r="U523" s="768">
        <v>0</v>
      </c>
    </row>
    <row r="524" spans="1:21" ht="14.4" customHeight="1" x14ac:dyDescent="0.3">
      <c r="A524" s="726">
        <v>31</v>
      </c>
      <c r="B524" s="727" t="s">
        <v>1843</v>
      </c>
      <c r="C524" s="727" t="s">
        <v>1849</v>
      </c>
      <c r="D524" s="810" t="s">
        <v>2962</v>
      </c>
      <c r="E524" s="811" t="s">
        <v>1861</v>
      </c>
      <c r="F524" s="727" t="s">
        <v>1846</v>
      </c>
      <c r="G524" s="727" t="s">
        <v>1904</v>
      </c>
      <c r="H524" s="727" t="s">
        <v>571</v>
      </c>
      <c r="I524" s="727" t="s">
        <v>2328</v>
      </c>
      <c r="J524" s="727" t="s">
        <v>2329</v>
      </c>
      <c r="K524" s="727" t="s">
        <v>2330</v>
      </c>
      <c r="L524" s="728">
        <v>750</v>
      </c>
      <c r="M524" s="728">
        <v>750</v>
      </c>
      <c r="N524" s="727">
        <v>1</v>
      </c>
      <c r="O524" s="812">
        <v>1</v>
      </c>
      <c r="P524" s="728">
        <v>750</v>
      </c>
      <c r="Q524" s="745">
        <v>1</v>
      </c>
      <c r="R524" s="727">
        <v>1</v>
      </c>
      <c r="S524" s="745">
        <v>1</v>
      </c>
      <c r="T524" s="812">
        <v>1</v>
      </c>
      <c r="U524" s="768">
        <v>1</v>
      </c>
    </row>
    <row r="525" spans="1:21" ht="14.4" customHeight="1" x14ac:dyDescent="0.3">
      <c r="A525" s="726">
        <v>31</v>
      </c>
      <c r="B525" s="727" t="s">
        <v>1843</v>
      </c>
      <c r="C525" s="727" t="s">
        <v>1849</v>
      </c>
      <c r="D525" s="810" t="s">
        <v>2962</v>
      </c>
      <c r="E525" s="811" t="s">
        <v>1861</v>
      </c>
      <c r="F525" s="727" t="s">
        <v>1846</v>
      </c>
      <c r="G525" s="727" t="s">
        <v>1904</v>
      </c>
      <c r="H525" s="727" t="s">
        <v>571</v>
      </c>
      <c r="I525" s="727" t="s">
        <v>2331</v>
      </c>
      <c r="J525" s="727" t="s">
        <v>2332</v>
      </c>
      <c r="K525" s="727" t="s">
        <v>2333</v>
      </c>
      <c r="L525" s="728">
        <v>180</v>
      </c>
      <c r="M525" s="728">
        <v>180</v>
      </c>
      <c r="N525" s="727">
        <v>1</v>
      </c>
      <c r="O525" s="812">
        <v>1</v>
      </c>
      <c r="P525" s="728"/>
      <c r="Q525" s="745">
        <v>0</v>
      </c>
      <c r="R525" s="727"/>
      <c r="S525" s="745">
        <v>0</v>
      </c>
      <c r="T525" s="812"/>
      <c r="U525" s="768">
        <v>0</v>
      </c>
    </row>
    <row r="526" spans="1:21" ht="14.4" customHeight="1" x14ac:dyDescent="0.3">
      <c r="A526" s="726">
        <v>31</v>
      </c>
      <c r="B526" s="727" t="s">
        <v>1843</v>
      </c>
      <c r="C526" s="727" t="s">
        <v>1849</v>
      </c>
      <c r="D526" s="810" t="s">
        <v>2962</v>
      </c>
      <c r="E526" s="811" t="s">
        <v>1861</v>
      </c>
      <c r="F526" s="727" t="s">
        <v>1846</v>
      </c>
      <c r="G526" s="727" t="s">
        <v>1904</v>
      </c>
      <c r="H526" s="727" t="s">
        <v>571</v>
      </c>
      <c r="I526" s="727" t="s">
        <v>2334</v>
      </c>
      <c r="J526" s="727" t="s">
        <v>2335</v>
      </c>
      <c r="K526" s="727" t="s">
        <v>2336</v>
      </c>
      <c r="L526" s="728">
        <v>350</v>
      </c>
      <c r="M526" s="728">
        <v>350</v>
      </c>
      <c r="N526" s="727">
        <v>1</v>
      </c>
      <c r="O526" s="812">
        <v>1</v>
      </c>
      <c r="P526" s="728">
        <v>350</v>
      </c>
      <c r="Q526" s="745">
        <v>1</v>
      </c>
      <c r="R526" s="727">
        <v>1</v>
      </c>
      <c r="S526" s="745">
        <v>1</v>
      </c>
      <c r="T526" s="812">
        <v>1</v>
      </c>
      <c r="U526" s="768">
        <v>1</v>
      </c>
    </row>
    <row r="527" spans="1:21" ht="14.4" customHeight="1" x14ac:dyDescent="0.3">
      <c r="A527" s="726">
        <v>31</v>
      </c>
      <c r="B527" s="727" t="s">
        <v>1843</v>
      </c>
      <c r="C527" s="727" t="s">
        <v>1849</v>
      </c>
      <c r="D527" s="810" t="s">
        <v>2962</v>
      </c>
      <c r="E527" s="811" t="s">
        <v>1861</v>
      </c>
      <c r="F527" s="727" t="s">
        <v>1846</v>
      </c>
      <c r="G527" s="727" t="s">
        <v>1917</v>
      </c>
      <c r="H527" s="727" t="s">
        <v>571</v>
      </c>
      <c r="I527" s="727" t="s">
        <v>1996</v>
      </c>
      <c r="J527" s="727" t="s">
        <v>1997</v>
      </c>
      <c r="K527" s="727" t="s">
        <v>1998</v>
      </c>
      <c r="L527" s="728">
        <v>260</v>
      </c>
      <c r="M527" s="728">
        <v>5200</v>
      </c>
      <c r="N527" s="727">
        <v>20</v>
      </c>
      <c r="O527" s="812">
        <v>11</v>
      </c>
      <c r="P527" s="728">
        <v>4940</v>
      </c>
      <c r="Q527" s="745">
        <v>0.95</v>
      </c>
      <c r="R527" s="727">
        <v>19</v>
      </c>
      <c r="S527" s="745">
        <v>0.95</v>
      </c>
      <c r="T527" s="812">
        <v>10</v>
      </c>
      <c r="U527" s="768">
        <v>0.90909090909090906</v>
      </c>
    </row>
    <row r="528" spans="1:21" ht="14.4" customHeight="1" x14ac:dyDescent="0.3">
      <c r="A528" s="726">
        <v>31</v>
      </c>
      <c r="B528" s="727" t="s">
        <v>1843</v>
      </c>
      <c r="C528" s="727" t="s">
        <v>1849</v>
      </c>
      <c r="D528" s="810" t="s">
        <v>2962</v>
      </c>
      <c r="E528" s="811" t="s">
        <v>1861</v>
      </c>
      <c r="F528" s="727" t="s">
        <v>1846</v>
      </c>
      <c r="G528" s="727" t="s">
        <v>1917</v>
      </c>
      <c r="H528" s="727" t="s">
        <v>571</v>
      </c>
      <c r="I528" s="727" t="s">
        <v>1918</v>
      </c>
      <c r="J528" s="727" t="s">
        <v>1919</v>
      </c>
      <c r="K528" s="727" t="s">
        <v>1920</v>
      </c>
      <c r="L528" s="728">
        <v>200</v>
      </c>
      <c r="M528" s="728">
        <v>400</v>
      </c>
      <c r="N528" s="727">
        <v>2</v>
      </c>
      <c r="O528" s="812">
        <v>1</v>
      </c>
      <c r="P528" s="728">
        <v>400</v>
      </c>
      <c r="Q528" s="745">
        <v>1</v>
      </c>
      <c r="R528" s="727">
        <v>2</v>
      </c>
      <c r="S528" s="745">
        <v>1</v>
      </c>
      <c r="T528" s="812">
        <v>1</v>
      </c>
      <c r="U528" s="768">
        <v>1</v>
      </c>
    </row>
    <row r="529" spans="1:21" ht="14.4" customHeight="1" x14ac:dyDescent="0.3">
      <c r="A529" s="726">
        <v>31</v>
      </c>
      <c r="B529" s="727" t="s">
        <v>1843</v>
      </c>
      <c r="C529" s="727" t="s">
        <v>1849</v>
      </c>
      <c r="D529" s="810" t="s">
        <v>2962</v>
      </c>
      <c r="E529" s="811" t="s">
        <v>1861</v>
      </c>
      <c r="F529" s="727" t="s">
        <v>1846</v>
      </c>
      <c r="G529" s="727" t="s">
        <v>1917</v>
      </c>
      <c r="H529" s="727" t="s">
        <v>571</v>
      </c>
      <c r="I529" s="727" t="s">
        <v>2337</v>
      </c>
      <c r="J529" s="727" t="s">
        <v>2338</v>
      </c>
      <c r="K529" s="727" t="s">
        <v>2339</v>
      </c>
      <c r="L529" s="728">
        <v>300</v>
      </c>
      <c r="M529" s="728">
        <v>600</v>
      </c>
      <c r="N529" s="727">
        <v>2</v>
      </c>
      <c r="O529" s="812">
        <v>1</v>
      </c>
      <c r="P529" s="728"/>
      <c r="Q529" s="745">
        <v>0</v>
      </c>
      <c r="R529" s="727"/>
      <c r="S529" s="745">
        <v>0</v>
      </c>
      <c r="T529" s="812"/>
      <c r="U529" s="768">
        <v>0</v>
      </c>
    </row>
    <row r="530" spans="1:21" ht="14.4" customHeight="1" x14ac:dyDescent="0.3">
      <c r="A530" s="726">
        <v>31</v>
      </c>
      <c r="B530" s="727" t="s">
        <v>1843</v>
      </c>
      <c r="C530" s="727" t="s">
        <v>1849</v>
      </c>
      <c r="D530" s="810" t="s">
        <v>2962</v>
      </c>
      <c r="E530" s="811" t="s">
        <v>1861</v>
      </c>
      <c r="F530" s="727" t="s">
        <v>1846</v>
      </c>
      <c r="G530" s="727" t="s">
        <v>2340</v>
      </c>
      <c r="H530" s="727" t="s">
        <v>571</v>
      </c>
      <c r="I530" s="727" t="s">
        <v>2341</v>
      </c>
      <c r="J530" s="727" t="s">
        <v>2342</v>
      </c>
      <c r="K530" s="727" t="s">
        <v>2343</v>
      </c>
      <c r="L530" s="728">
        <v>553.15</v>
      </c>
      <c r="M530" s="728">
        <v>3872.0499999999997</v>
      </c>
      <c r="N530" s="727">
        <v>7</v>
      </c>
      <c r="O530" s="812">
        <v>2</v>
      </c>
      <c r="P530" s="728">
        <v>3872.0499999999997</v>
      </c>
      <c r="Q530" s="745">
        <v>1</v>
      </c>
      <c r="R530" s="727">
        <v>7</v>
      </c>
      <c r="S530" s="745">
        <v>1</v>
      </c>
      <c r="T530" s="812">
        <v>2</v>
      </c>
      <c r="U530" s="768">
        <v>1</v>
      </c>
    </row>
    <row r="531" spans="1:21" ht="14.4" customHeight="1" x14ac:dyDescent="0.3">
      <c r="A531" s="726">
        <v>31</v>
      </c>
      <c r="B531" s="727" t="s">
        <v>1843</v>
      </c>
      <c r="C531" s="727" t="s">
        <v>1849</v>
      </c>
      <c r="D531" s="810" t="s">
        <v>2962</v>
      </c>
      <c r="E531" s="811" t="s">
        <v>1861</v>
      </c>
      <c r="F531" s="727" t="s">
        <v>1846</v>
      </c>
      <c r="G531" s="727" t="s">
        <v>2340</v>
      </c>
      <c r="H531" s="727" t="s">
        <v>571</v>
      </c>
      <c r="I531" s="727" t="s">
        <v>2344</v>
      </c>
      <c r="J531" s="727" t="s">
        <v>2345</v>
      </c>
      <c r="K531" s="727" t="s">
        <v>2346</v>
      </c>
      <c r="L531" s="728">
        <v>1659.44</v>
      </c>
      <c r="M531" s="728">
        <v>3318.88</v>
      </c>
      <c r="N531" s="727">
        <v>2</v>
      </c>
      <c r="O531" s="812">
        <v>2</v>
      </c>
      <c r="P531" s="728">
        <v>3318.88</v>
      </c>
      <c r="Q531" s="745">
        <v>1</v>
      </c>
      <c r="R531" s="727">
        <v>2</v>
      </c>
      <c r="S531" s="745">
        <v>1</v>
      </c>
      <c r="T531" s="812">
        <v>2</v>
      </c>
      <c r="U531" s="768">
        <v>1</v>
      </c>
    </row>
    <row r="532" spans="1:21" ht="14.4" customHeight="1" x14ac:dyDescent="0.3">
      <c r="A532" s="726">
        <v>31</v>
      </c>
      <c r="B532" s="727" t="s">
        <v>1843</v>
      </c>
      <c r="C532" s="727" t="s">
        <v>1849</v>
      </c>
      <c r="D532" s="810" t="s">
        <v>2962</v>
      </c>
      <c r="E532" s="811" t="s">
        <v>1862</v>
      </c>
      <c r="F532" s="727" t="s">
        <v>1844</v>
      </c>
      <c r="G532" s="727" t="s">
        <v>1885</v>
      </c>
      <c r="H532" s="727" t="s">
        <v>610</v>
      </c>
      <c r="I532" s="727" t="s">
        <v>1616</v>
      </c>
      <c r="J532" s="727" t="s">
        <v>1617</v>
      </c>
      <c r="K532" s="727" t="s">
        <v>1618</v>
      </c>
      <c r="L532" s="728">
        <v>149.52000000000001</v>
      </c>
      <c r="M532" s="728">
        <v>149.52000000000001</v>
      </c>
      <c r="N532" s="727">
        <v>1</v>
      </c>
      <c r="O532" s="812">
        <v>1</v>
      </c>
      <c r="P532" s="728">
        <v>149.52000000000001</v>
      </c>
      <c r="Q532" s="745">
        <v>1</v>
      </c>
      <c r="R532" s="727">
        <v>1</v>
      </c>
      <c r="S532" s="745">
        <v>1</v>
      </c>
      <c r="T532" s="812">
        <v>1</v>
      </c>
      <c r="U532" s="768">
        <v>1</v>
      </c>
    </row>
    <row r="533" spans="1:21" ht="14.4" customHeight="1" x14ac:dyDescent="0.3">
      <c r="A533" s="726">
        <v>31</v>
      </c>
      <c r="B533" s="727" t="s">
        <v>1843</v>
      </c>
      <c r="C533" s="727" t="s">
        <v>1849</v>
      </c>
      <c r="D533" s="810" t="s">
        <v>2962</v>
      </c>
      <c r="E533" s="811" t="s">
        <v>1862</v>
      </c>
      <c r="F533" s="727" t="s">
        <v>1844</v>
      </c>
      <c r="G533" s="727" t="s">
        <v>2130</v>
      </c>
      <c r="H533" s="727" t="s">
        <v>571</v>
      </c>
      <c r="I533" s="727" t="s">
        <v>2203</v>
      </c>
      <c r="J533" s="727" t="s">
        <v>2204</v>
      </c>
      <c r="K533" s="727" t="s">
        <v>2205</v>
      </c>
      <c r="L533" s="728">
        <v>64.56</v>
      </c>
      <c r="M533" s="728">
        <v>193.68</v>
      </c>
      <c r="N533" s="727">
        <v>3</v>
      </c>
      <c r="O533" s="812">
        <v>1</v>
      </c>
      <c r="P533" s="728"/>
      <c r="Q533" s="745">
        <v>0</v>
      </c>
      <c r="R533" s="727"/>
      <c r="S533" s="745">
        <v>0</v>
      </c>
      <c r="T533" s="812"/>
      <c r="U533" s="768">
        <v>0</v>
      </c>
    </row>
    <row r="534" spans="1:21" ht="14.4" customHeight="1" x14ac:dyDescent="0.3">
      <c r="A534" s="726">
        <v>31</v>
      </c>
      <c r="B534" s="727" t="s">
        <v>1843</v>
      </c>
      <c r="C534" s="727" t="s">
        <v>1849</v>
      </c>
      <c r="D534" s="810" t="s">
        <v>2962</v>
      </c>
      <c r="E534" s="811" t="s">
        <v>1862</v>
      </c>
      <c r="F534" s="727" t="s">
        <v>1844</v>
      </c>
      <c r="G534" s="727" t="s">
        <v>2130</v>
      </c>
      <c r="H534" s="727" t="s">
        <v>571</v>
      </c>
      <c r="I534" s="727" t="s">
        <v>2347</v>
      </c>
      <c r="J534" s="727" t="s">
        <v>2204</v>
      </c>
      <c r="K534" s="727" t="s">
        <v>2348</v>
      </c>
      <c r="L534" s="728">
        <v>161.4</v>
      </c>
      <c r="M534" s="728">
        <v>807</v>
      </c>
      <c r="N534" s="727">
        <v>5</v>
      </c>
      <c r="O534" s="812">
        <v>5</v>
      </c>
      <c r="P534" s="728">
        <v>322.8</v>
      </c>
      <c r="Q534" s="745">
        <v>0.4</v>
      </c>
      <c r="R534" s="727">
        <v>2</v>
      </c>
      <c r="S534" s="745">
        <v>0.4</v>
      </c>
      <c r="T534" s="812">
        <v>2</v>
      </c>
      <c r="U534" s="768">
        <v>0.4</v>
      </c>
    </row>
    <row r="535" spans="1:21" ht="14.4" customHeight="1" x14ac:dyDescent="0.3">
      <c r="A535" s="726">
        <v>31</v>
      </c>
      <c r="B535" s="727" t="s">
        <v>1843</v>
      </c>
      <c r="C535" s="727" t="s">
        <v>1849</v>
      </c>
      <c r="D535" s="810" t="s">
        <v>2962</v>
      </c>
      <c r="E535" s="811" t="s">
        <v>1862</v>
      </c>
      <c r="F535" s="727" t="s">
        <v>1844</v>
      </c>
      <c r="G535" s="727" t="s">
        <v>1930</v>
      </c>
      <c r="H535" s="727" t="s">
        <v>571</v>
      </c>
      <c r="I535" s="727" t="s">
        <v>1931</v>
      </c>
      <c r="J535" s="727" t="s">
        <v>1932</v>
      </c>
      <c r="K535" s="727" t="s">
        <v>1933</v>
      </c>
      <c r="L535" s="728">
        <v>0</v>
      </c>
      <c r="M535" s="728">
        <v>0</v>
      </c>
      <c r="N535" s="727">
        <v>2</v>
      </c>
      <c r="O535" s="812">
        <v>1</v>
      </c>
      <c r="P535" s="728"/>
      <c r="Q535" s="745"/>
      <c r="R535" s="727"/>
      <c r="S535" s="745">
        <v>0</v>
      </c>
      <c r="T535" s="812"/>
      <c r="U535" s="768">
        <v>0</v>
      </c>
    </row>
    <row r="536" spans="1:21" ht="14.4" customHeight="1" x14ac:dyDescent="0.3">
      <c r="A536" s="726">
        <v>31</v>
      </c>
      <c r="B536" s="727" t="s">
        <v>1843</v>
      </c>
      <c r="C536" s="727" t="s">
        <v>1849</v>
      </c>
      <c r="D536" s="810" t="s">
        <v>2962</v>
      </c>
      <c r="E536" s="811" t="s">
        <v>1862</v>
      </c>
      <c r="F536" s="727" t="s">
        <v>1844</v>
      </c>
      <c r="G536" s="727" t="s">
        <v>2189</v>
      </c>
      <c r="H536" s="727" t="s">
        <v>571</v>
      </c>
      <c r="I536" s="727" t="s">
        <v>2190</v>
      </c>
      <c r="J536" s="727" t="s">
        <v>2191</v>
      </c>
      <c r="K536" s="727" t="s">
        <v>2192</v>
      </c>
      <c r="L536" s="728">
        <v>159.71</v>
      </c>
      <c r="M536" s="728">
        <v>479.13</v>
      </c>
      <c r="N536" s="727">
        <v>3</v>
      </c>
      <c r="O536" s="812">
        <v>1</v>
      </c>
      <c r="P536" s="728"/>
      <c r="Q536" s="745">
        <v>0</v>
      </c>
      <c r="R536" s="727"/>
      <c r="S536" s="745">
        <v>0</v>
      </c>
      <c r="T536" s="812"/>
      <c r="U536" s="768">
        <v>0</v>
      </c>
    </row>
    <row r="537" spans="1:21" ht="14.4" customHeight="1" x14ac:dyDescent="0.3">
      <c r="A537" s="726">
        <v>31</v>
      </c>
      <c r="B537" s="727" t="s">
        <v>1843</v>
      </c>
      <c r="C537" s="727" t="s">
        <v>1849</v>
      </c>
      <c r="D537" s="810" t="s">
        <v>2962</v>
      </c>
      <c r="E537" s="811" t="s">
        <v>1862</v>
      </c>
      <c r="F537" s="727" t="s">
        <v>1844</v>
      </c>
      <c r="G537" s="727" t="s">
        <v>1934</v>
      </c>
      <c r="H537" s="727" t="s">
        <v>571</v>
      </c>
      <c r="I537" s="727" t="s">
        <v>2349</v>
      </c>
      <c r="J537" s="727" t="s">
        <v>2350</v>
      </c>
      <c r="K537" s="727" t="s">
        <v>2351</v>
      </c>
      <c r="L537" s="728">
        <v>0</v>
      </c>
      <c r="M537" s="728">
        <v>0</v>
      </c>
      <c r="N537" s="727">
        <v>1</v>
      </c>
      <c r="O537" s="812">
        <v>0.5</v>
      </c>
      <c r="P537" s="728">
        <v>0</v>
      </c>
      <c r="Q537" s="745"/>
      <c r="R537" s="727">
        <v>1</v>
      </c>
      <c r="S537" s="745">
        <v>1</v>
      </c>
      <c r="T537" s="812">
        <v>0.5</v>
      </c>
      <c r="U537" s="768">
        <v>1</v>
      </c>
    </row>
    <row r="538" spans="1:21" ht="14.4" customHeight="1" x14ac:dyDescent="0.3">
      <c r="A538" s="726">
        <v>31</v>
      </c>
      <c r="B538" s="727" t="s">
        <v>1843</v>
      </c>
      <c r="C538" s="727" t="s">
        <v>1849</v>
      </c>
      <c r="D538" s="810" t="s">
        <v>2962</v>
      </c>
      <c r="E538" s="811" t="s">
        <v>1862</v>
      </c>
      <c r="F538" s="727" t="s">
        <v>1844</v>
      </c>
      <c r="G538" s="727" t="s">
        <v>1946</v>
      </c>
      <c r="H538" s="727" t="s">
        <v>571</v>
      </c>
      <c r="I538" s="727" t="s">
        <v>1947</v>
      </c>
      <c r="J538" s="727" t="s">
        <v>1948</v>
      </c>
      <c r="K538" s="727" t="s">
        <v>1949</v>
      </c>
      <c r="L538" s="728">
        <v>132.97999999999999</v>
      </c>
      <c r="M538" s="728">
        <v>265.95999999999998</v>
      </c>
      <c r="N538" s="727">
        <v>2</v>
      </c>
      <c r="O538" s="812">
        <v>1</v>
      </c>
      <c r="P538" s="728">
        <v>265.95999999999998</v>
      </c>
      <c r="Q538" s="745">
        <v>1</v>
      </c>
      <c r="R538" s="727">
        <v>2</v>
      </c>
      <c r="S538" s="745">
        <v>1</v>
      </c>
      <c r="T538" s="812">
        <v>1</v>
      </c>
      <c r="U538" s="768">
        <v>1</v>
      </c>
    </row>
    <row r="539" spans="1:21" ht="14.4" customHeight="1" x14ac:dyDescent="0.3">
      <c r="A539" s="726">
        <v>31</v>
      </c>
      <c r="B539" s="727" t="s">
        <v>1843</v>
      </c>
      <c r="C539" s="727" t="s">
        <v>1849</v>
      </c>
      <c r="D539" s="810" t="s">
        <v>2962</v>
      </c>
      <c r="E539" s="811" t="s">
        <v>1862</v>
      </c>
      <c r="F539" s="727" t="s">
        <v>1844</v>
      </c>
      <c r="G539" s="727" t="s">
        <v>1886</v>
      </c>
      <c r="H539" s="727" t="s">
        <v>610</v>
      </c>
      <c r="I539" s="727" t="s">
        <v>1959</v>
      </c>
      <c r="J539" s="727" t="s">
        <v>753</v>
      </c>
      <c r="K539" s="727" t="s">
        <v>1960</v>
      </c>
      <c r="L539" s="728">
        <v>368.16</v>
      </c>
      <c r="M539" s="728">
        <v>368.16</v>
      </c>
      <c r="N539" s="727">
        <v>1</v>
      </c>
      <c r="O539" s="812">
        <v>1</v>
      </c>
      <c r="P539" s="728">
        <v>368.16</v>
      </c>
      <c r="Q539" s="745">
        <v>1</v>
      </c>
      <c r="R539" s="727">
        <v>1</v>
      </c>
      <c r="S539" s="745">
        <v>1</v>
      </c>
      <c r="T539" s="812">
        <v>1</v>
      </c>
      <c r="U539" s="768">
        <v>1</v>
      </c>
    </row>
    <row r="540" spans="1:21" ht="14.4" customHeight="1" x14ac:dyDescent="0.3">
      <c r="A540" s="726">
        <v>31</v>
      </c>
      <c r="B540" s="727" t="s">
        <v>1843</v>
      </c>
      <c r="C540" s="727" t="s">
        <v>1849</v>
      </c>
      <c r="D540" s="810" t="s">
        <v>2962</v>
      </c>
      <c r="E540" s="811" t="s">
        <v>1862</v>
      </c>
      <c r="F540" s="727" t="s">
        <v>1844</v>
      </c>
      <c r="G540" s="727" t="s">
        <v>1886</v>
      </c>
      <c r="H540" s="727" t="s">
        <v>610</v>
      </c>
      <c r="I540" s="727" t="s">
        <v>1887</v>
      </c>
      <c r="J540" s="727" t="s">
        <v>753</v>
      </c>
      <c r="K540" s="727" t="s">
        <v>1497</v>
      </c>
      <c r="L540" s="728">
        <v>490.89</v>
      </c>
      <c r="M540" s="728">
        <v>3927.12</v>
      </c>
      <c r="N540" s="727">
        <v>8</v>
      </c>
      <c r="O540" s="812">
        <v>2.5</v>
      </c>
      <c r="P540" s="728">
        <v>3927.12</v>
      </c>
      <c r="Q540" s="745">
        <v>1</v>
      </c>
      <c r="R540" s="727">
        <v>8</v>
      </c>
      <c r="S540" s="745">
        <v>1</v>
      </c>
      <c r="T540" s="812">
        <v>2.5</v>
      </c>
      <c r="U540" s="768">
        <v>1</v>
      </c>
    </row>
    <row r="541" spans="1:21" ht="14.4" customHeight="1" x14ac:dyDescent="0.3">
      <c r="A541" s="726">
        <v>31</v>
      </c>
      <c r="B541" s="727" t="s">
        <v>1843</v>
      </c>
      <c r="C541" s="727" t="s">
        <v>1849</v>
      </c>
      <c r="D541" s="810" t="s">
        <v>2962</v>
      </c>
      <c r="E541" s="811" t="s">
        <v>1862</v>
      </c>
      <c r="F541" s="727" t="s">
        <v>1844</v>
      </c>
      <c r="G541" s="727" t="s">
        <v>1886</v>
      </c>
      <c r="H541" s="727" t="s">
        <v>610</v>
      </c>
      <c r="I541" s="727" t="s">
        <v>1888</v>
      </c>
      <c r="J541" s="727" t="s">
        <v>753</v>
      </c>
      <c r="K541" s="727" t="s">
        <v>1495</v>
      </c>
      <c r="L541" s="728">
        <v>736.33</v>
      </c>
      <c r="M541" s="728">
        <v>2945.32</v>
      </c>
      <c r="N541" s="727">
        <v>4</v>
      </c>
      <c r="O541" s="812">
        <v>2</v>
      </c>
      <c r="P541" s="728">
        <v>2945.32</v>
      </c>
      <c r="Q541" s="745">
        <v>1</v>
      </c>
      <c r="R541" s="727">
        <v>4</v>
      </c>
      <c r="S541" s="745">
        <v>1</v>
      </c>
      <c r="T541" s="812">
        <v>2</v>
      </c>
      <c r="U541" s="768">
        <v>1</v>
      </c>
    </row>
    <row r="542" spans="1:21" ht="14.4" customHeight="1" x14ac:dyDescent="0.3">
      <c r="A542" s="726">
        <v>31</v>
      </c>
      <c r="B542" s="727" t="s">
        <v>1843</v>
      </c>
      <c r="C542" s="727" t="s">
        <v>1849</v>
      </c>
      <c r="D542" s="810" t="s">
        <v>2962</v>
      </c>
      <c r="E542" s="811" t="s">
        <v>1862</v>
      </c>
      <c r="F542" s="727" t="s">
        <v>1844</v>
      </c>
      <c r="G542" s="727" t="s">
        <v>1889</v>
      </c>
      <c r="H542" s="727" t="s">
        <v>571</v>
      </c>
      <c r="I542" s="727" t="s">
        <v>2352</v>
      </c>
      <c r="J542" s="727" t="s">
        <v>2353</v>
      </c>
      <c r="K542" s="727" t="s">
        <v>2354</v>
      </c>
      <c r="L542" s="728">
        <v>48.42</v>
      </c>
      <c r="M542" s="728">
        <v>96.84</v>
      </c>
      <c r="N542" s="727">
        <v>2</v>
      </c>
      <c r="O542" s="812">
        <v>1</v>
      </c>
      <c r="P542" s="728"/>
      <c r="Q542" s="745">
        <v>0</v>
      </c>
      <c r="R542" s="727"/>
      <c r="S542" s="745">
        <v>0</v>
      </c>
      <c r="T542" s="812"/>
      <c r="U542" s="768">
        <v>0</v>
      </c>
    </row>
    <row r="543" spans="1:21" ht="14.4" customHeight="1" x14ac:dyDescent="0.3">
      <c r="A543" s="726">
        <v>31</v>
      </c>
      <c r="B543" s="727" t="s">
        <v>1843</v>
      </c>
      <c r="C543" s="727" t="s">
        <v>1849</v>
      </c>
      <c r="D543" s="810" t="s">
        <v>2962</v>
      </c>
      <c r="E543" s="811" t="s">
        <v>1862</v>
      </c>
      <c r="F543" s="727" t="s">
        <v>1844</v>
      </c>
      <c r="G543" s="727" t="s">
        <v>2355</v>
      </c>
      <c r="H543" s="727" t="s">
        <v>571</v>
      </c>
      <c r="I543" s="727" t="s">
        <v>2356</v>
      </c>
      <c r="J543" s="727" t="s">
        <v>1123</v>
      </c>
      <c r="K543" s="727" t="s">
        <v>2357</v>
      </c>
      <c r="L543" s="728">
        <v>0</v>
      </c>
      <c r="M543" s="728">
        <v>0</v>
      </c>
      <c r="N543" s="727">
        <v>1</v>
      </c>
      <c r="O543" s="812">
        <v>0.5</v>
      </c>
      <c r="P543" s="728">
        <v>0</v>
      </c>
      <c r="Q543" s="745"/>
      <c r="R543" s="727">
        <v>1</v>
      </c>
      <c r="S543" s="745">
        <v>1</v>
      </c>
      <c r="T543" s="812">
        <v>0.5</v>
      </c>
      <c r="U543" s="768">
        <v>1</v>
      </c>
    </row>
    <row r="544" spans="1:21" ht="14.4" customHeight="1" x14ac:dyDescent="0.3">
      <c r="A544" s="726">
        <v>31</v>
      </c>
      <c r="B544" s="727" t="s">
        <v>1843</v>
      </c>
      <c r="C544" s="727" t="s">
        <v>1849</v>
      </c>
      <c r="D544" s="810" t="s">
        <v>2962</v>
      </c>
      <c r="E544" s="811" t="s">
        <v>1862</v>
      </c>
      <c r="F544" s="727" t="s">
        <v>1844</v>
      </c>
      <c r="G544" s="727" t="s">
        <v>2358</v>
      </c>
      <c r="H544" s="727" t="s">
        <v>571</v>
      </c>
      <c r="I544" s="727" t="s">
        <v>2359</v>
      </c>
      <c r="J544" s="727" t="s">
        <v>2360</v>
      </c>
      <c r="K544" s="727" t="s">
        <v>2361</v>
      </c>
      <c r="L544" s="728">
        <v>0</v>
      </c>
      <c r="M544" s="728">
        <v>0</v>
      </c>
      <c r="N544" s="727">
        <v>1</v>
      </c>
      <c r="O544" s="812">
        <v>0.5</v>
      </c>
      <c r="P544" s="728">
        <v>0</v>
      </c>
      <c r="Q544" s="745"/>
      <c r="R544" s="727">
        <v>1</v>
      </c>
      <c r="S544" s="745">
        <v>1</v>
      </c>
      <c r="T544" s="812">
        <v>0.5</v>
      </c>
      <c r="U544" s="768">
        <v>1</v>
      </c>
    </row>
    <row r="545" spans="1:21" ht="14.4" customHeight="1" x14ac:dyDescent="0.3">
      <c r="A545" s="726">
        <v>31</v>
      </c>
      <c r="B545" s="727" t="s">
        <v>1843</v>
      </c>
      <c r="C545" s="727" t="s">
        <v>1849</v>
      </c>
      <c r="D545" s="810" t="s">
        <v>2962</v>
      </c>
      <c r="E545" s="811" t="s">
        <v>1862</v>
      </c>
      <c r="F545" s="727" t="s">
        <v>1844</v>
      </c>
      <c r="G545" s="727" t="s">
        <v>2277</v>
      </c>
      <c r="H545" s="727" t="s">
        <v>571</v>
      </c>
      <c r="I545" s="727" t="s">
        <v>2278</v>
      </c>
      <c r="J545" s="727" t="s">
        <v>613</v>
      </c>
      <c r="K545" s="727" t="s">
        <v>2279</v>
      </c>
      <c r="L545" s="728">
        <v>108.44</v>
      </c>
      <c r="M545" s="728">
        <v>108.44</v>
      </c>
      <c r="N545" s="727">
        <v>1</v>
      </c>
      <c r="O545" s="812">
        <v>0.5</v>
      </c>
      <c r="P545" s="728">
        <v>108.44</v>
      </c>
      <c r="Q545" s="745">
        <v>1</v>
      </c>
      <c r="R545" s="727">
        <v>1</v>
      </c>
      <c r="S545" s="745">
        <v>1</v>
      </c>
      <c r="T545" s="812">
        <v>0.5</v>
      </c>
      <c r="U545" s="768">
        <v>1</v>
      </c>
    </row>
    <row r="546" spans="1:21" ht="14.4" customHeight="1" x14ac:dyDescent="0.3">
      <c r="A546" s="726">
        <v>31</v>
      </c>
      <c r="B546" s="727" t="s">
        <v>1843</v>
      </c>
      <c r="C546" s="727" t="s">
        <v>1849</v>
      </c>
      <c r="D546" s="810" t="s">
        <v>2962</v>
      </c>
      <c r="E546" s="811" t="s">
        <v>1862</v>
      </c>
      <c r="F546" s="727" t="s">
        <v>1844</v>
      </c>
      <c r="G546" s="727" t="s">
        <v>1890</v>
      </c>
      <c r="H546" s="727" t="s">
        <v>610</v>
      </c>
      <c r="I546" s="727" t="s">
        <v>1692</v>
      </c>
      <c r="J546" s="727" t="s">
        <v>1693</v>
      </c>
      <c r="K546" s="727" t="s">
        <v>1694</v>
      </c>
      <c r="L546" s="728">
        <v>0</v>
      </c>
      <c r="M546" s="728">
        <v>0</v>
      </c>
      <c r="N546" s="727">
        <v>21</v>
      </c>
      <c r="O546" s="812">
        <v>9.5</v>
      </c>
      <c r="P546" s="728">
        <v>0</v>
      </c>
      <c r="Q546" s="745"/>
      <c r="R546" s="727">
        <v>11</v>
      </c>
      <c r="S546" s="745">
        <v>0.52380952380952384</v>
      </c>
      <c r="T546" s="812">
        <v>4.5</v>
      </c>
      <c r="U546" s="768">
        <v>0.47368421052631576</v>
      </c>
    </row>
    <row r="547" spans="1:21" ht="14.4" customHeight="1" x14ac:dyDescent="0.3">
      <c r="A547" s="726">
        <v>31</v>
      </c>
      <c r="B547" s="727" t="s">
        <v>1843</v>
      </c>
      <c r="C547" s="727" t="s">
        <v>1849</v>
      </c>
      <c r="D547" s="810" t="s">
        <v>2962</v>
      </c>
      <c r="E547" s="811" t="s">
        <v>1862</v>
      </c>
      <c r="F547" s="727" t="s">
        <v>1844</v>
      </c>
      <c r="G547" s="727" t="s">
        <v>2162</v>
      </c>
      <c r="H547" s="727" t="s">
        <v>571</v>
      </c>
      <c r="I547" s="727" t="s">
        <v>2362</v>
      </c>
      <c r="J547" s="727" t="s">
        <v>2363</v>
      </c>
      <c r="K547" s="727" t="s">
        <v>2364</v>
      </c>
      <c r="L547" s="728">
        <v>140.94999999999999</v>
      </c>
      <c r="M547" s="728">
        <v>281.89999999999998</v>
      </c>
      <c r="N547" s="727">
        <v>2</v>
      </c>
      <c r="O547" s="812">
        <v>1</v>
      </c>
      <c r="P547" s="728"/>
      <c r="Q547" s="745">
        <v>0</v>
      </c>
      <c r="R547" s="727"/>
      <c r="S547" s="745">
        <v>0</v>
      </c>
      <c r="T547" s="812"/>
      <c r="U547" s="768">
        <v>0</v>
      </c>
    </row>
    <row r="548" spans="1:21" ht="14.4" customHeight="1" x14ac:dyDescent="0.3">
      <c r="A548" s="726">
        <v>31</v>
      </c>
      <c r="B548" s="727" t="s">
        <v>1843</v>
      </c>
      <c r="C548" s="727" t="s">
        <v>1849</v>
      </c>
      <c r="D548" s="810" t="s">
        <v>2962</v>
      </c>
      <c r="E548" s="811" t="s">
        <v>1862</v>
      </c>
      <c r="F548" s="727" t="s">
        <v>1846</v>
      </c>
      <c r="G548" s="727" t="s">
        <v>1900</v>
      </c>
      <c r="H548" s="727" t="s">
        <v>571</v>
      </c>
      <c r="I548" s="727" t="s">
        <v>1901</v>
      </c>
      <c r="J548" s="727" t="s">
        <v>1902</v>
      </c>
      <c r="K548" s="727" t="s">
        <v>1903</v>
      </c>
      <c r="L548" s="728">
        <v>35.130000000000003</v>
      </c>
      <c r="M548" s="728">
        <v>35.130000000000003</v>
      </c>
      <c r="N548" s="727">
        <v>1</v>
      </c>
      <c r="O548" s="812">
        <v>1</v>
      </c>
      <c r="P548" s="728">
        <v>35.130000000000003</v>
      </c>
      <c r="Q548" s="745">
        <v>1</v>
      </c>
      <c r="R548" s="727">
        <v>1</v>
      </c>
      <c r="S548" s="745">
        <v>1</v>
      </c>
      <c r="T548" s="812">
        <v>1</v>
      </c>
      <c r="U548" s="768">
        <v>1</v>
      </c>
    </row>
    <row r="549" spans="1:21" ht="14.4" customHeight="1" x14ac:dyDescent="0.3">
      <c r="A549" s="726">
        <v>31</v>
      </c>
      <c r="B549" s="727" t="s">
        <v>1843</v>
      </c>
      <c r="C549" s="727" t="s">
        <v>1849</v>
      </c>
      <c r="D549" s="810" t="s">
        <v>2962</v>
      </c>
      <c r="E549" s="811" t="s">
        <v>1862</v>
      </c>
      <c r="F549" s="727" t="s">
        <v>1846</v>
      </c>
      <c r="G549" s="727" t="s">
        <v>1900</v>
      </c>
      <c r="H549" s="727" t="s">
        <v>571</v>
      </c>
      <c r="I549" s="727" t="s">
        <v>2290</v>
      </c>
      <c r="J549" s="727" t="s">
        <v>1902</v>
      </c>
      <c r="K549" s="727" t="s">
        <v>2291</v>
      </c>
      <c r="L549" s="728">
        <v>30.99</v>
      </c>
      <c r="M549" s="728">
        <v>61.98</v>
      </c>
      <c r="N549" s="727">
        <v>2</v>
      </c>
      <c r="O549" s="812">
        <v>2</v>
      </c>
      <c r="P549" s="728">
        <v>61.98</v>
      </c>
      <c r="Q549" s="745">
        <v>1</v>
      </c>
      <c r="R549" s="727">
        <v>2</v>
      </c>
      <c r="S549" s="745">
        <v>1</v>
      </c>
      <c r="T549" s="812">
        <v>2</v>
      </c>
      <c r="U549" s="768">
        <v>1</v>
      </c>
    </row>
    <row r="550" spans="1:21" ht="14.4" customHeight="1" x14ac:dyDescent="0.3">
      <c r="A550" s="726">
        <v>31</v>
      </c>
      <c r="B550" s="727" t="s">
        <v>1843</v>
      </c>
      <c r="C550" s="727" t="s">
        <v>1849</v>
      </c>
      <c r="D550" s="810" t="s">
        <v>2962</v>
      </c>
      <c r="E550" s="811" t="s">
        <v>1862</v>
      </c>
      <c r="F550" s="727" t="s">
        <v>1846</v>
      </c>
      <c r="G550" s="727" t="s">
        <v>1900</v>
      </c>
      <c r="H550" s="727" t="s">
        <v>571</v>
      </c>
      <c r="I550" s="727" t="s">
        <v>2215</v>
      </c>
      <c r="J550" s="727" t="s">
        <v>1902</v>
      </c>
      <c r="K550" s="727" t="s">
        <v>2216</v>
      </c>
      <c r="L550" s="728">
        <v>24.77</v>
      </c>
      <c r="M550" s="728">
        <v>24.77</v>
      </c>
      <c r="N550" s="727">
        <v>1</v>
      </c>
      <c r="O550" s="812">
        <v>1</v>
      </c>
      <c r="P550" s="728">
        <v>24.77</v>
      </c>
      <c r="Q550" s="745">
        <v>1</v>
      </c>
      <c r="R550" s="727">
        <v>1</v>
      </c>
      <c r="S550" s="745">
        <v>1</v>
      </c>
      <c r="T550" s="812">
        <v>1</v>
      </c>
      <c r="U550" s="768">
        <v>1</v>
      </c>
    </row>
    <row r="551" spans="1:21" ht="14.4" customHeight="1" x14ac:dyDescent="0.3">
      <c r="A551" s="726">
        <v>31</v>
      </c>
      <c r="B551" s="727" t="s">
        <v>1843</v>
      </c>
      <c r="C551" s="727" t="s">
        <v>1849</v>
      </c>
      <c r="D551" s="810" t="s">
        <v>2962</v>
      </c>
      <c r="E551" s="811" t="s">
        <v>1862</v>
      </c>
      <c r="F551" s="727" t="s">
        <v>1846</v>
      </c>
      <c r="G551" s="727" t="s">
        <v>1904</v>
      </c>
      <c r="H551" s="727" t="s">
        <v>571</v>
      </c>
      <c r="I551" s="727" t="s">
        <v>2033</v>
      </c>
      <c r="J551" s="727" t="s">
        <v>2034</v>
      </c>
      <c r="K551" s="727" t="s">
        <v>2035</v>
      </c>
      <c r="L551" s="728">
        <v>3000</v>
      </c>
      <c r="M551" s="728">
        <v>3000</v>
      </c>
      <c r="N551" s="727">
        <v>1</v>
      </c>
      <c r="O551" s="812">
        <v>1</v>
      </c>
      <c r="P551" s="728">
        <v>3000</v>
      </c>
      <c r="Q551" s="745">
        <v>1</v>
      </c>
      <c r="R551" s="727">
        <v>1</v>
      </c>
      <c r="S551" s="745">
        <v>1</v>
      </c>
      <c r="T551" s="812">
        <v>1</v>
      </c>
      <c r="U551" s="768">
        <v>1</v>
      </c>
    </row>
    <row r="552" spans="1:21" ht="14.4" customHeight="1" x14ac:dyDescent="0.3">
      <c r="A552" s="726">
        <v>31</v>
      </c>
      <c r="B552" s="727" t="s">
        <v>1843</v>
      </c>
      <c r="C552" s="727" t="s">
        <v>1849</v>
      </c>
      <c r="D552" s="810" t="s">
        <v>2962</v>
      </c>
      <c r="E552" s="811" t="s">
        <v>1862</v>
      </c>
      <c r="F552" s="727" t="s">
        <v>1846</v>
      </c>
      <c r="G552" s="727" t="s">
        <v>1904</v>
      </c>
      <c r="H552" s="727" t="s">
        <v>571</v>
      </c>
      <c r="I552" s="727" t="s">
        <v>1905</v>
      </c>
      <c r="J552" s="727" t="s">
        <v>1906</v>
      </c>
      <c r="K552" s="727" t="s">
        <v>1907</v>
      </c>
      <c r="L552" s="728">
        <v>492.18</v>
      </c>
      <c r="M552" s="728">
        <v>984.36</v>
      </c>
      <c r="N552" s="727">
        <v>2</v>
      </c>
      <c r="O552" s="812">
        <v>2</v>
      </c>
      <c r="P552" s="728">
        <v>984.36</v>
      </c>
      <c r="Q552" s="745">
        <v>1</v>
      </c>
      <c r="R552" s="727">
        <v>2</v>
      </c>
      <c r="S552" s="745">
        <v>1</v>
      </c>
      <c r="T552" s="812">
        <v>2</v>
      </c>
      <c r="U552" s="768">
        <v>1</v>
      </c>
    </row>
    <row r="553" spans="1:21" ht="14.4" customHeight="1" x14ac:dyDescent="0.3">
      <c r="A553" s="726">
        <v>31</v>
      </c>
      <c r="B553" s="727" t="s">
        <v>1843</v>
      </c>
      <c r="C553" s="727" t="s">
        <v>1849</v>
      </c>
      <c r="D553" s="810" t="s">
        <v>2962</v>
      </c>
      <c r="E553" s="811" t="s">
        <v>1862</v>
      </c>
      <c r="F553" s="727" t="s">
        <v>1846</v>
      </c>
      <c r="G553" s="727" t="s">
        <v>1904</v>
      </c>
      <c r="H553" s="727" t="s">
        <v>571</v>
      </c>
      <c r="I553" s="727" t="s">
        <v>2292</v>
      </c>
      <c r="J553" s="727" t="s">
        <v>2293</v>
      </c>
      <c r="K553" s="727" t="s">
        <v>2294</v>
      </c>
      <c r="L553" s="728">
        <v>1575</v>
      </c>
      <c r="M553" s="728">
        <v>1575</v>
      </c>
      <c r="N553" s="727">
        <v>1</v>
      </c>
      <c r="O553" s="812">
        <v>1</v>
      </c>
      <c r="P553" s="728">
        <v>1575</v>
      </c>
      <c r="Q553" s="745">
        <v>1</v>
      </c>
      <c r="R553" s="727">
        <v>1</v>
      </c>
      <c r="S553" s="745">
        <v>1</v>
      </c>
      <c r="T553" s="812">
        <v>1</v>
      </c>
      <c r="U553" s="768">
        <v>1</v>
      </c>
    </row>
    <row r="554" spans="1:21" ht="14.4" customHeight="1" x14ac:dyDescent="0.3">
      <c r="A554" s="726">
        <v>31</v>
      </c>
      <c r="B554" s="727" t="s">
        <v>1843</v>
      </c>
      <c r="C554" s="727" t="s">
        <v>1849</v>
      </c>
      <c r="D554" s="810" t="s">
        <v>2962</v>
      </c>
      <c r="E554" s="811" t="s">
        <v>1862</v>
      </c>
      <c r="F554" s="727" t="s">
        <v>1846</v>
      </c>
      <c r="G554" s="727" t="s">
        <v>1904</v>
      </c>
      <c r="H554" s="727" t="s">
        <v>571</v>
      </c>
      <c r="I554" s="727" t="s">
        <v>1984</v>
      </c>
      <c r="J554" s="727" t="s">
        <v>1985</v>
      </c>
      <c r="K554" s="727" t="s">
        <v>1986</v>
      </c>
      <c r="L554" s="728">
        <v>58.5</v>
      </c>
      <c r="M554" s="728">
        <v>58.5</v>
      </c>
      <c r="N554" s="727">
        <v>1</v>
      </c>
      <c r="O554" s="812">
        <v>1</v>
      </c>
      <c r="P554" s="728">
        <v>58.5</v>
      </c>
      <c r="Q554" s="745">
        <v>1</v>
      </c>
      <c r="R554" s="727">
        <v>1</v>
      </c>
      <c r="S554" s="745">
        <v>1</v>
      </c>
      <c r="T554" s="812">
        <v>1</v>
      </c>
      <c r="U554" s="768">
        <v>1</v>
      </c>
    </row>
    <row r="555" spans="1:21" ht="14.4" customHeight="1" x14ac:dyDescent="0.3">
      <c r="A555" s="726">
        <v>31</v>
      </c>
      <c r="B555" s="727" t="s">
        <v>1843</v>
      </c>
      <c r="C555" s="727" t="s">
        <v>1849</v>
      </c>
      <c r="D555" s="810" t="s">
        <v>2962</v>
      </c>
      <c r="E555" s="811" t="s">
        <v>1862</v>
      </c>
      <c r="F555" s="727" t="s">
        <v>1846</v>
      </c>
      <c r="G555" s="727" t="s">
        <v>1904</v>
      </c>
      <c r="H555" s="727" t="s">
        <v>571</v>
      </c>
      <c r="I555" s="727" t="s">
        <v>1987</v>
      </c>
      <c r="J555" s="727" t="s">
        <v>1988</v>
      </c>
      <c r="K555" s="727" t="s">
        <v>1989</v>
      </c>
      <c r="L555" s="728">
        <v>971.25</v>
      </c>
      <c r="M555" s="728">
        <v>1942.5</v>
      </c>
      <c r="N555" s="727">
        <v>2</v>
      </c>
      <c r="O555" s="812">
        <v>2</v>
      </c>
      <c r="P555" s="728">
        <v>1942.5</v>
      </c>
      <c r="Q555" s="745">
        <v>1</v>
      </c>
      <c r="R555" s="727">
        <v>2</v>
      </c>
      <c r="S555" s="745">
        <v>1</v>
      </c>
      <c r="T555" s="812">
        <v>2</v>
      </c>
      <c r="U555" s="768">
        <v>1</v>
      </c>
    </row>
    <row r="556" spans="1:21" ht="14.4" customHeight="1" x14ac:dyDescent="0.3">
      <c r="A556" s="726">
        <v>31</v>
      </c>
      <c r="B556" s="727" t="s">
        <v>1843</v>
      </c>
      <c r="C556" s="727" t="s">
        <v>1849</v>
      </c>
      <c r="D556" s="810" t="s">
        <v>2962</v>
      </c>
      <c r="E556" s="811" t="s">
        <v>1862</v>
      </c>
      <c r="F556" s="727" t="s">
        <v>1846</v>
      </c>
      <c r="G556" s="727" t="s">
        <v>1904</v>
      </c>
      <c r="H556" s="727" t="s">
        <v>571</v>
      </c>
      <c r="I556" s="727" t="s">
        <v>2305</v>
      </c>
      <c r="J556" s="727" t="s">
        <v>2306</v>
      </c>
      <c r="K556" s="727" t="s">
        <v>2307</v>
      </c>
      <c r="L556" s="728">
        <v>600</v>
      </c>
      <c r="M556" s="728">
        <v>600</v>
      </c>
      <c r="N556" s="727">
        <v>1</v>
      </c>
      <c r="O556" s="812">
        <v>1</v>
      </c>
      <c r="P556" s="728">
        <v>600</v>
      </c>
      <c r="Q556" s="745">
        <v>1</v>
      </c>
      <c r="R556" s="727">
        <v>1</v>
      </c>
      <c r="S556" s="745">
        <v>1</v>
      </c>
      <c r="T556" s="812">
        <v>1</v>
      </c>
      <c r="U556" s="768">
        <v>1</v>
      </c>
    </row>
    <row r="557" spans="1:21" ht="14.4" customHeight="1" x14ac:dyDescent="0.3">
      <c r="A557" s="726">
        <v>31</v>
      </c>
      <c r="B557" s="727" t="s">
        <v>1843</v>
      </c>
      <c r="C557" s="727" t="s">
        <v>1849</v>
      </c>
      <c r="D557" s="810" t="s">
        <v>2962</v>
      </c>
      <c r="E557" s="811" t="s">
        <v>1862</v>
      </c>
      <c r="F557" s="727" t="s">
        <v>1846</v>
      </c>
      <c r="G557" s="727" t="s">
        <v>1904</v>
      </c>
      <c r="H557" s="727" t="s">
        <v>571</v>
      </c>
      <c r="I557" s="727" t="s">
        <v>2123</v>
      </c>
      <c r="J557" s="727" t="s">
        <v>2124</v>
      </c>
      <c r="K557" s="727" t="s">
        <v>2125</v>
      </c>
      <c r="L557" s="728">
        <v>349.12</v>
      </c>
      <c r="M557" s="728">
        <v>1396.48</v>
      </c>
      <c r="N557" s="727">
        <v>4</v>
      </c>
      <c r="O557" s="812">
        <v>4</v>
      </c>
      <c r="P557" s="728">
        <v>1396.48</v>
      </c>
      <c r="Q557" s="745">
        <v>1</v>
      </c>
      <c r="R557" s="727">
        <v>4</v>
      </c>
      <c r="S557" s="745">
        <v>1</v>
      </c>
      <c r="T557" s="812">
        <v>4</v>
      </c>
      <c r="U557" s="768">
        <v>1</v>
      </c>
    </row>
    <row r="558" spans="1:21" ht="14.4" customHeight="1" x14ac:dyDescent="0.3">
      <c r="A558" s="726">
        <v>31</v>
      </c>
      <c r="B558" s="727" t="s">
        <v>1843</v>
      </c>
      <c r="C558" s="727" t="s">
        <v>1849</v>
      </c>
      <c r="D558" s="810" t="s">
        <v>2962</v>
      </c>
      <c r="E558" s="811" t="s">
        <v>1862</v>
      </c>
      <c r="F558" s="727" t="s">
        <v>1846</v>
      </c>
      <c r="G558" s="727" t="s">
        <v>1904</v>
      </c>
      <c r="H558" s="727" t="s">
        <v>571</v>
      </c>
      <c r="I558" s="727" t="s">
        <v>1990</v>
      </c>
      <c r="J558" s="727" t="s">
        <v>1991</v>
      </c>
      <c r="K558" s="727" t="s">
        <v>1992</v>
      </c>
      <c r="L558" s="728">
        <v>350</v>
      </c>
      <c r="M558" s="728">
        <v>5250</v>
      </c>
      <c r="N558" s="727">
        <v>15</v>
      </c>
      <c r="O558" s="812">
        <v>15</v>
      </c>
      <c r="P558" s="728">
        <v>4900</v>
      </c>
      <c r="Q558" s="745">
        <v>0.93333333333333335</v>
      </c>
      <c r="R558" s="727">
        <v>14</v>
      </c>
      <c r="S558" s="745">
        <v>0.93333333333333335</v>
      </c>
      <c r="T558" s="812">
        <v>14</v>
      </c>
      <c r="U558" s="768">
        <v>0.93333333333333335</v>
      </c>
    </row>
    <row r="559" spans="1:21" ht="14.4" customHeight="1" x14ac:dyDescent="0.3">
      <c r="A559" s="726">
        <v>31</v>
      </c>
      <c r="B559" s="727" t="s">
        <v>1843</v>
      </c>
      <c r="C559" s="727" t="s">
        <v>1849</v>
      </c>
      <c r="D559" s="810" t="s">
        <v>2962</v>
      </c>
      <c r="E559" s="811" t="s">
        <v>1862</v>
      </c>
      <c r="F559" s="727" t="s">
        <v>1846</v>
      </c>
      <c r="G559" s="727" t="s">
        <v>1904</v>
      </c>
      <c r="H559" s="727" t="s">
        <v>571</v>
      </c>
      <c r="I559" s="727" t="s">
        <v>2149</v>
      </c>
      <c r="J559" s="727" t="s">
        <v>1985</v>
      </c>
      <c r="K559" s="727" t="s">
        <v>2150</v>
      </c>
      <c r="L559" s="728">
        <v>58.5</v>
      </c>
      <c r="M559" s="728">
        <v>117</v>
      </c>
      <c r="N559" s="727">
        <v>2</v>
      </c>
      <c r="O559" s="812">
        <v>2</v>
      </c>
      <c r="P559" s="728">
        <v>58.5</v>
      </c>
      <c r="Q559" s="745">
        <v>0.5</v>
      </c>
      <c r="R559" s="727">
        <v>1</v>
      </c>
      <c r="S559" s="745">
        <v>0.5</v>
      </c>
      <c r="T559" s="812">
        <v>1</v>
      </c>
      <c r="U559" s="768">
        <v>0.5</v>
      </c>
    </row>
    <row r="560" spans="1:21" ht="14.4" customHeight="1" x14ac:dyDescent="0.3">
      <c r="A560" s="726">
        <v>31</v>
      </c>
      <c r="B560" s="727" t="s">
        <v>1843</v>
      </c>
      <c r="C560" s="727" t="s">
        <v>1849</v>
      </c>
      <c r="D560" s="810" t="s">
        <v>2962</v>
      </c>
      <c r="E560" s="811" t="s">
        <v>1862</v>
      </c>
      <c r="F560" s="727" t="s">
        <v>1846</v>
      </c>
      <c r="G560" s="727" t="s">
        <v>1904</v>
      </c>
      <c r="H560" s="727" t="s">
        <v>571</v>
      </c>
      <c r="I560" s="727" t="s">
        <v>2036</v>
      </c>
      <c r="J560" s="727" t="s">
        <v>2037</v>
      </c>
      <c r="K560" s="727" t="s">
        <v>2038</v>
      </c>
      <c r="L560" s="728">
        <v>1000</v>
      </c>
      <c r="M560" s="728">
        <v>4000</v>
      </c>
      <c r="N560" s="727">
        <v>4</v>
      </c>
      <c r="O560" s="812">
        <v>4</v>
      </c>
      <c r="P560" s="728">
        <v>4000</v>
      </c>
      <c r="Q560" s="745">
        <v>1</v>
      </c>
      <c r="R560" s="727">
        <v>4</v>
      </c>
      <c r="S560" s="745">
        <v>1</v>
      </c>
      <c r="T560" s="812">
        <v>4</v>
      </c>
      <c r="U560" s="768">
        <v>1</v>
      </c>
    </row>
    <row r="561" spans="1:21" ht="14.4" customHeight="1" x14ac:dyDescent="0.3">
      <c r="A561" s="726">
        <v>31</v>
      </c>
      <c r="B561" s="727" t="s">
        <v>1843</v>
      </c>
      <c r="C561" s="727" t="s">
        <v>1849</v>
      </c>
      <c r="D561" s="810" t="s">
        <v>2962</v>
      </c>
      <c r="E561" s="811" t="s">
        <v>1862</v>
      </c>
      <c r="F561" s="727" t="s">
        <v>1846</v>
      </c>
      <c r="G561" s="727" t="s">
        <v>1904</v>
      </c>
      <c r="H561" s="727" t="s">
        <v>571</v>
      </c>
      <c r="I561" s="727" t="s">
        <v>2151</v>
      </c>
      <c r="J561" s="727" t="s">
        <v>2098</v>
      </c>
      <c r="K561" s="727" t="s">
        <v>2152</v>
      </c>
      <c r="L561" s="728">
        <v>775</v>
      </c>
      <c r="M561" s="728">
        <v>775</v>
      </c>
      <c r="N561" s="727">
        <v>1</v>
      </c>
      <c r="O561" s="812">
        <v>1</v>
      </c>
      <c r="P561" s="728">
        <v>775</v>
      </c>
      <c r="Q561" s="745">
        <v>1</v>
      </c>
      <c r="R561" s="727">
        <v>1</v>
      </c>
      <c r="S561" s="745">
        <v>1</v>
      </c>
      <c r="T561" s="812">
        <v>1</v>
      </c>
      <c r="U561" s="768">
        <v>1</v>
      </c>
    </row>
    <row r="562" spans="1:21" ht="14.4" customHeight="1" x14ac:dyDescent="0.3">
      <c r="A562" s="726">
        <v>31</v>
      </c>
      <c r="B562" s="727" t="s">
        <v>1843</v>
      </c>
      <c r="C562" s="727" t="s">
        <v>1849</v>
      </c>
      <c r="D562" s="810" t="s">
        <v>2962</v>
      </c>
      <c r="E562" s="811" t="s">
        <v>1862</v>
      </c>
      <c r="F562" s="727" t="s">
        <v>1846</v>
      </c>
      <c r="G562" s="727" t="s">
        <v>1904</v>
      </c>
      <c r="H562" s="727" t="s">
        <v>571</v>
      </c>
      <c r="I562" s="727" t="s">
        <v>2365</v>
      </c>
      <c r="J562" s="727" t="s">
        <v>2366</v>
      </c>
      <c r="K562" s="727"/>
      <c r="L562" s="728">
        <v>100</v>
      </c>
      <c r="M562" s="728">
        <v>200</v>
      </c>
      <c r="N562" s="727">
        <v>2</v>
      </c>
      <c r="O562" s="812">
        <v>2</v>
      </c>
      <c r="P562" s="728">
        <v>200</v>
      </c>
      <c r="Q562" s="745">
        <v>1</v>
      </c>
      <c r="R562" s="727">
        <v>2</v>
      </c>
      <c r="S562" s="745">
        <v>1</v>
      </c>
      <c r="T562" s="812">
        <v>2</v>
      </c>
      <c r="U562" s="768">
        <v>1</v>
      </c>
    </row>
    <row r="563" spans="1:21" ht="14.4" customHeight="1" x14ac:dyDescent="0.3">
      <c r="A563" s="726">
        <v>31</v>
      </c>
      <c r="B563" s="727" t="s">
        <v>1843</v>
      </c>
      <c r="C563" s="727" t="s">
        <v>1849</v>
      </c>
      <c r="D563" s="810" t="s">
        <v>2962</v>
      </c>
      <c r="E563" s="811" t="s">
        <v>1862</v>
      </c>
      <c r="F563" s="727" t="s">
        <v>1846</v>
      </c>
      <c r="G563" s="727" t="s">
        <v>1904</v>
      </c>
      <c r="H563" s="727" t="s">
        <v>571</v>
      </c>
      <c r="I563" s="727" t="s">
        <v>2367</v>
      </c>
      <c r="J563" s="727" t="s">
        <v>2368</v>
      </c>
      <c r="K563" s="727" t="s">
        <v>2369</v>
      </c>
      <c r="L563" s="728">
        <v>695.62</v>
      </c>
      <c r="M563" s="728">
        <v>695.62</v>
      </c>
      <c r="N563" s="727">
        <v>1</v>
      </c>
      <c r="O563" s="812">
        <v>1</v>
      </c>
      <c r="P563" s="728">
        <v>695.62</v>
      </c>
      <c r="Q563" s="745">
        <v>1</v>
      </c>
      <c r="R563" s="727">
        <v>1</v>
      </c>
      <c r="S563" s="745">
        <v>1</v>
      </c>
      <c r="T563" s="812">
        <v>1</v>
      </c>
      <c r="U563" s="768">
        <v>1</v>
      </c>
    </row>
    <row r="564" spans="1:21" ht="14.4" customHeight="1" x14ac:dyDescent="0.3">
      <c r="A564" s="726">
        <v>31</v>
      </c>
      <c r="B564" s="727" t="s">
        <v>1843</v>
      </c>
      <c r="C564" s="727" t="s">
        <v>1849</v>
      </c>
      <c r="D564" s="810" t="s">
        <v>2962</v>
      </c>
      <c r="E564" s="811" t="s">
        <v>1862</v>
      </c>
      <c r="F564" s="727" t="s">
        <v>1846</v>
      </c>
      <c r="G564" s="727" t="s">
        <v>1904</v>
      </c>
      <c r="H564" s="727" t="s">
        <v>571</v>
      </c>
      <c r="I564" s="727" t="s">
        <v>2370</v>
      </c>
      <c r="J564" s="727" t="s">
        <v>2371</v>
      </c>
      <c r="K564" s="727" t="s">
        <v>2372</v>
      </c>
      <c r="L564" s="728">
        <v>269.06</v>
      </c>
      <c r="M564" s="728">
        <v>269.06</v>
      </c>
      <c r="N564" s="727">
        <v>1</v>
      </c>
      <c r="O564" s="812">
        <v>1</v>
      </c>
      <c r="P564" s="728">
        <v>269.06</v>
      </c>
      <c r="Q564" s="745">
        <v>1</v>
      </c>
      <c r="R564" s="727">
        <v>1</v>
      </c>
      <c r="S564" s="745">
        <v>1</v>
      </c>
      <c r="T564" s="812">
        <v>1</v>
      </c>
      <c r="U564" s="768">
        <v>1</v>
      </c>
    </row>
    <row r="565" spans="1:21" ht="14.4" customHeight="1" x14ac:dyDescent="0.3">
      <c r="A565" s="726">
        <v>31</v>
      </c>
      <c r="B565" s="727" t="s">
        <v>1843</v>
      </c>
      <c r="C565" s="727" t="s">
        <v>1849</v>
      </c>
      <c r="D565" s="810" t="s">
        <v>2962</v>
      </c>
      <c r="E565" s="811" t="s">
        <v>1862</v>
      </c>
      <c r="F565" s="727" t="s">
        <v>1846</v>
      </c>
      <c r="G565" s="727" t="s">
        <v>1904</v>
      </c>
      <c r="H565" s="727" t="s">
        <v>571</v>
      </c>
      <c r="I565" s="727" t="s">
        <v>2373</v>
      </c>
      <c r="J565" s="727" t="s">
        <v>2374</v>
      </c>
      <c r="K565" s="727" t="s">
        <v>2202</v>
      </c>
      <c r="L565" s="728">
        <v>250</v>
      </c>
      <c r="M565" s="728">
        <v>250</v>
      </c>
      <c r="N565" s="727">
        <v>1</v>
      </c>
      <c r="O565" s="812">
        <v>1</v>
      </c>
      <c r="P565" s="728">
        <v>250</v>
      </c>
      <c r="Q565" s="745">
        <v>1</v>
      </c>
      <c r="R565" s="727">
        <v>1</v>
      </c>
      <c r="S565" s="745">
        <v>1</v>
      </c>
      <c r="T565" s="812">
        <v>1</v>
      </c>
      <c r="U565" s="768">
        <v>1</v>
      </c>
    </row>
    <row r="566" spans="1:21" ht="14.4" customHeight="1" x14ac:dyDescent="0.3">
      <c r="A566" s="726">
        <v>31</v>
      </c>
      <c r="B566" s="727" t="s">
        <v>1843</v>
      </c>
      <c r="C566" s="727" t="s">
        <v>1849</v>
      </c>
      <c r="D566" s="810" t="s">
        <v>2962</v>
      </c>
      <c r="E566" s="811" t="s">
        <v>1862</v>
      </c>
      <c r="F566" s="727" t="s">
        <v>1846</v>
      </c>
      <c r="G566" s="727" t="s">
        <v>1917</v>
      </c>
      <c r="H566" s="727" t="s">
        <v>571</v>
      </c>
      <c r="I566" s="727" t="s">
        <v>1918</v>
      </c>
      <c r="J566" s="727" t="s">
        <v>1919</v>
      </c>
      <c r="K566" s="727" t="s">
        <v>1920</v>
      </c>
      <c r="L566" s="728">
        <v>200</v>
      </c>
      <c r="M566" s="728">
        <v>2600</v>
      </c>
      <c r="N566" s="727">
        <v>13</v>
      </c>
      <c r="O566" s="812">
        <v>7</v>
      </c>
      <c r="P566" s="728">
        <v>2600</v>
      </c>
      <c r="Q566" s="745">
        <v>1</v>
      </c>
      <c r="R566" s="727">
        <v>13</v>
      </c>
      <c r="S566" s="745">
        <v>1</v>
      </c>
      <c r="T566" s="812">
        <v>7</v>
      </c>
      <c r="U566" s="768">
        <v>1</v>
      </c>
    </row>
    <row r="567" spans="1:21" ht="14.4" customHeight="1" x14ac:dyDescent="0.3">
      <c r="A567" s="726">
        <v>31</v>
      </c>
      <c r="B567" s="727" t="s">
        <v>1843</v>
      </c>
      <c r="C567" s="727" t="s">
        <v>1849</v>
      </c>
      <c r="D567" s="810" t="s">
        <v>2962</v>
      </c>
      <c r="E567" s="811" t="s">
        <v>1863</v>
      </c>
      <c r="F567" s="727" t="s">
        <v>1844</v>
      </c>
      <c r="G567" s="727" t="s">
        <v>2375</v>
      </c>
      <c r="H567" s="727" t="s">
        <v>571</v>
      </c>
      <c r="I567" s="727" t="s">
        <v>2376</v>
      </c>
      <c r="J567" s="727" t="s">
        <v>2377</v>
      </c>
      <c r="K567" s="727" t="s">
        <v>2378</v>
      </c>
      <c r="L567" s="728">
        <v>65.28</v>
      </c>
      <c r="M567" s="728">
        <v>195.84</v>
      </c>
      <c r="N567" s="727">
        <v>3</v>
      </c>
      <c r="O567" s="812">
        <v>1</v>
      </c>
      <c r="P567" s="728"/>
      <c r="Q567" s="745">
        <v>0</v>
      </c>
      <c r="R567" s="727"/>
      <c r="S567" s="745">
        <v>0</v>
      </c>
      <c r="T567" s="812"/>
      <c r="U567" s="768">
        <v>0</v>
      </c>
    </row>
    <row r="568" spans="1:21" ht="14.4" customHeight="1" x14ac:dyDescent="0.3">
      <c r="A568" s="726">
        <v>31</v>
      </c>
      <c r="B568" s="727" t="s">
        <v>1843</v>
      </c>
      <c r="C568" s="727" t="s">
        <v>1849</v>
      </c>
      <c r="D568" s="810" t="s">
        <v>2962</v>
      </c>
      <c r="E568" s="811" t="s">
        <v>1863</v>
      </c>
      <c r="F568" s="727" t="s">
        <v>1844</v>
      </c>
      <c r="G568" s="727" t="s">
        <v>2375</v>
      </c>
      <c r="H568" s="727" t="s">
        <v>571</v>
      </c>
      <c r="I568" s="727" t="s">
        <v>2379</v>
      </c>
      <c r="J568" s="727" t="s">
        <v>2377</v>
      </c>
      <c r="K568" s="727" t="s">
        <v>2380</v>
      </c>
      <c r="L568" s="728">
        <v>121.75</v>
      </c>
      <c r="M568" s="728">
        <v>121.75</v>
      </c>
      <c r="N568" s="727">
        <v>1</v>
      </c>
      <c r="O568" s="812">
        <v>0.5</v>
      </c>
      <c r="P568" s="728">
        <v>121.75</v>
      </c>
      <c r="Q568" s="745">
        <v>1</v>
      </c>
      <c r="R568" s="727">
        <v>1</v>
      </c>
      <c r="S568" s="745">
        <v>1</v>
      </c>
      <c r="T568" s="812">
        <v>0.5</v>
      </c>
      <c r="U568" s="768">
        <v>1</v>
      </c>
    </row>
    <row r="569" spans="1:21" ht="14.4" customHeight="1" x14ac:dyDescent="0.3">
      <c r="A569" s="726">
        <v>31</v>
      </c>
      <c r="B569" s="727" t="s">
        <v>1843</v>
      </c>
      <c r="C569" s="727" t="s">
        <v>1849</v>
      </c>
      <c r="D569" s="810" t="s">
        <v>2962</v>
      </c>
      <c r="E569" s="811" t="s">
        <v>1863</v>
      </c>
      <c r="F569" s="727" t="s">
        <v>1844</v>
      </c>
      <c r="G569" s="727" t="s">
        <v>2381</v>
      </c>
      <c r="H569" s="727" t="s">
        <v>610</v>
      </c>
      <c r="I569" s="727" t="s">
        <v>2382</v>
      </c>
      <c r="J569" s="727" t="s">
        <v>2383</v>
      </c>
      <c r="K569" s="727" t="s">
        <v>2384</v>
      </c>
      <c r="L569" s="728">
        <v>9.4</v>
      </c>
      <c r="M569" s="728">
        <v>18.8</v>
      </c>
      <c r="N569" s="727">
        <v>2</v>
      </c>
      <c r="O569" s="812">
        <v>0.5</v>
      </c>
      <c r="P569" s="728"/>
      <c r="Q569" s="745">
        <v>0</v>
      </c>
      <c r="R569" s="727"/>
      <c r="S569" s="745">
        <v>0</v>
      </c>
      <c r="T569" s="812"/>
      <c r="U569" s="768">
        <v>0</v>
      </c>
    </row>
    <row r="570" spans="1:21" ht="14.4" customHeight="1" x14ac:dyDescent="0.3">
      <c r="A570" s="726">
        <v>31</v>
      </c>
      <c r="B570" s="727" t="s">
        <v>1843</v>
      </c>
      <c r="C570" s="727" t="s">
        <v>1849</v>
      </c>
      <c r="D570" s="810" t="s">
        <v>2962</v>
      </c>
      <c r="E570" s="811" t="s">
        <v>1863</v>
      </c>
      <c r="F570" s="727" t="s">
        <v>1844</v>
      </c>
      <c r="G570" s="727" t="s">
        <v>1885</v>
      </c>
      <c r="H570" s="727" t="s">
        <v>610</v>
      </c>
      <c r="I570" s="727" t="s">
        <v>1612</v>
      </c>
      <c r="J570" s="727" t="s">
        <v>1067</v>
      </c>
      <c r="K570" s="727" t="s">
        <v>1613</v>
      </c>
      <c r="L570" s="728">
        <v>225.06</v>
      </c>
      <c r="M570" s="728">
        <v>225.06</v>
      </c>
      <c r="N570" s="727">
        <v>1</v>
      </c>
      <c r="O570" s="812">
        <v>1</v>
      </c>
      <c r="P570" s="728">
        <v>225.06</v>
      </c>
      <c r="Q570" s="745">
        <v>1</v>
      </c>
      <c r="R570" s="727">
        <v>1</v>
      </c>
      <c r="S570" s="745">
        <v>1</v>
      </c>
      <c r="T570" s="812">
        <v>1</v>
      </c>
      <c r="U570" s="768">
        <v>1</v>
      </c>
    </row>
    <row r="571" spans="1:21" ht="14.4" customHeight="1" x14ac:dyDescent="0.3">
      <c r="A571" s="726">
        <v>31</v>
      </c>
      <c r="B571" s="727" t="s">
        <v>1843</v>
      </c>
      <c r="C571" s="727" t="s">
        <v>1849</v>
      </c>
      <c r="D571" s="810" t="s">
        <v>2962</v>
      </c>
      <c r="E571" s="811" t="s">
        <v>1863</v>
      </c>
      <c r="F571" s="727" t="s">
        <v>1844</v>
      </c>
      <c r="G571" s="727" t="s">
        <v>2077</v>
      </c>
      <c r="H571" s="727" t="s">
        <v>571</v>
      </c>
      <c r="I571" s="727" t="s">
        <v>2078</v>
      </c>
      <c r="J571" s="727" t="s">
        <v>1628</v>
      </c>
      <c r="K571" s="727" t="s">
        <v>2079</v>
      </c>
      <c r="L571" s="728">
        <v>238.72</v>
      </c>
      <c r="M571" s="728">
        <v>477.44</v>
      </c>
      <c r="N571" s="727">
        <v>2</v>
      </c>
      <c r="O571" s="812">
        <v>0.5</v>
      </c>
      <c r="P571" s="728"/>
      <c r="Q571" s="745">
        <v>0</v>
      </c>
      <c r="R571" s="727"/>
      <c r="S571" s="745">
        <v>0</v>
      </c>
      <c r="T571" s="812"/>
      <c r="U571" s="768">
        <v>0</v>
      </c>
    </row>
    <row r="572" spans="1:21" ht="14.4" customHeight="1" x14ac:dyDescent="0.3">
      <c r="A572" s="726">
        <v>31</v>
      </c>
      <c r="B572" s="727" t="s">
        <v>1843</v>
      </c>
      <c r="C572" s="727" t="s">
        <v>1849</v>
      </c>
      <c r="D572" s="810" t="s">
        <v>2962</v>
      </c>
      <c r="E572" s="811" t="s">
        <v>1863</v>
      </c>
      <c r="F572" s="727" t="s">
        <v>1844</v>
      </c>
      <c r="G572" s="727" t="s">
        <v>2385</v>
      </c>
      <c r="H572" s="727" t="s">
        <v>571</v>
      </c>
      <c r="I572" s="727" t="s">
        <v>2386</v>
      </c>
      <c r="J572" s="727" t="s">
        <v>2387</v>
      </c>
      <c r="K572" s="727" t="s">
        <v>2388</v>
      </c>
      <c r="L572" s="728">
        <v>0</v>
      </c>
      <c r="M572" s="728">
        <v>0</v>
      </c>
      <c r="N572" s="727">
        <v>1</v>
      </c>
      <c r="O572" s="812">
        <v>1</v>
      </c>
      <c r="P572" s="728"/>
      <c r="Q572" s="745"/>
      <c r="R572" s="727"/>
      <c r="S572" s="745">
        <v>0</v>
      </c>
      <c r="T572" s="812"/>
      <c r="U572" s="768">
        <v>0</v>
      </c>
    </row>
    <row r="573" spans="1:21" ht="14.4" customHeight="1" x14ac:dyDescent="0.3">
      <c r="A573" s="726">
        <v>31</v>
      </c>
      <c r="B573" s="727" t="s">
        <v>1843</v>
      </c>
      <c r="C573" s="727" t="s">
        <v>1849</v>
      </c>
      <c r="D573" s="810" t="s">
        <v>2962</v>
      </c>
      <c r="E573" s="811" t="s">
        <v>1863</v>
      </c>
      <c r="F573" s="727" t="s">
        <v>1844</v>
      </c>
      <c r="G573" s="727" t="s">
        <v>2130</v>
      </c>
      <c r="H573" s="727" t="s">
        <v>571</v>
      </c>
      <c r="I573" s="727" t="s">
        <v>2389</v>
      </c>
      <c r="J573" s="727" t="s">
        <v>2390</v>
      </c>
      <c r="K573" s="727" t="s">
        <v>2391</v>
      </c>
      <c r="L573" s="728">
        <v>32.28</v>
      </c>
      <c r="M573" s="728">
        <v>161.4</v>
      </c>
      <c r="N573" s="727">
        <v>5</v>
      </c>
      <c r="O573" s="812">
        <v>3</v>
      </c>
      <c r="P573" s="728">
        <v>64.56</v>
      </c>
      <c r="Q573" s="745">
        <v>0.4</v>
      </c>
      <c r="R573" s="727">
        <v>2</v>
      </c>
      <c r="S573" s="745">
        <v>0.4</v>
      </c>
      <c r="T573" s="812">
        <v>1</v>
      </c>
      <c r="U573" s="768">
        <v>0.33333333333333331</v>
      </c>
    </row>
    <row r="574" spans="1:21" ht="14.4" customHeight="1" x14ac:dyDescent="0.3">
      <c r="A574" s="726">
        <v>31</v>
      </c>
      <c r="B574" s="727" t="s">
        <v>1843</v>
      </c>
      <c r="C574" s="727" t="s">
        <v>1849</v>
      </c>
      <c r="D574" s="810" t="s">
        <v>2962</v>
      </c>
      <c r="E574" s="811" t="s">
        <v>1863</v>
      </c>
      <c r="F574" s="727" t="s">
        <v>1844</v>
      </c>
      <c r="G574" s="727" t="s">
        <v>2246</v>
      </c>
      <c r="H574" s="727" t="s">
        <v>571</v>
      </c>
      <c r="I574" s="727" t="s">
        <v>2392</v>
      </c>
      <c r="J574" s="727" t="s">
        <v>686</v>
      </c>
      <c r="K574" s="727" t="s">
        <v>2393</v>
      </c>
      <c r="L574" s="728">
        <v>182.22</v>
      </c>
      <c r="M574" s="728">
        <v>364.44</v>
      </c>
      <c r="N574" s="727">
        <v>2</v>
      </c>
      <c r="O574" s="812">
        <v>1</v>
      </c>
      <c r="P574" s="728">
        <v>364.44</v>
      </c>
      <c r="Q574" s="745">
        <v>1</v>
      </c>
      <c r="R574" s="727">
        <v>2</v>
      </c>
      <c r="S574" s="745">
        <v>1</v>
      </c>
      <c r="T574" s="812">
        <v>1</v>
      </c>
      <c r="U574" s="768">
        <v>1</v>
      </c>
    </row>
    <row r="575" spans="1:21" ht="14.4" customHeight="1" x14ac:dyDescent="0.3">
      <c r="A575" s="726">
        <v>31</v>
      </c>
      <c r="B575" s="727" t="s">
        <v>1843</v>
      </c>
      <c r="C575" s="727" t="s">
        <v>1849</v>
      </c>
      <c r="D575" s="810" t="s">
        <v>2962</v>
      </c>
      <c r="E575" s="811" t="s">
        <v>1863</v>
      </c>
      <c r="F575" s="727" t="s">
        <v>1844</v>
      </c>
      <c r="G575" s="727" t="s">
        <v>2246</v>
      </c>
      <c r="H575" s="727" t="s">
        <v>571</v>
      </c>
      <c r="I575" s="727" t="s">
        <v>2251</v>
      </c>
      <c r="J575" s="727" t="s">
        <v>686</v>
      </c>
      <c r="K575" s="727" t="s">
        <v>2248</v>
      </c>
      <c r="L575" s="728">
        <v>91.11</v>
      </c>
      <c r="M575" s="728">
        <v>182.22</v>
      </c>
      <c r="N575" s="727">
        <v>2</v>
      </c>
      <c r="O575" s="812">
        <v>1</v>
      </c>
      <c r="P575" s="728">
        <v>182.22</v>
      </c>
      <c r="Q575" s="745">
        <v>1</v>
      </c>
      <c r="R575" s="727">
        <v>2</v>
      </c>
      <c r="S575" s="745">
        <v>1</v>
      </c>
      <c r="T575" s="812">
        <v>1</v>
      </c>
      <c r="U575" s="768">
        <v>1</v>
      </c>
    </row>
    <row r="576" spans="1:21" ht="14.4" customHeight="1" x14ac:dyDescent="0.3">
      <c r="A576" s="726">
        <v>31</v>
      </c>
      <c r="B576" s="727" t="s">
        <v>1843</v>
      </c>
      <c r="C576" s="727" t="s">
        <v>1849</v>
      </c>
      <c r="D576" s="810" t="s">
        <v>2962</v>
      </c>
      <c r="E576" s="811" t="s">
        <v>1863</v>
      </c>
      <c r="F576" s="727" t="s">
        <v>1844</v>
      </c>
      <c r="G576" s="727" t="s">
        <v>2394</v>
      </c>
      <c r="H576" s="727" t="s">
        <v>571</v>
      </c>
      <c r="I576" s="727" t="s">
        <v>2395</v>
      </c>
      <c r="J576" s="727" t="s">
        <v>2396</v>
      </c>
      <c r="K576" s="727" t="s">
        <v>2397</v>
      </c>
      <c r="L576" s="728">
        <v>0</v>
      </c>
      <c r="M576" s="728">
        <v>0</v>
      </c>
      <c r="N576" s="727">
        <v>6</v>
      </c>
      <c r="O576" s="812">
        <v>4.5</v>
      </c>
      <c r="P576" s="728"/>
      <c r="Q576" s="745"/>
      <c r="R576" s="727"/>
      <c r="S576" s="745">
        <v>0</v>
      </c>
      <c r="T576" s="812"/>
      <c r="U576" s="768">
        <v>0</v>
      </c>
    </row>
    <row r="577" spans="1:21" ht="14.4" customHeight="1" x14ac:dyDescent="0.3">
      <c r="A577" s="726">
        <v>31</v>
      </c>
      <c r="B577" s="727" t="s">
        <v>1843</v>
      </c>
      <c r="C577" s="727" t="s">
        <v>1849</v>
      </c>
      <c r="D577" s="810" t="s">
        <v>2962</v>
      </c>
      <c r="E577" s="811" t="s">
        <v>1863</v>
      </c>
      <c r="F577" s="727" t="s">
        <v>1844</v>
      </c>
      <c r="G577" s="727" t="s">
        <v>1930</v>
      </c>
      <c r="H577" s="727" t="s">
        <v>571</v>
      </c>
      <c r="I577" s="727" t="s">
        <v>1931</v>
      </c>
      <c r="J577" s="727" t="s">
        <v>1932</v>
      </c>
      <c r="K577" s="727" t="s">
        <v>1933</v>
      </c>
      <c r="L577" s="728">
        <v>0</v>
      </c>
      <c r="M577" s="728">
        <v>0</v>
      </c>
      <c r="N577" s="727">
        <v>4</v>
      </c>
      <c r="O577" s="812">
        <v>2</v>
      </c>
      <c r="P577" s="728">
        <v>0</v>
      </c>
      <c r="Q577" s="745"/>
      <c r="R577" s="727">
        <v>2</v>
      </c>
      <c r="S577" s="745">
        <v>0.5</v>
      </c>
      <c r="T577" s="812">
        <v>1</v>
      </c>
      <c r="U577" s="768">
        <v>0.5</v>
      </c>
    </row>
    <row r="578" spans="1:21" ht="14.4" customHeight="1" x14ac:dyDescent="0.3">
      <c r="A578" s="726">
        <v>31</v>
      </c>
      <c r="B578" s="727" t="s">
        <v>1843</v>
      </c>
      <c r="C578" s="727" t="s">
        <v>1849</v>
      </c>
      <c r="D578" s="810" t="s">
        <v>2962</v>
      </c>
      <c r="E578" s="811" t="s">
        <v>1863</v>
      </c>
      <c r="F578" s="727" t="s">
        <v>1844</v>
      </c>
      <c r="G578" s="727" t="s">
        <v>2398</v>
      </c>
      <c r="H578" s="727" t="s">
        <v>571</v>
      </c>
      <c r="I578" s="727" t="s">
        <v>2399</v>
      </c>
      <c r="J578" s="727" t="s">
        <v>2400</v>
      </c>
      <c r="K578" s="727" t="s">
        <v>2401</v>
      </c>
      <c r="L578" s="728">
        <v>38.47</v>
      </c>
      <c r="M578" s="728">
        <v>38.47</v>
      </c>
      <c r="N578" s="727">
        <v>1</v>
      </c>
      <c r="O578" s="812">
        <v>0.5</v>
      </c>
      <c r="P578" s="728">
        <v>38.47</v>
      </c>
      <c r="Q578" s="745">
        <v>1</v>
      </c>
      <c r="R578" s="727">
        <v>1</v>
      </c>
      <c r="S578" s="745">
        <v>1</v>
      </c>
      <c r="T578" s="812">
        <v>0.5</v>
      </c>
      <c r="U578" s="768">
        <v>1</v>
      </c>
    </row>
    <row r="579" spans="1:21" ht="14.4" customHeight="1" x14ac:dyDescent="0.3">
      <c r="A579" s="726">
        <v>31</v>
      </c>
      <c r="B579" s="727" t="s">
        <v>1843</v>
      </c>
      <c r="C579" s="727" t="s">
        <v>1849</v>
      </c>
      <c r="D579" s="810" t="s">
        <v>2962</v>
      </c>
      <c r="E579" s="811" t="s">
        <v>1863</v>
      </c>
      <c r="F579" s="727" t="s">
        <v>1844</v>
      </c>
      <c r="G579" s="727" t="s">
        <v>1934</v>
      </c>
      <c r="H579" s="727" t="s">
        <v>571</v>
      </c>
      <c r="I579" s="727" t="s">
        <v>2402</v>
      </c>
      <c r="J579" s="727" t="s">
        <v>2403</v>
      </c>
      <c r="K579" s="727" t="s">
        <v>2404</v>
      </c>
      <c r="L579" s="728">
        <v>48.42</v>
      </c>
      <c r="M579" s="728">
        <v>96.84</v>
      </c>
      <c r="N579" s="727">
        <v>2</v>
      </c>
      <c r="O579" s="812">
        <v>1</v>
      </c>
      <c r="P579" s="728"/>
      <c r="Q579" s="745">
        <v>0</v>
      </c>
      <c r="R579" s="727"/>
      <c r="S579" s="745">
        <v>0</v>
      </c>
      <c r="T579" s="812"/>
      <c r="U579" s="768">
        <v>0</v>
      </c>
    </row>
    <row r="580" spans="1:21" ht="14.4" customHeight="1" x14ac:dyDescent="0.3">
      <c r="A580" s="726">
        <v>31</v>
      </c>
      <c r="B580" s="727" t="s">
        <v>1843</v>
      </c>
      <c r="C580" s="727" t="s">
        <v>1849</v>
      </c>
      <c r="D580" s="810" t="s">
        <v>2962</v>
      </c>
      <c r="E580" s="811" t="s">
        <v>1863</v>
      </c>
      <c r="F580" s="727" t="s">
        <v>1844</v>
      </c>
      <c r="G580" s="727" t="s">
        <v>1946</v>
      </c>
      <c r="H580" s="727" t="s">
        <v>571</v>
      </c>
      <c r="I580" s="727" t="s">
        <v>1947</v>
      </c>
      <c r="J580" s="727" t="s">
        <v>1948</v>
      </c>
      <c r="K580" s="727" t="s">
        <v>1949</v>
      </c>
      <c r="L580" s="728">
        <v>132.97999999999999</v>
      </c>
      <c r="M580" s="728">
        <v>797.87999999999988</v>
      </c>
      <c r="N580" s="727">
        <v>6</v>
      </c>
      <c r="O580" s="812">
        <v>3.5</v>
      </c>
      <c r="P580" s="728">
        <v>531.91999999999996</v>
      </c>
      <c r="Q580" s="745">
        <v>0.66666666666666674</v>
      </c>
      <c r="R580" s="727">
        <v>4</v>
      </c>
      <c r="S580" s="745">
        <v>0.66666666666666663</v>
      </c>
      <c r="T580" s="812">
        <v>2.5</v>
      </c>
      <c r="U580" s="768">
        <v>0.7142857142857143</v>
      </c>
    </row>
    <row r="581" spans="1:21" ht="14.4" customHeight="1" x14ac:dyDescent="0.3">
      <c r="A581" s="726">
        <v>31</v>
      </c>
      <c r="B581" s="727" t="s">
        <v>1843</v>
      </c>
      <c r="C581" s="727" t="s">
        <v>1849</v>
      </c>
      <c r="D581" s="810" t="s">
        <v>2962</v>
      </c>
      <c r="E581" s="811" t="s">
        <v>1863</v>
      </c>
      <c r="F581" s="727" t="s">
        <v>1844</v>
      </c>
      <c r="G581" s="727" t="s">
        <v>2405</v>
      </c>
      <c r="H581" s="727" t="s">
        <v>571</v>
      </c>
      <c r="I581" s="727" t="s">
        <v>2406</v>
      </c>
      <c r="J581" s="727" t="s">
        <v>2407</v>
      </c>
      <c r="K581" s="727" t="s">
        <v>2408</v>
      </c>
      <c r="L581" s="728">
        <v>619.6</v>
      </c>
      <c r="M581" s="728">
        <v>619.6</v>
      </c>
      <c r="N581" s="727">
        <v>1</v>
      </c>
      <c r="O581" s="812">
        <v>1</v>
      </c>
      <c r="P581" s="728"/>
      <c r="Q581" s="745">
        <v>0</v>
      </c>
      <c r="R581" s="727"/>
      <c r="S581" s="745">
        <v>0</v>
      </c>
      <c r="T581" s="812"/>
      <c r="U581" s="768">
        <v>0</v>
      </c>
    </row>
    <row r="582" spans="1:21" ht="14.4" customHeight="1" x14ac:dyDescent="0.3">
      <c r="A582" s="726">
        <v>31</v>
      </c>
      <c r="B582" s="727" t="s">
        <v>1843</v>
      </c>
      <c r="C582" s="727" t="s">
        <v>1849</v>
      </c>
      <c r="D582" s="810" t="s">
        <v>2962</v>
      </c>
      <c r="E582" s="811" t="s">
        <v>1863</v>
      </c>
      <c r="F582" s="727" t="s">
        <v>1844</v>
      </c>
      <c r="G582" s="727" t="s">
        <v>2405</v>
      </c>
      <c r="H582" s="727" t="s">
        <v>571</v>
      </c>
      <c r="I582" s="727" t="s">
        <v>2409</v>
      </c>
      <c r="J582" s="727" t="s">
        <v>2410</v>
      </c>
      <c r="K582" s="727" t="s">
        <v>2408</v>
      </c>
      <c r="L582" s="728">
        <v>619.6</v>
      </c>
      <c r="M582" s="728">
        <v>619.6</v>
      </c>
      <c r="N582" s="727">
        <v>1</v>
      </c>
      <c r="O582" s="812">
        <v>1</v>
      </c>
      <c r="P582" s="728"/>
      <c r="Q582" s="745">
        <v>0</v>
      </c>
      <c r="R582" s="727"/>
      <c r="S582" s="745">
        <v>0</v>
      </c>
      <c r="T582" s="812"/>
      <c r="U582" s="768">
        <v>0</v>
      </c>
    </row>
    <row r="583" spans="1:21" ht="14.4" customHeight="1" x14ac:dyDescent="0.3">
      <c r="A583" s="726">
        <v>31</v>
      </c>
      <c r="B583" s="727" t="s">
        <v>1843</v>
      </c>
      <c r="C583" s="727" t="s">
        <v>1849</v>
      </c>
      <c r="D583" s="810" t="s">
        <v>2962</v>
      </c>
      <c r="E583" s="811" t="s">
        <v>1863</v>
      </c>
      <c r="F583" s="727" t="s">
        <v>1844</v>
      </c>
      <c r="G583" s="727" t="s">
        <v>2411</v>
      </c>
      <c r="H583" s="727" t="s">
        <v>571</v>
      </c>
      <c r="I583" s="727" t="s">
        <v>2412</v>
      </c>
      <c r="J583" s="727" t="s">
        <v>2413</v>
      </c>
      <c r="K583" s="727" t="s">
        <v>2414</v>
      </c>
      <c r="L583" s="728">
        <v>140.72</v>
      </c>
      <c r="M583" s="728">
        <v>281.44</v>
      </c>
      <c r="N583" s="727">
        <v>2</v>
      </c>
      <c r="O583" s="812">
        <v>1</v>
      </c>
      <c r="P583" s="728">
        <v>281.44</v>
      </c>
      <c r="Q583" s="745">
        <v>1</v>
      </c>
      <c r="R583" s="727">
        <v>2</v>
      </c>
      <c r="S583" s="745">
        <v>1</v>
      </c>
      <c r="T583" s="812">
        <v>1</v>
      </c>
      <c r="U583" s="768">
        <v>1</v>
      </c>
    </row>
    <row r="584" spans="1:21" ht="14.4" customHeight="1" x14ac:dyDescent="0.3">
      <c r="A584" s="726">
        <v>31</v>
      </c>
      <c r="B584" s="727" t="s">
        <v>1843</v>
      </c>
      <c r="C584" s="727" t="s">
        <v>1849</v>
      </c>
      <c r="D584" s="810" t="s">
        <v>2962</v>
      </c>
      <c r="E584" s="811" t="s">
        <v>1863</v>
      </c>
      <c r="F584" s="727" t="s">
        <v>1844</v>
      </c>
      <c r="G584" s="727" t="s">
        <v>2415</v>
      </c>
      <c r="H584" s="727" t="s">
        <v>571</v>
      </c>
      <c r="I584" s="727" t="s">
        <v>2416</v>
      </c>
      <c r="J584" s="727" t="s">
        <v>1211</v>
      </c>
      <c r="K584" s="727" t="s">
        <v>2417</v>
      </c>
      <c r="L584" s="728">
        <v>53.57</v>
      </c>
      <c r="M584" s="728">
        <v>53.57</v>
      </c>
      <c r="N584" s="727">
        <v>1</v>
      </c>
      <c r="O584" s="812">
        <v>0.5</v>
      </c>
      <c r="P584" s="728">
        <v>53.57</v>
      </c>
      <c r="Q584" s="745">
        <v>1</v>
      </c>
      <c r="R584" s="727">
        <v>1</v>
      </c>
      <c r="S584" s="745">
        <v>1</v>
      </c>
      <c r="T584" s="812">
        <v>0.5</v>
      </c>
      <c r="U584" s="768">
        <v>1</v>
      </c>
    </row>
    <row r="585" spans="1:21" ht="14.4" customHeight="1" x14ac:dyDescent="0.3">
      <c r="A585" s="726">
        <v>31</v>
      </c>
      <c r="B585" s="727" t="s">
        <v>1843</v>
      </c>
      <c r="C585" s="727" t="s">
        <v>1849</v>
      </c>
      <c r="D585" s="810" t="s">
        <v>2962</v>
      </c>
      <c r="E585" s="811" t="s">
        <v>1863</v>
      </c>
      <c r="F585" s="727" t="s">
        <v>1844</v>
      </c>
      <c r="G585" s="727" t="s">
        <v>2418</v>
      </c>
      <c r="H585" s="727" t="s">
        <v>571</v>
      </c>
      <c r="I585" s="727" t="s">
        <v>2419</v>
      </c>
      <c r="J585" s="727" t="s">
        <v>1103</v>
      </c>
      <c r="K585" s="727" t="s">
        <v>2420</v>
      </c>
      <c r="L585" s="728">
        <v>34.19</v>
      </c>
      <c r="M585" s="728">
        <v>68.38</v>
      </c>
      <c r="N585" s="727">
        <v>2</v>
      </c>
      <c r="O585" s="812">
        <v>1</v>
      </c>
      <c r="P585" s="728"/>
      <c r="Q585" s="745">
        <v>0</v>
      </c>
      <c r="R585" s="727"/>
      <c r="S585" s="745">
        <v>0</v>
      </c>
      <c r="T585" s="812"/>
      <c r="U585" s="768">
        <v>0</v>
      </c>
    </row>
    <row r="586" spans="1:21" ht="14.4" customHeight="1" x14ac:dyDescent="0.3">
      <c r="A586" s="726">
        <v>31</v>
      </c>
      <c r="B586" s="727" t="s">
        <v>1843</v>
      </c>
      <c r="C586" s="727" t="s">
        <v>1849</v>
      </c>
      <c r="D586" s="810" t="s">
        <v>2962</v>
      </c>
      <c r="E586" s="811" t="s">
        <v>1863</v>
      </c>
      <c r="F586" s="727" t="s">
        <v>1844</v>
      </c>
      <c r="G586" s="727" t="s">
        <v>1886</v>
      </c>
      <c r="H586" s="727" t="s">
        <v>610</v>
      </c>
      <c r="I586" s="727" t="s">
        <v>1887</v>
      </c>
      <c r="J586" s="727" t="s">
        <v>753</v>
      </c>
      <c r="K586" s="727" t="s">
        <v>1497</v>
      </c>
      <c r="L586" s="728">
        <v>490.89</v>
      </c>
      <c r="M586" s="728">
        <v>11781.36</v>
      </c>
      <c r="N586" s="727">
        <v>24</v>
      </c>
      <c r="O586" s="812">
        <v>13</v>
      </c>
      <c r="P586" s="728">
        <v>9326.9100000000017</v>
      </c>
      <c r="Q586" s="745">
        <v>0.79166666666666674</v>
      </c>
      <c r="R586" s="727">
        <v>19</v>
      </c>
      <c r="S586" s="745">
        <v>0.79166666666666663</v>
      </c>
      <c r="T586" s="812">
        <v>11</v>
      </c>
      <c r="U586" s="768">
        <v>0.84615384615384615</v>
      </c>
    </row>
    <row r="587" spans="1:21" ht="14.4" customHeight="1" x14ac:dyDescent="0.3">
      <c r="A587" s="726">
        <v>31</v>
      </c>
      <c r="B587" s="727" t="s">
        <v>1843</v>
      </c>
      <c r="C587" s="727" t="s">
        <v>1849</v>
      </c>
      <c r="D587" s="810" t="s">
        <v>2962</v>
      </c>
      <c r="E587" s="811" t="s">
        <v>1863</v>
      </c>
      <c r="F587" s="727" t="s">
        <v>1844</v>
      </c>
      <c r="G587" s="727" t="s">
        <v>1886</v>
      </c>
      <c r="H587" s="727" t="s">
        <v>610</v>
      </c>
      <c r="I587" s="727" t="s">
        <v>1888</v>
      </c>
      <c r="J587" s="727" t="s">
        <v>753</v>
      </c>
      <c r="K587" s="727" t="s">
        <v>1495</v>
      </c>
      <c r="L587" s="728">
        <v>736.33</v>
      </c>
      <c r="M587" s="728">
        <v>11781.28</v>
      </c>
      <c r="N587" s="727">
        <v>16</v>
      </c>
      <c r="O587" s="812">
        <v>8</v>
      </c>
      <c r="P587" s="728">
        <v>8099.63</v>
      </c>
      <c r="Q587" s="745">
        <v>0.6875</v>
      </c>
      <c r="R587" s="727">
        <v>11</v>
      </c>
      <c r="S587" s="745">
        <v>0.6875</v>
      </c>
      <c r="T587" s="812">
        <v>6</v>
      </c>
      <c r="U587" s="768">
        <v>0.75</v>
      </c>
    </row>
    <row r="588" spans="1:21" ht="14.4" customHeight="1" x14ac:dyDescent="0.3">
      <c r="A588" s="726">
        <v>31</v>
      </c>
      <c r="B588" s="727" t="s">
        <v>1843</v>
      </c>
      <c r="C588" s="727" t="s">
        <v>1849</v>
      </c>
      <c r="D588" s="810" t="s">
        <v>2962</v>
      </c>
      <c r="E588" s="811" t="s">
        <v>1863</v>
      </c>
      <c r="F588" s="727" t="s">
        <v>1844</v>
      </c>
      <c r="G588" s="727" t="s">
        <v>1889</v>
      </c>
      <c r="H588" s="727" t="s">
        <v>610</v>
      </c>
      <c r="I588" s="727" t="s">
        <v>1673</v>
      </c>
      <c r="J588" s="727" t="s">
        <v>643</v>
      </c>
      <c r="K588" s="727" t="s">
        <v>1674</v>
      </c>
      <c r="L588" s="728">
        <v>48.42</v>
      </c>
      <c r="M588" s="728">
        <v>484.20000000000005</v>
      </c>
      <c r="N588" s="727">
        <v>10</v>
      </c>
      <c r="O588" s="812">
        <v>7</v>
      </c>
      <c r="P588" s="728">
        <v>387.36</v>
      </c>
      <c r="Q588" s="745">
        <v>0.79999999999999993</v>
      </c>
      <c r="R588" s="727">
        <v>8</v>
      </c>
      <c r="S588" s="745">
        <v>0.8</v>
      </c>
      <c r="T588" s="812">
        <v>5</v>
      </c>
      <c r="U588" s="768">
        <v>0.7142857142857143</v>
      </c>
    </row>
    <row r="589" spans="1:21" ht="14.4" customHeight="1" x14ac:dyDescent="0.3">
      <c r="A589" s="726">
        <v>31</v>
      </c>
      <c r="B589" s="727" t="s">
        <v>1843</v>
      </c>
      <c r="C589" s="727" t="s">
        <v>1849</v>
      </c>
      <c r="D589" s="810" t="s">
        <v>2962</v>
      </c>
      <c r="E589" s="811" t="s">
        <v>1863</v>
      </c>
      <c r="F589" s="727" t="s">
        <v>1844</v>
      </c>
      <c r="G589" s="727" t="s">
        <v>1889</v>
      </c>
      <c r="H589" s="727" t="s">
        <v>571</v>
      </c>
      <c r="I589" s="727" t="s">
        <v>2050</v>
      </c>
      <c r="J589" s="727" t="s">
        <v>643</v>
      </c>
      <c r="K589" s="727" t="s">
        <v>2051</v>
      </c>
      <c r="L589" s="728">
        <v>48.42</v>
      </c>
      <c r="M589" s="728">
        <v>145.26</v>
      </c>
      <c r="N589" s="727">
        <v>3</v>
      </c>
      <c r="O589" s="812">
        <v>1</v>
      </c>
      <c r="P589" s="728"/>
      <c r="Q589" s="745">
        <v>0</v>
      </c>
      <c r="R589" s="727"/>
      <c r="S589" s="745">
        <v>0</v>
      </c>
      <c r="T589" s="812"/>
      <c r="U589" s="768">
        <v>0</v>
      </c>
    </row>
    <row r="590" spans="1:21" ht="14.4" customHeight="1" x14ac:dyDescent="0.3">
      <c r="A590" s="726">
        <v>31</v>
      </c>
      <c r="B590" s="727" t="s">
        <v>1843</v>
      </c>
      <c r="C590" s="727" t="s">
        <v>1849</v>
      </c>
      <c r="D590" s="810" t="s">
        <v>2962</v>
      </c>
      <c r="E590" s="811" t="s">
        <v>1863</v>
      </c>
      <c r="F590" s="727" t="s">
        <v>1844</v>
      </c>
      <c r="G590" s="727" t="s">
        <v>1889</v>
      </c>
      <c r="H590" s="727" t="s">
        <v>571</v>
      </c>
      <c r="I590" s="727" t="s">
        <v>2352</v>
      </c>
      <c r="J590" s="727" t="s">
        <v>2353</v>
      </c>
      <c r="K590" s="727" t="s">
        <v>2354</v>
      </c>
      <c r="L590" s="728">
        <v>48.42</v>
      </c>
      <c r="M590" s="728">
        <v>145.26</v>
      </c>
      <c r="N590" s="727">
        <v>3</v>
      </c>
      <c r="O590" s="812">
        <v>0.5</v>
      </c>
      <c r="P590" s="728"/>
      <c r="Q590" s="745">
        <v>0</v>
      </c>
      <c r="R590" s="727"/>
      <c r="S590" s="745">
        <v>0</v>
      </c>
      <c r="T590" s="812"/>
      <c r="U590" s="768">
        <v>0</v>
      </c>
    </row>
    <row r="591" spans="1:21" ht="14.4" customHeight="1" x14ac:dyDescent="0.3">
      <c r="A591" s="726">
        <v>31</v>
      </c>
      <c r="B591" s="727" t="s">
        <v>1843</v>
      </c>
      <c r="C591" s="727" t="s">
        <v>1849</v>
      </c>
      <c r="D591" s="810" t="s">
        <v>2962</v>
      </c>
      <c r="E591" s="811" t="s">
        <v>1863</v>
      </c>
      <c r="F591" s="727" t="s">
        <v>1844</v>
      </c>
      <c r="G591" s="727" t="s">
        <v>2421</v>
      </c>
      <c r="H591" s="727" t="s">
        <v>610</v>
      </c>
      <c r="I591" s="727" t="s">
        <v>2422</v>
      </c>
      <c r="J591" s="727" t="s">
        <v>1555</v>
      </c>
      <c r="K591" s="727" t="s">
        <v>2423</v>
      </c>
      <c r="L591" s="728">
        <v>218.62</v>
      </c>
      <c r="M591" s="728">
        <v>437.24</v>
      </c>
      <c r="N591" s="727">
        <v>2</v>
      </c>
      <c r="O591" s="812">
        <v>1</v>
      </c>
      <c r="P591" s="728"/>
      <c r="Q591" s="745">
        <v>0</v>
      </c>
      <c r="R591" s="727"/>
      <c r="S591" s="745">
        <v>0</v>
      </c>
      <c r="T591" s="812"/>
      <c r="U591" s="768">
        <v>0</v>
      </c>
    </row>
    <row r="592" spans="1:21" ht="14.4" customHeight="1" x14ac:dyDescent="0.3">
      <c r="A592" s="726">
        <v>31</v>
      </c>
      <c r="B592" s="727" t="s">
        <v>1843</v>
      </c>
      <c r="C592" s="727" t="s">
        <v>1849</v>
      </c>
      <c r="D592" s="810" t="s">
        <v>2962</v>
      </c>
      <c r="E592" s="811" t="s">
        <v>1863</v>
      </c>
      <c r="F592" s="727" t="s">
        <v>1844</v>
      </c>
      <c r="G592" s="727" t="s">
        <v>2277</v>
      </c>
      <c r="H592" s="727" t="s">
        <v>571</v>
      </c>
      <c r="I592" s="727" t="s">
        <v>2278</v>
      </c>
      <c r="J592" s="727" t="s">
        <v>613</v>
      </c>
      <c r="K592" s="727" t="s">
        <v>2279</v>
      </c>
      <c r="L592" s="728">
        <v>108.44</v>
      </c>
      <c r="M592" s="728">
        <v>433.76</v>
      </c>
      <c r="N592" s="727">
        <v>4</v>
      </c>
      <c r="O592" s="812">
        <v>2</v>
      </c>
      <c r="P592" s="728">
        <v>216.88</v>
      </c>
      <c r="Q592" s="745">
        <v>0.5</v>
      </c>
      <c r="R592" s="727">
        <v>2</v>
      </c>
      <c r="S592" s="745">
        <v>0.5</v>
      </c>
      <c r="T592" s="812">
        <v>1</v>
      </c>
      <c r="U592" s="768">
        <v>0.5</v>
      </c>
    </row>
    <row r="593" spans="1:21" ht="14.4" customHeight="1" x14ac:dyDescent="0.3">
      <c r="A593" s="726">
        <v>31</v>
      </c>
      <c r="B593" s="727" t="s">
        <v>1843</v>
      </c>
      <c r="C593" s="727" t="s">
        <v>1849</v>
      </c>
      <c r="D593" s="810" t="s">
        <v>2962</v>
      </c>
      <c r="E593" s="811" t="s">
        <v>1863</v>
      </c>
      <c r="F593" s="727" t="s">
        <v>1844</v>
      </c>
      <c r="G593" s="727" t="s">
        <v>2277</v>
      </c>
      <c r="H593" s="727" t="s">
        <v>571</v>
      </c>
      <c r="I593" s="727" t="s">
        <v>2424</v>
      </c>
      <c r="J593" s="727" t="s">
        <v>613</v>
      </c>
      <c r="K593" s="727" t="s">
        <v>2279</v>
      </c>
      <c r="L593" s="728">
        <v>52.61</v>
      </c>
      <c r="M593" s="728">
        <v>105.22</v>
      </c>
      <c r="N593" s="727">
        <v>2</v>
      </c>
      <c r="O593" s="812">
        <v>1</v>
      </c>
      <c r="P593" s="728">
        <v>105.22</v>
      </c>
      <c r="Q593" s="745">
        <v>1</v>
      </c>
      <c r="R593" s="727">
        <v>2</v>
      </c>
      <c r="S593" s="745">
        <v>1</v>
      </c>
      <c r="T593" s="812">
        <v>1</v>
      </c>
      <c r="U593" s="768">
        <v>1</v>
      </c>
    </row>
    <row r="594" spans="1:21" ht="14.4" customHeight="1" x14ac:dyDescent="0.3">
      <c r="A594" s="726">
        <v>31</v>
      </c>
      <c r="B594" s="727" t="s">
        <v>1843</v>
      </c>
      <c r="C594" s="727" t="s">
        <v>1849</v>
      </c>
      <c r="D594" s="810" t="s">
        <v>2962</v>
      </c>
      <c r="E594" s="811" t="s">
        <v>1863</v>
      </c>
      <c r="F594" s="727" t="s">
        <v>1844</v>
      </c>
      <c r="G594" s="727" t="s">
        <v>2425</v>
      </c>
      <c r="H594" s="727" t="s">
        <v>571</v>
      </c>
      <c r="I594" s="727" t="s">
        <v>2426</v>
      </c>
      <c r="J594" s="727" t="s">
        <v>2427</v>
      </c>
      <c r="K594" s="727" t="s">
        <v>2428</v>
      </c>
      <c r="L594" s="728">
        <v>99.11</v>
      </c>
      <c r="M594" s="728">
        <v>198.22</v>
      </c>
      <c r="N594" s="727">
        <v>2</v>
      </c>
      <c r="O594" s="812">
        <v>0.5</v>
      </c>
      <c r="P594" s="728">
        <v>198.22</v>
      </c>
      <c r="Q594" s="745">
        <v>1</v>
      </c>
      <c r="R594" s="727">
        <v>2</v>
      </c>
      <c r="S594" s="745">
        <v>1</v>
      </c>
      <c r="T594" s="812">
        <v>0.5</v>
      </c>
      <c r="U594" s="768">
        <v>1</v>
      </c>
    </row>
    <row r="595" spans="1:21" ht="14.4" customHeight="1" x14ac:dyDescent="0.3">
      <c r="A595" s="726">
        <v>31</v>
      </c>
      <c r="B595" s="727" t="s">
        <v>1843</v>
      </c>
      <c r="C595" s="727" t="s">
        <v>1849</v>
      </c>
      <c r="D595" s="810" t="s">
        <v>2962</v>
      </c>
      <c r="E595" s="811" t="s">
        <v>1863</v>
      </c>
      <c r="F595" s="727" t="s">
        <v>1844</v>
      </c>
      <c r="G595" s="727" t="s">
        <v>2429</v>
      </c>
      <c r="H595" s="727" t="s">
        <v>610</v>
      </c>
      <c r="I595" s="727" t="s">
        <v>2430</v>
      </c>
      <c r="J595" s="727" t="s">
        <v>1544</v>
      </c>
      <c r="K595" s="727" t="s">
        <v>2431</v>
      </c>
      <c r="L595" s="728">
        <v>317.98</v>
      </c>
      <c r="M595" s="728">
        <v>317.98</v>
      </c>
      <c r="N595" s="727">
        <v>1</v>
      </c>
      <c r="O595" s="812">
        <v>1</v>
      </c>
      <c r="P595" s="728"/>
      <c r="Q595" s="745">
        <v>0</v>
      </c>
      <c r="R595" s="727"/>
      <c r="S595" s="745">
        <v>0</v>
      </c>
      <c r="T595" s="812"/>
      <c r="U595" s="768">
        <v>0</v>
      </c>
    </row>
    <row r="596" spans="1:21" ht="14.4" customHeight="1" x14ac:dyDescent="0.3">
      <c r="A596" s="726">
        <v>31</v>
      </c>
      <c r="B596" s="727" t="s">
        <v>1843</v>
      </c>
      <c r="C596" s="727" t="s">
        <v>1849</v>
      </c>
      <c r="D596" s="810" t="s">
        <v>2962</v>
      </c>
      <c r="E596" s="811" t="s">
        <v>1863</v>
      </c>
      <c r="F596" s="727" t="s">
        <v>1844</v>
      </c>
      <c r="G596" s="727" t="s">
        <v>2429</v>
      </c>
      <c r="H596" s="727" t="s">
        <v>610</v>
      </c>
      <c r="I596" s="727" t="s">
        <v>2432</v>
      </c>
      <c r="J596" s="727" t="s">
        <v>1544</v>
      </c>
      <c r="K596" s="727" t="s">
        <v>2433</v>
      </c>
      <c r="L596" s="728">
        <v>158.99</v>
      </c>
      <c r="M596" s="728">
        <v>158.99</v>
      </c>
      <c r="N596" s="727">
        <v>1</v>
      </c>
      <c r="O596" s="812">
        <v>0.5</v>
      </c>
      <c r="P596" s="728">
        <v>158.99</v>
      </c>
      <c r="Q596" s="745">
        <v>1</v>
      </c>
      <c r="R596" s="727">
        <v>1</v>
      </c>
      <c r="S596" s="745">
        <v>1</v>
      </c>
      <c r="T596" s="812">
        <v>0.5</v>
      </c>
      <c r="U596" s="768">
        <v>1</v>
      </c>
    </row>
    <row r="597" spans="1:21" ht="14.4" customHeight="1" x14ac:dyDescent="0.3">
      <c r="A597" s="726">
        <v>31</v>
      </c>
      <c r="B597" s="727" t="s">
        <v>1843</v>
      </c>
      <c r="C597" s="727" t="s">
        <v>1849</v>
      </c>
      <c r="D597" s="810" t="s">
        <v>2962</v>
      </c>
      <c r="E597" s="811" t="s">
        <v>1863</v>
      </c>
      <c r="F597" s="727" t="s">
        <v>1844</v>
      </c>
      <c r="G597" s="727" t="s">
        <v>1890</v>
      </c>
      <c r="H597" s="727" t="s">
        <v>610</v>
      </c>
      <c r="I597" s="727" t="s">
        <v>1692</v>
      </c>
      <c r="J597" s="727" t="s">
        <v>1693</v>
      </c>
      <c r="K597" s="727" t="s">
        <v>1694</v>
      </c>
      <c r="L597" s="728">
        <v>0</v>
      </c>
      <c r="M597" s="728">
        <v>0</v>
      </c>
      <c r="N597" s="727">
        <v>3</v>
      </c>
      <c r="O597" s="812">
        <v>3</v>
      </c>
      <c r="P597" s="728">
        <v>0</v>
      </c>
      <c r="Q597" s="745"/>
      <c r="R597" s="727">
        <v>3</v>
      </c>
      <c r="S597" s="745">
        <v>1</v>
      </c>
      <c r="T597" s="812">
        <v>3</v>
      </c>
      <c r="U597" s="768">
        <v>1</v>
      </c>
    </row>
    <row r="598" spans="1:21" ht="14.4" customHeight="1" x14ac:dyDescent="0.3">
      <c r="A598" s="726">
        <v>31</v>
      </c>
      <c r="B598" s="727" t="s">
        <v>1843</v>
      </c>
      <c r="C598" s="727" t="s">
        <v>1849</v>
      </c>
      <c r="D598" s="810" t="s">
        <v>2962</v>
      </c>
      <c r="E598" s="811" t="s">
        <v>1863</v>
      </c>
      <c r="F598" s="727" t="s">
        <v>1844</v>
      </c>
      <c r="G598" s="727" t="s">
        <v>2434</v>
      </c>
      <c r="H598" s="727" t="s">
        <v>571</v>
      </c>
      <c r="I598" s="727" t="s">
        <v>2435</v>
      </c>
      <c r="J598" s="727" t="s">
        <v>982</v>
      </c>
      <c r="K598" s="727" t="s">
        <v>2436</v>
      </c>
      <c r="L598" s="728">
        <v>55.16</v>
      </c>
      <c r="M598" s="728">
        <v>55.16</v>
      </c>
      <c r="N598" s="727">
        <v>1</v>
      </c>
      <c r="O598" s="812">
        <v>0.5</v>
      </c>
      <c r="P598" s="728">
        <v>55.16</v>
      </c>
      <c r="Q598" s="745">
        <v>1</v>
      </c>
      <c r="R598" s="727">
        <v>1</v>
      </c>
      <c r="S598" s="745">
        <v>1</v>
      </c>
      <c r="T598" s="812">
        <v>0.5</v>
      </c>
      <c r="U598" s="768">
        <v>1</v>
      </c>
    </row>
    <row r="599" spans="1:21" ht="14.4" customHeight="1" x14ac:dyDescent="0.3">
      <c r="A599" s="726">
        <v>31</v>
      </c>
      <c r="B599" s="727" t="s">
        <v>1843</v>
      </c>
      <c r="C599" s="727" t="s">
        <v>1849</v>
      </c>
      <c r="D599" s="810" t="s">
        <v>2962</v>
      </c>
      <c r="E599" s="811" t="s">
        <v>1863</v>
      </c>
      <c r="F599" s="727" t="s">
        <v>1844</v>
      </c>
      <c r="G599" s="727" t="s">
        <v>2023</v>
      </c>
      <c r="H599" s="727" t="s">
        <v>571</v>
      </c>
      <c r="I599" s="727" t="s">
        <v>2024</v>
      </c>
      <c r="J599" s="727" t="s">
        <v>2025</v>
      </c>
      <c r="K599" s="727" t="s">
        <v>2026</v>
      </c>
      <c r="L599" s="728">
        <v>77.13</v>
      </c>
      <c r="M599" s="728">
        <v>77.13</v>
      </c>
      <c r="N599" s="727">
        <v>1</v>
      </c>
      <c r="O599" s="812">
        <v>1</v>
      </c>
      <c r="P599" s="728">
        <v>77.13</v>
      </c>
      <c r="Q599" s="745">
        <v>1</v>
      </c>
      <c r="R599" s="727">
        <v>1</v>
      </c>
      <c r="S599" s="745">
        <v>1</v>
      </c>
      <c r="T599" s="812">
        <v>1</v>
      </c>
      <c r="U599" s="768">
        <v>1</v>
      </c>
    </row>
    <row r="600" spans="1:21" ht="14.4" customHeight="1" x14ac:dyDescent="0.3">
      <c r="A600" s="726">
        <v>31</v>
      </c>
      <c r="B600" s="727" t="s">
        <v>1843</v>
      </c>
      <c r="C600" s="727" t="s">
        <v>1849</v>
      </c>
      <c r="D600" s="810" t="s">
        <v>2962</v>
      </c>
      <c r="E600" s="811" t="s">
        <v>1863</v>
      </c>
      <c r="F600" s="727" t="s">
        <v>1844</v>
      </c>
      <c r="G600" s="727" t="s">
        <v>2162</v>
      </c>
      <c r="H600" s="727" t="s">
        <v>571</v>
      </c>
      <c r="I600" s="727" t="s">
        <v>2437</v>
      </c>
      <c r="J600" s="727" t="s">
        <v>2438</v>
      </c>
      <c r="K600" s="727" t="s">
        <v>2439</v>
      </c>
      <c r="L600" s="728">
        <v>46.99</v>
      </c>
      <c r="M600" s="728">
        <v>93.98</v>
      </c>
      <c r="N600" s="727">
        <v>2</v>
      </c>
      <c r="O600" s="812">
        <v>2</v>
      </c>
      <c r="P600" s="728">
        <v>46.99</v>
      </c>
      <c r="Q600" s="745">
        <v>0.5</v>
      </c>
      <c r="R600" s="727">
        <v>1</v>
      </c>
      <c r="S600" s="745">
        <v>0.5</v>
      </c>
      <c r="T600" s="812">
        <v>1</v>
      </c>
      <c r="U600" s="768">
        <v>0.5</v>
      </c>
    </row>
    <row r="601" spans="1:21" ht="14.4" customHeight="1" x14ac:dyDescent="0.3">
      <c r="A601" s="726">
        <v>31</v>
      </c>
      <c r="B601" s="727" t="s">
        <v>1843</v>
      </c>
      <c r="C601" s="727" t="s">
        <v>1849</v>
      </c>
      <c r="D601" s="810" t="s">
        <v>2962</v>
      </c>
      <c r="E601" s="811" t="s">
        <v>1863</v>
      </c>
      <c r="F601" s="727" t="s">
        <v>1844</v>
      </c>
      <c r="G601" s="727" t="s">
        <v>2162</v>
      </c>
      <c r="H601" s="727" t="s">
        <v>571</v>
      </c>
      <c r="I601" s="727" t="s">
        <v>2440</v>
      </c>
      <c r="J601" s="727" t="s">
        <v>2441</v>
      </c>
      <c r="K601" s="727" t="s">
        <v>2442</v>
      </c>
      <c r="L601" s="728">
        <v>93.96</v>
      </c>
      <c r="M601" s="728">
        <v>93.96</v>
      </c>
      <c r="N601" s="727">
        <v>1</v>
      </c>
      <c r="O601" s="812">
        <v>1</v>
      </c>
      <c r="P601" s="728"/>
      <c r="Q601" s="745">
        <v>0</v>
      </c>
      <c r="R601" s="727"/>
      <c r="S601" s="745">
        <v>0</v>
      </c>
      <c r="T601" s="812"/>
      <c r="U601" s="768">
        <v>0</v>
      </c>
    </row>
    <row r="602" spans="1:21" ht="14.4" customHeight="1" x14ac:dyDescent="0.3">
      <c r="A602" s="726">
        <v>31</v>
      </c>
      <c r="B602" s="727" t="s">
        <v>1843</v>
      </c>
      <c r="C602" s="727" t="s">
        <v>1849</v>
      </c>
      <c r="D602" s="810" t="s">
        <v>2962</v>
      </c>
      <c r="E602" s="811" t="s">
        <v>1863</v>
      </c>
      <c r="F602" s="727" t="s">
        <v>1844</v>
      </c>
      <c r="G602" s="727" t="s">
        <v>2443</v>
      </c>
      <c r="H602" s="727" t="s">
        <v>571</v>
      </c>
      <c r="I602" s="727" t="s">
        <v>2444</v>
      </c>
      <c r="J602" s="727" t="s">
        <v>1007</v>
      </c>
      <c r="K602" s="727" t="s">
        <v>2445</v>
      </c>
      <c r="L602" s="728">
        <v>170.32</v>
      </c>
      <c r="M602" s="728">
        <v>170.32</v>
      </c>
      <c r="N602" s="727">
        <v>1</v>
      </c>
      <c r="O602" s="812">
        <v>0.5</v>
      </c>
      <c r="P602" s="728">
        <v>170.32</v>
      </c>
      <c r="Q602" s="745">
        <v>1</v>
      </c>
      <c r="R602" s="727">
        <v>1</v>
      </c>
      <c r="S602" s="745">
        <v>1</v>
      </c>
      <c r="T602" s="812">
        <v>0.5</v>
      </c>
      <c r="U602" s="768">
        <v>1</v>
      </c>
    </row>
    <row r="603" spans="1:21" ht="14.4" customHeight="1" x14ac:dyDescent="0.3">
      <c r="A603" s="726">
        <v>31</v>
      </c>
      <c r="B603" s="727" t="s">
        <v>1843</v>
      </c>
      <c r="C603" s="727" t="s">
        <v>1849</v>
      </c>
      <c r="D603" s="810" t="s">
        <v>2962</v>
      </c>
      <c r="E603" s="811" t="s">
        <v>1863</v>
      </c>
      <c r="F603" s="727" t="s">
        <v>1844</v>
      </c>
      <c r="G603" s="727" t="s">
        <v>2443</v>
      </c>
      <c r="H603" s="727" t="s">
        <v>571</v>
      </c>
      <c r="I603" s="727" t="s">
        <v>2446</v>
      </c>
      <c r="J603" s="727" t="s">
        <v>1009</v>
      </c>
      <c r="K603" s="727" t="s">
        <v>2447</v>
      </c>
      <c r="L603" s="728">
        <v>65.989999999999995</v>
      </c>
      <c r="M603" s="728">
        <v>65.989999999999995</v>
      </c>
      <c r="N603" s="727">
        <v>1</v>
      </c>
      <c r="O603" s="812">
        <v>0.5</v>
      </c>
      <c r="P603" s="728">
        <v>65.989999999999995</v>
      </c>
      <c r="Q603" s="745">
        <v>1</v>
      </c>
      <c r="R603" s="727">
        <v>1</v>
      </c>
      <c r="S603" s="745">
        <v>1</v>
      </c>
      <c r="T603" s="812">
        <v>0.5</v>
      </c>
      <c r="U603" s="768">
        <v>1</v>
      </c>
    </row>
    <row r="604" spans="1:21" ht="14.4" customHeight="1" x14ac:dyDescent="0.3">
      <c r="A604" s="726">
        <v>31</v>
      </c>
      <c r="B604" s="727" t="s">
        <v>1843</v>
      </c>
      <c r="C604" s="727" t="s">
        <v>1849</v>
      </c>
      <c r="D604" s="810" t="s">
        <v>2962</v>
      </c>
      <c r="E604" s="811" t="s">
        <v>1863</v>
      </c>
      <c r="F604" s="727" t="s">
        <v>1844</v>
      </c>
      <c r="G604" s="727" t="s">
        <v>2448</v>
      </c>
      <c r="H604" s="727" t="s">
        <v>571</v>
      </c>
      <c r="I604" s="727" t="s">
        <v>2449</v>
      </c>
      <c r="J604" s="727" t="s">
        <v>2450</v>
      </c>
      <c r="K604" s="727" t="s">
        <v>1825</v>
      </c>
      <c r="L604" s="728">
        <v>0</v>
      </c>
      <c r="M604" s="728">
        <v>0</v>
      </c>
      <c r="N604" s="727">
        <v>1</v>
      </c>
      <c r="O604" s="812">
        <v>1</v>
      </c>
      <c r="P604" s="728">
        <v>0</v>
      </c>
      <c r="Q604" s="745"/>
      <c r="R604" s="727">
        <v>1</v>
      </c>
      <c r="S604" s="745">
        <v>1</v>
      </c>
      <c r="T604" s="812">
        <v>1</v>
      </c>
      <c r="U604" s="768">
        <v>1</v>
      </c>
    </row>
    <row r="605" spans="1:21" ht="14.4" customHeight="1" x14ac:dyDescent="0.3">
      <c r="A605" s="726">
        <v>31</v>
      </c>
      <c r="B605" s="727" t="s">
        <v>1843</v>
      </c>
      <c r="C605" s="727" t="s">
        <v>1849</v>
      </c>
      <c r="D605" s="810" t="s">
        <v>2962</v>
      </c>
      <c r="E605" s="811" t="s">
        <v>1863</v>
      </c>
      <c r="F605" s="727" t="s">
        <v>1844</v>
      </c>
      <c r="G605" s="727" t="s">
        <v>2448</v>
      </c>
      <c r="H605" s="727" t="s">
        <v>571</v>
      </c>
      <c r="I605" s="727" t="s">
        <v>2451</v>
      </c>
      <c r="J605" s="727" t="s">
        <v>2450</v>
      </c>
      <c r="K605" s="727" t="s">
        <v>1719</v>
      </c>
      <c r="L605" s="728">
        <v>0</v>
      </c>
      <c r="M605" s="728">
        <v>0</v>
      </c>
      <c r="N605" s="727">
        <v>8</v>
      </c>
      <c r="O605" s="812">
        <v>4</v>
      </c>
      <c r="P605" s="728"/>
      <c r="Q605" s="745"/>
      <c r="R605" s="727"/>
      <c r="S605" s="745">
        <v>0</v>
      </c>
      <c r="T605" s="812"/>
      <c r="U605" s="768">
        <v>0</v>
      </c>
    </row>
    <row r="606" spans="1:21" ht="14.4" customHeight="1" x14ac:dyDescent="0.3">
      <c r="A606" s="726">
        <v>31</v>
      </c>
      <c r="B606" s="727" t="s">
        <v>1843</v>
      </c>
      <c r="C606" s="727" t="s">
        <v>1849</v>
      </c>
      <c r="D606" s="810" t="s">
        <v>2962</v>
      </c>
      <c r="E606" s="811" t="s">
        <v>1863</v>
      </c>
      <c r="F606" s="727" t="s">
        <v>1844</v>
      </c>
      <c r="G606" s="727" t="s">
        <v>2448</v>
      </c>
      <c r="H606" s="727" t="s">
        <v>571</v>
      </c>
      <c r="I606" s="727" t="s">
        <v>2452</v>
      </c>
      <c r="J606" s="727" t="s">
        <v>2450</v>
      </c>
      <c r="K606" s="727" t="s">
        <v>1719</v>
      </c>
      <c r="L606" s="728">
        <v>0</v>
      </c>
      <c r="M606" s="728">
        <v>0</v>
      </c>
      <c r="N606" s="727">
        <v>3</v>
      </c>
      <c r="O606" s="812">
        <v>1.5</v>
      </c>
      <c r="P606" s="728">
        <v>0</v>
      </c>
      <c r="Q606" s="745"/>
      <c r="R606" s="727">
        <v>1</v>
      </c>
      <c r="S606" s="745">
        <v>0.33333333333333331</v>
      </c>
      <c r="T606" s="812">
        <v>0.5</v>
      </c>
      <c r="U606" s="768">
        <v>0.33333333333333331</v>
      </c>
    </row>
    <row r="607" spans="1:21" ht="14.4" customHeight="1" x14ac:dyDescent="0.3">
      <c r="A607" s="726">
        <v>31</v>
      </c>
      <c r="B607" s="727" t="s">
        <v>1843</v>
      </c>
      <c r="C607" s="727" t="s">
        <v>1849</v>
      </c>
      <c r="D607" s="810" t="s">
        <v>2962</v>
      </c>
      <c r="E607" s="811" t="s">
        <v>1863</v>
      </c>
      <c r="F607" s="727" t="s">
        <v>1844</v>
      </c>
      <c r="G607" s="727" t="s">
        <v>1894</v>
      </c>
      <c r="H607" s="727" t="s">
        <v>571</v>
      </c>
      <c r="I607" s="727" t="s">
        <v>1974</v>
      </c>
      <c r="J607" s="727" t="s">
        <v>1030</v>
      </c>
      <c r="K607" s="727" t="s">
        <v>1975</v>
      </c>
      <c r="L607" s="728">
        <v>50.32</v>
      </c>
      <c r="M607" s="728">
        <v>50.32</v>
      </c>
      <c r="N607" s="727">
        <v>1</v>
      </c>
      <c r="O607" s="812">
        <v>1</v>
      </c>
      <c r="P607" s="728">
        <v>50.32</v>
      </c>
      <c r="Q607" s="745">
        <v>1</v>
      </c>
      <c r="R607" s="727">
        <v>1</v>
      </c>
      <c r="S607" s="745">
        <v>1</v>
      </c>
      <c r="T607" s="812">
        <v>1</v>
      </c>
      <c r="U607" s="768">
        <v>1</v>
      </c>
    </row>
    <row r="608" spans="1:21" ht="14.4" customHeight="1" x14ac:dyDescent="0.3">
      <c r="A608" s="726">
        <v>31</v>
      </c>
      <c r="B608" s="727" t="s">
        <v>1843</v>
      </c>
      <c r="C608" s="727" t="s">
        <v>1849</v>
      </c>
      <c r="D608" s="810" t="s">
        <v>2962</v>
      </c>
      <c r="E608" s="811" t="s">
        <v>1863</v>
      </c>
      <c r="F608" s="727" t="s">
        <v>1844</v>
      </c>
      <c r="G608" s="727" t="s">
        <v>1894</v>
      </c>
      <c r="H608" s="727" t="s">
        <v>571</v>
      </c>
      <c r="I608" s="727" t="s">
        <v>1976</v>
      </c>
      <c r="J608" s="727" t="s">
        <v>1896</v>
      </c>
      <c r="K608" s="727" t="s">
        <v>1977</v>
      </c>
      <c r="L608" s="728">
        <v>99.94</v>
      </c>
      <c r="M608" s="728">
        <v>99.94</v>
      </c>
      <c r="N608" s="727">
        <v>1</v>
      </c>
      <c r="O608" s="812">
        <v>1</v>
      </c>
      <c r="P608" s="728">
        <v>99.94</v>
      </c>
      <c r="Q608" s="745">
        <v>1</v>
      </c>
      <c r="R608" s="727">
        <v>1</v>
      </c>
      <c r="S608" s="745">
        <v>1</v>
      </c>
      <c r="T608" s="812">
        <v>1</v>
      </c>
      <c r="U608" s="768">
        <v>1</v>
      </c>
    </row>
    <row r="609" spans="1:21" ht="14.4" customHeight="1" x14ac:dyDescent="0.3">
      <c r="A609" s="726">
        <v>31</v>
      </c>
      <c r="B609" s="727" t="s">
        <v>1843</v>
      </c>
      <c r="C609" s="727" t="s">
        <v>1849</v>
      </c>
      <c r="D609" s="810" t="s">
        <v>2962</v>
      </c>
      <c r="E609" s="811" t="s">
        <v>1863</v>
      </c>
      <c r="F609" s="727" t="s">
        <v>1844</v>
      </c>
      <c r="G609" s="727" t="s">
        <v>1894</v>
      </c>
      <c r="H609" s="727" t="s">
        <v>571</v>
      </c>
      <c r="I609" s="727" t="s">
        <v>2183</v>
      </c>
      <c r="J609" s="727" t="s">
        <v>1030</v>
      </c>
      <c r="K609" s="727" t="s">
        <v>2184</v>
      </c>
      <c r="L609" s="728">
        <v>50.32</v>
      </c>
      <c r="M609" s="728">
        <v>100.64</v>
      </c>
      <c r="N609" s="727">
        <v>2</v>
      </c>
      <c r="O609" s="812">
        <v>2</v>
      </c>
      <c r="P609" s="728">
        <v>100.64</v>
      </c>
      <c r="Q609" s="745">
        <v>1</v>
      </c>
      <c r="R609" s="727">
        <v>2</v>
      </c>
      <c r="S609" s="745">
        <v>1</v>
      </c>
      <c r="T609" s="812">
        <v>2</v>
      </c>
      <c r="U609" s="768">
        <v>1</v>
      </c>
    </row>
    <row r="610" spans="1:21" ht="14.4" customHeight="1" x14ac:dyDescent="0.3">
      <c r="A610" s="726">
        <v>31</v>
      </c>
      <c r="B610" s="727" t="s">
        <v>1843</v>
      </c>
      <c r="C610" s="727" t="s">
        <v>1849</v>
      </c>
      <c r="D610" s="810" t="s">
        <v>2962</v>
      </c>
      <c r="E610" s="811" t="s">
        <v>1863</v>
      </c>
      <c r="F610" s="727" t="s">
        <v>1846</v>
      </c>
      <c r="G610" s="727" t="s">
        <v>1900</v>
      </c>
      <c r="H610" s="727" t="s">
        <v>571</v>
      </c>
      <c r="I610" s="727" t="s">
        <v>1901</v>
      </c>
      <c r="J610" s="727" t="s">
        <v>1902</v>
      </c>
      <c r="K610" s="727" t="s">
        <v>1903</v>
      </c>
      <c r="L610" s="728">
        <v>35.130000000000003</v>
      </c>
      <c r="M610" s="728">
        <v>105.39000000000001</v>
      </c>
      <c r="N610" s="727">
        <v>3</v>
      </c>
      <c r="O610" s="812">
        <v>1</v>
      </c>
      <c r="P610" s="728">
        <v>105.39000000000001</v>
      </c>
      <c r="Q610" s="745">
        <v>1</v>
      </c>
      <c r="R610" s="727">
        <v>3</v>
      </c>
      <c r="S610" s="745">
        <v>1</v>
      </c>
      <c r="T610" s="812">
        <v>1</v>
      </c>
      <c r="U610" s="768">
        <v>1</v>
      </c>
    </row>
    <row r="611" spans="1:21" ht="14.4" customHeight="1" x14ac:dyDescent="0.3">
      <c r="A611" s="726">
        <v>31</v>
      </c>
      <c r="B611" s="727" t="s">
        <v>1843</v>
      </c>
      <c r="C611" s="727" t="s">
        <v>1849</v>
      </c>
      <c r="D611" s="810" t="s">
        <v>2962</v>
      </c>
      <c r="E611" s="811" t="s">
        <v>1863</v>
      </c>
      <c r="F611" s="727" t="s">
        <v>1846</v>
      </c>
      <c r="G611" s="727" t="s">
        <v>1900</v>
      </c>
      <c r="H611" s="727" t="s">
        <v>571</v>
      </c>
      <c r="I611" s="727" t="s">
        <v>2217</v>
      </c>
      <c r="J611" s="727" t="s">
        <v>1902</v>
      </c>
      <c r="K611" s="727" t="s">
        <v>2218</v>
      </c>
      <c r="L611" s="728">
        <v>38.24</v>
      </c>
      <c r="M611" s="728">
        <v>38.24</v>
      </c>
      <c r="N611" s="727">
        <v>1</v>
      </c>
      <c r="O611" s="812">
        <v>1</v>
      </c>
      <c r="P611" s="728">
        <v>38.24</v>
      </c>
      <c r="Q611" s="745">
        <v>1</v>
      </c>
      <c r="R611" s="727">
        <v>1</v>
      </c>
      <c r="S611" s="745">
        <v>1</v>
      </c>
      <c r="T611" s="812">
        <v>1</v>
      </c>
      <c r="U611" s="768">
        <v>1</v>
      </c>
    </row>
    <row r="612" spans="1:21" ht="14.4" customHeight="1" x14ac:dyDescent="0.3">
      <c r="A612" s="726">
        <v>31</v>
      </c>
      <c r="B612" s="727" t="s">
        <v>1843</v>
      </c>
      <c r="C612" s="727" t="s">
        <v>1849</v>
      </c>
      <c r="D612" s="810" t="s">
        <v>2962</v>
      </c>
      <c r="E612" s="811" t="s">
        <v>1863</v>
      </c>
      <c r="F612" s="727" t="s">
        <v>1846</v>
      </c>
      <c r="G612" s="727" t="s">
        <v>1900</v>
      </c>
      <c r="H612" s="727" t="s">
        <v>571</v>
      </c>
      <c r="I612" s="727" t="s">
        <v>2453</v>
      </c>
      <c r="J612" s="727" t="s">
        <v>2454</v>
      </c>
      <c r="K612" s="727" t="s">
        <v>2455</v>
      </c>
      <c r="L612" s="728">
        <v>32.130000000000003</v>
      </c>
      <c r="M612" s="728">
        <v>96.390000000000015</v>
      </c>
      <c r="N612" s="727">
        <v>3</v>
      </c>
      <c r="O612" s="812">
        <v>1</v>
      </c>
      <c r="P612" s="728">
        <v>96.390000000000015</v>
      </c>
      <c r="Q612" s="745">
        <v>1</v>
      </c>
      <c r="R612" s="727">
        <v>3</v>
      </c>
      <c r="S612" s="745">
        <v>1</v>
      </c>
      <c r="T612" s="812">
        <v>1</v>
      </c>
      <c r="U612" s="768">
        <v>1</v>
      </c>
    </row>
    <row r="613" spans="1:21" ht="14.4" customHeight="1" x14ac:dyDescent="0.3">
      <c r="A613" s="726">
        <v>31</v>
      </c>
      <c r="B613" s="727" t="s">
        <v>1843</v>
      </c>
      <c r="C613" s="727" t="s">
        <v>1849</v>
      </c>
      <c r="D613" s="810" t="s">
        <v>2962</v>
      </c>
      <c r="E613" s="811" t="s">
        <v>1863</v>
      </c>
      <c r="F613" s="727" t="s">
        <v>1846</v>
      </c>
      <c r="G613" s="727" t="s">
        <v>1904</v>
      </c>
      <c r="H613" s="727" t="s">
        <v>571</v>
      </c>
      <c r="I613" s="727" t="s">
        <v>1981</v>
      </c>
      <c r="J613" s="727" t="s">
        <v>1982</v>
      </c>
      <c r="K613" s="727" t="s">
        <v>1983</v>
      </c>
      <c r="L613" s="728">
        <v>199.5</v>
      </c>
      <c r="M613" s="728">
        <v>199.5</v>
      </c>
      <c r="N613" s="727">
        <v>1</v>
      </c>
      <c r="O613" s="812">
        <v>1</v>
      </c>
      <c r="P613" s="728">
        <v>199.5</v>
      </c>
      <c r="Q613" s="745">
        <v>1</v>
      </c>
      <c r="R613" s="727">
        <v>1</v>
      </c>
      <c r="S613" s="745">
        <v>1</v>
      </c>
      <c r="T613" s="812">
        <v>1</v>
      </c>
      <c r="U613" s="768">
        <v>1</v>
      </c>
    </row>
    <row r="614" spans="1:21" ht="14.4" customHeight="1" x14ac:dyDescent="0.3">
      <c r="A614" s="726">
        <v>31</v>
      </c>
      <c r="B614" s="727" t="s">
        <v>1843</v>
      </c>
      <c r="C614" s="727" t="s">
        <v>1849</v>
      </c>
      <c r="D614" s="810" t="s">
        <v>2962</v>
      </c>
      <c r="E614" s="811" t="s">
        <v>1863</v>
      </c>
      <c r="F614" s="727" t="s">
        <v>1846</v>
      </c>
      <c r="G614" s="727" t="s">
        <v>1904</v>
      </c>
      <c r="H614" s="727" t="s">
        <v>571</v>
      </c>
      <c r="I614" s="727" t="s">
        <v>1911</v>
      </c>
      <c r="J614" s="727" t="s">
        <v>1912</v>
      </c>
      <c r="K614" s="727" t="s">
        <v>1913</v>
      </c>
      <c r="L614" s="728">
        <v>2202.1999999999998</v>
      </c>
      <c r="M614" s="728">
        <v>2202.1999999999998</v>
      </c>
      <c r="N614" s="727">
        <v>1</v>
      </c>
      <c r="O614" s="812">
        <v>1</v>
      </c>
      <c r="P614" s="728"/>
      <c r="Q614" s="745">
        <v>0</v>
      </c>
      <c r="R614" s="727"/>
      <c r="S614" s="745">
        <v>0</v>
      </c>
      <c r="T614" s="812"/>
      <c r="U614" s="768">
        <v>0</v>
      </c>
    </row>
    <row r="615" spans="1:21" ht="14.4" customHeight="1" x14ac:dyDescent="0.3">
      <c r="A615" s="726">
        <v>31</v>
      </c>
      <c r="B615" s="727" t="s">
        <v>1843</v>
      </c>
      <c r="C615" s="727" t="s">
        <v>1849</v>
      </c>
      <c r="D615" s="810" t="s">
        <v>2962</v>
      </c>
      <c r="E615" s="811" t="s">
        <v>1863</v>
      </c>
      <c r="F615" s="727" t="s">
        <v>1846</v>
      </c>
      <c r="G615" s="727" t="s">
        <v>1904</v>
      </c>
      <c r="H615" s="727" t="s">
        <v>571</v>
      </c>
      <c r="I615" s="727" t="s">
        <v>1987</v>
      </c>
      <c r="J615" s="727" t="s">
        <v>1988</v>
      </c>
      <c r="K615" s="727" t="s">
        <v>1989</v>
      </c>
      <c r="L615" s="728">
        <v>971.25</v>
      </c>
      <c r="M615" s="728">
        <v>2913.75</v>
      </c>
      <c r="N615" s="727">
        <v>3</v>
      </c>
      <c r="O615" s="812">
        <v>3</v>
      </c>
      <c r="P615" s="728">
        <v>971.25</v>
      </c>
      <c r="Q615" s="745">
        <v>0.33333333333333331</v>
      </c>
      <c r="R615" s="727">
        <v>1</v>
      </c>
      <c r="S615" s="745">
        <v>0.33333333333333331</v>
      </c>
      <c r="T615" s="812">
        <v>1</v>
      </c>
      <c r="U615" s="768">
        <v>0.33333333333333331</v>
      </c>
    </row>
    <row r="616" spans="1:21" ht="14.4" customHeight="1" x14ac:dyDescent="0.3">
      <c r="A616" s="726">
        <v>31</v>
      </c>
      <c r="B616" s="727" t="s">
        <v>1843</v>
      </c>
      <c r="C616" s="727" t="s">
        <v>1849</v>
      </c>
      <c r="D616" s="810" t="s">
        <v>2962</v>
      </c>
      <c r="E616" s="811" t="s">
        <v>1863</v>
      </c>
      <c r="F616" s="727" t="s">
        <v>1846</v>
      </c>
      <c r="G616" s="727" t="s">
        <v>1904</v>
      </c>
      <c r="H616" s="727" t="s">
        <v>571</v>
      </c>
      <c r="I616" s="727" t="s">
        <v>2305</v>
      </c>
      <c r="J616" s="727" t="s">
        <v>2306</v>
      </c>
      <c r="K616" s="727" t="s">
        <v>2307</v>
      </c>
      <c r="L616" s="728">
        <v>600</v>
      </c>
      <c r="M616" s="728">
        <v>600</v>
      </c>
      <c r="N616" s="727">
        <v>1</v>
      </c>
      <c r="O616" s="812">
        <v>1</v>
      </c>
      <c r="P616" s="728">
        <v>600</v>
      </c>
      <c r="Q616" s="745">
        <v>1</v>
      </c>
      <c r="R616" s="727">
        <v>1</v>
      </c>
      <c r="S616" s="745">
        <v>1</v>
      </c>
      <c r="T616" s="812">
        <v>1</v>
      </c>
      <c r="U616" s="768">
        <v>1</v>
      </c>
    </row>
    <row r="617" spans="1:21" ht="14.4" customHeight="1" x14ac:dyDescent="0.3">
      <c r="A617" s="726">
        <v>31</v>
      </c>
      <c r="B617" s="727" t="s">
        <v>1843</v>
      </c>
      <c r="C617" s="727" t="s">
        <v>1849</v>
      </c>
      <c r="D617" s="810" t="s">
        <v>2962</v>
      </c>
      <c r="E617" s="811" t="s">
        <v>1863</v>
      </c>
      <c r="F617" s="727" t="s">
        <v>1846</v>
      </c>
      <c r="G617" s="727" t="s">
        <v>1904</v>
      </c>
      <c r="H617" s="727" t="s">
        <v>571</v>
      </c>
      <c r="I617" s="727" t="s">
        <v>2123</v>
      </c>
      <c r="J617" s="727" t="s">
        <v>2124</v>
      </c>
      <c r="K617" s="727" t="s">
        <v>2125</v>
      </c>
      <c r="L617" s="728">
        <v>349.12</v>
      </c>
      <c r="M617" s="728">
        <v>698.24</v>
      </c>
      <c r="N617" s="727">
        <v>2</v>
      </c>
      <c r="O617" s="812">
        <v>2</v>
      </c>
      <c r="P617" s="728">
        <v>698.24</v>
      </c>
      <c r="Q617" s="745">
        <v>1</v>
      </c>
      <c r="R617" s="727">
        <v>2</v>
      </c>
      <c r="S617" s="745">
        <v>1</v>
      </c>
      <c r="T617" s="812">
        <v>2</v>
      </c>
      <c r="U617" s="768">
        <v>1</v>
      </c>
    </row>
    <row r="618" spans="1:21" ht="14.4" customHeight="1" x14ac:dyDescent="0.3">
      <c r="A618" s="726">
        <v>31</v>
      </c>
      <c r="B618" s="727" t="s">
        <v>1843</v>
      </c>
      <c r="C618" s="727" t="s">
        <v>1849</v>
      </c>
      <c r="D618" s="810" t="s">
        <v>2962</v>
      </c>
      <c r="E618" s="811" t="s">
        <v>1863</v>
      </c>
      <c r="F618" s="727" t="s">
        <v>1846</v>
      </c>
      <c r="G618" s="727" t="s">
        <v>1904</v>
      </c>
      <c r="H618" s="727" t="s">
        <v>571</v>
      </c>
      <c r="I618" s="727" t="s">
        <v>1990</v>
      </c>
      <c r="J618" s="727" t="s">
        <v>1991</v>
      </c>
      <c r="K618" s="727" t="s">
        <v>1992</v>
      </c>
      <c r="L618" s="728">
        <v>350</v>
      </c>
      <c r="M618" s="728">
        <v>700</v>
      </c>
      <c r="N618" s="727">
        <v>2</v>
      </c>
      <c r="O618" s="812">
        <v>2</v>
      </c>
      <c r="P618" s="728">
        <v>700</v>
      </c>
      <c r="Q618" s="745">
        <v>1</v>
      </c>
      <c r="R618" s="727">
        <v>2</v>
      </c>
      <c r="S618" s="745">
        <v>1</v>
      </c>
      <c r="T618" s="812">
        <v>2</v>
      </c>
      <c r="U618" s="768">
        <v>1</v>
      </c>
    </row>
    <row r="619" spans="1:21" ht="14.4" customHeight="1" x14ac:dyDescent="0.3">
      <c r="A619" s="726">
        <v>31</v>
      </c>
      <c r="B619" s="727" t="s">
        <v>1843</v>
      </c>
      <c r="C619" s="727" t="s">
        <v>1849</v>
      </c>
      <c r="D619" s="810" t="s">
        <v>2962</v>
      </c>
      <c r="E619" s="811" t="s">
        <v>1863</v>
      </c>
      <c r="F619" s="727" t="s">
        <v>1846</v>
      </c>
      <c r="G619" s="727" t="s">
        <v>1904</v>
      </c>
      <c r="H619" s="727" t="s">
        <v>571</v>
      </c>
      <c r="I619" s="727" t="s">
        <v>2149</v>
      </c>
      <c r="J619" s="727" t="s">
        <v>1985</v>
      </c>
      <c r="K619" s="727" t="s">
        <v>2150</v>
      </c>
      <c r="L619" s="728">
        <v>58.5</v>
      </c>
      <c r="M619" s="728">
        <v>117</v>
      </c>
      <c r="N619" s="727">
        <v>2</v>
      </c>
      <c r="O619" s="812">
        <v>2</v>
      </c>
      <c r="P619" s="728">
        <v>117</v>
      </c>
      <c r="Q619" s="745">
        <v>1</v>
      </c>
      <c r="R619" s="727">
        <v>2</v>
      </c>
      <c r="S619" s="745">
        <v>1</v>
      </c>
      <c r="T619" s="812">
        <v>2</v>
      </c>
      <c r="U619" s="768">
        <v>1</v>
      </c>
    </row>
    <row r="620" spans="1:21" ht="14.4" customHeight="1" x14ac:dyDescent="0.3">
      <c r="A620" s="726">
        <v>31</v>
      </c>
      <c r="B620" s="727" t="s">
        <v>1843</v>
      </c>
      <c r="C620" s="727" t="s">
        <v>1849</v>
      </c>
      <c r="D620" s="810" t="s">
        <v>2962</v>
      </c>
      <c r="E620" s="811" t="s">
        <v>1863</v>
      </c>
      <c r="F620" s="727" t="s">
        <v>1846</v>
      </c>
      <c r="G620" s="727" t="s">
        <v>1904</v>
      </c>
      <c r="H620" s="727" t="s">
        <v>571</v>
      </c>
      <c r="I620" s="727" t="s">
        <v>2036</v>
      </c>
      <c r="J620" s="727" t="s">
        <v>2037</v>
      </c>
      <c r="K620" s="727" t="s">
        <v>2038</v>
      </c>
      <c r="L620" s="728">
        <v>1000</v>
      </c>
      <c r="M620" s="728">
        <v>1000</v>
      </c>
      <c r="N620" s="727">
        <v>1</v>
      </c>
      <c r="O620" s="812">
        <v>1</v>
      </c>
      <c r="P620" s="728">
        <v>1000</v>
      </c>
      <c r="Q620" s="745">
        <v>1</v>
      </c>
      <c r="R620" s="727">
        <v>1</v>
      </c>
      <c r="S620" s="745">
        <v>1</v>
      </c>
      <c r="T620" s="812">
        <v>1</v>
      </c>
      <c r="U620" s="768">
        <v>1</v>
      </c>
    </row>
    <row r="621" spans="1:21" ht="14.4" customHeight="1" x14ac:dyDescent="0.3">
      <c r="A621" s="726">
        <v>31</v>
      </c>
      <c r="B621" s="727" t="s">
        <v>1843</v>
      </c>
      <c r="C621" s="727" t="s">
        <v>1849</v>
      </c>
      <c r="D621" s="810" t="s">
        <v>2962</v>
      </c>
      <c r="E621" s="811" t="s">
        <v>1863</v>
      </c>
      <c r="F621" s="727" t="s">
        <v>1846</v>
      </c>
      <c r="G621" s="727" t="s">
        <v>1904</v>
      </c>
      <c r="H621" s="727" t="s">
        <v>571</v>
      </c>
      <c r="I621" s="727" t="s">
        <v>2153</v>
      </c>
      <c r="J621" s="727" t="s">
        <v>2154</v>
      </c>
      <c r="K621" s="727" t="s">
        <v>2102</v>
      </c>
      <c r="L621" s="728">
        <v>1000</v>
      </c>
      <c r="M621" s="728">
        <v>1000</v>
      </c>
      <c r="N621" s="727">
        <v>1</v>
      </c>
      <c r="O621" s="812">
        <v>1</v>
      </c>
      <c r="P621" s="728"/>
      <c r="Q621" s="745">
        <v>0</v>
      </c>
      <c r="R621" s="727"/>
      <c r="S621" s="745">
        <v>0</v>
      </c>
      <c r="T621" s="812"/>
      <c r="U621" s="768">
        <v>0</v>
      </c>
    </row>
    <row r="622" spans="1:21" ht="14.4" customHeight="1" x14ac:dyDescent="0.3">
      <c r="A622" s="726">
        <v>31</v>
      </c>
      <c r="B622" s="727" t="s">
        <v>1843</v>
      </c>
      <c r="C622" s="727" t="s">
        <v>1849</v>
      </c>
      <c r="D622" s="810" t="s">
        <v>2962</v>
      </c>
      <c r="E622" s="811" t="s">
        <v>1863</v>
      </c>
      <c r="F622" s="727" t="s">
        <v>1846</v>
      </c>
      <c r="G622" s="727" t="s">
        <v>1917</v>
      </c>
      <c r="H622" s="727" t="s">
        <v>571</v>
      </c>
      <c r="I622" s="727" t="s">
        <v>1996</v>
      </c>
      <c r="J622" s="727" t="s">
        <v>1997</v>
      </c>
      <c r="K622" s="727" t="s">
        <v>1998</v>
      </c>
      <c r="L622" s="728">
        <v>260</v>
      </c>
      <c r="M622" s="728">
        <v>2080</v>
      </c>
      <c r="N622" s="727">
        <v>8</v>
      </c>
      <c r="O622" s="812">
        <v>4</v>
      </c>
      <c r="P622" s="728">
        <v>2080</v>
      </c>
      <c r="Q622" s="745">
        <v>1</v>
      </c>
      <c r="R622" s="727">
        <v>8</v>
      </c>
      <c r="S622" s="745">
        <v>1</v>
      </c>
      <c r="T622" s="812">
        <v>4</v>
      </c>
      <c r="U622" s="768">
        <v>1</v>
      </c>
    </row>
    <row r="623" spans="1:21" ht="14.4" customHeight="1" x14ac:dyDescent="0.3">
      <c r="A623" s="726">
        <v>31</v>
      </c>
      <c r="B623" s="727" t="s">
        <v>1843</v>
      </c>
      <c r="C623" s="727" t="s">
        <v>1849</v>
      </c>
      <c r="D623" s="810" t="s">
        <v>2962</v>
      </c>
      <c r="E623" s="811" t="s">
        <v>1863</v>
      </c>
      <c r="F623" s="727" t="s">
        <v>1846</v>
      </c>
      <c r="G623" s="727" t="s">
        <v>1917</v>
      </c>
      <c r="H623" s="727" t="s">
        <v>571</v>
      </c>
      <c r="I623" s="727" t="s">
        <v>1918</v>
      </c>
      <c r="J623" s="727" t="s">
        <v>1919</v>
      </c>
      <c r="K623" s="727" t="s">
        <v>1920</v>
      </c>
      <c r="L623" s="728">
        <v>200</v>
      </c>
      <c r="M623" s="728">
        <v>800</v>
      </c>
      <c r="N623" s="727">
        <v>4</v>
      </c>
      <c r="O623" s="812">
        <v>2</v>
      </c>
      <c r="P623" s="728">
        <v>800</v>
      </c>
      <c r="Q623" s="745">
        <v>1</v>
      </c>
      <c r="R623" s="727">
        <v>4</v>
      </c>
      <c r="S623" s="745">
        <v>1</v>
      </c>
      <c r="T623" s="812">
        <v>2</v>
      </c>
      <c r="U623" s="768">
        <v>1</v>
      </c>
    </row>
    <row r="624" spans="1:21" ht="14.4" customHeight="1" x14ac:dyDescent="0.3">
      <c r="A624" s="726">
        <v>31</v>
      </c>
      <c r="B624" s="727" t="s">
        <v>1843</v>
      </c>
      <c r="C624" s="727" t="s">
        <v>1849</v>
      </c>
      <c r="D624" s="810" t="s">
        <v>2962</v>
      </c>
      <c r="E624" s="811" t="s">
        <v>1867</v>
      </c>
      <c r="F624" s="727" t="s">
        <v>1844</v>
      </c>
      <c r="G624" s="727" t="s">
        <v>2375</v>
      </c>
      <c r="H624" s="727" t="s">
        <v>571</v>
      </c>
      <c r="I624" s="727" t="s">
        <v>2456</v>
      </c>
      <c r="J624" s="727" t="s">
        <v>873</v>
      </c>
      <c r="K624" s="727" t="s">
        <v>1678</v>
      </c>
      <c r="L624" s="728">
        <v>36.270000000000003</v>
      </c>
      <c r="M624" s="728">
        <v>36.270000000000003</v>
      </c>
      <c r="N624" s="727">
        <v>1</v>
      </c>
      <c r="O624" s="812">
        <v>1</v>
      </c>
      <c r="P624" s="728">
        <v>36.270000000000003</v>
      </c>
      <c r="Q624" s="745">
        <v>1</v>
      </c>
      <c r="R624" s="727">
        <v>1</v>
      </c>
      <c r="S624" s="745">
        <v>1</v>
      </c>
      <c r="T624" s="812">
        <v>1</v>
      </c>
      <c r="U624" s="768">
        <v>1</v>
      </c>
    </row>
    <row r="625" spans="1:21" ht="14.4" customHeight="1" x14ac:dyDescent="0.3">
      <c r="A625" s="726">
        <v>31</v>
      </c>
      <c r="B625" s="727" t="s">
        <v>1843</v>
      </c>
      <c r="C625" s="727" t="s">
        <v>1849</v>
      </c>
      <c r="D625" s="810" t="s">
        <v>2962</v>
      </c>
      <c r="E625" s="811" t="s">
        <v>1867</v>
      </c>
      <c r="F625" s="727" t="s">
        <v>1844</v>
      </c>
      <c r="G625" s="727" t="s">
        <v>1885</v>
      </c>
      <c r="H625" s="727" t="s">
        <v>571</v>
      </c>
      <c r="I625" s="727" t="s">
        <v>2002</v>
      </c>
      <c r="J625" s="727" t="s">
        <v>2003</v>
      </c>
      <c r="K625" s="727" t="s">
        <v>2004</v>
      </c>
      <c r="L625" s="728">
        <v>154.36000000000001</v>
      </c>
      <c r="M625" s="728">
        <v>308.72000000000003</v>
      </c>
      <c r="N625" s="727">
        <v>2</v>
      </c>
      <c r="O625" s="812">
        <v>1</v>
      </c>
      <c r="P625" s="728">
        <v>308.72000000000003</v>
      </c>
      <c r="Q625" s="745">
        <v>1</v>
      </c>
      <c r="R625" s="727">
        <v>2</v>
      </c>
      <c r="S625" s="745">
        <v>1</v>
      </c>
      <c r="T625" s="812">
        <v>1</v>
      </c>
      <c r="U625" s="768">
        <v>1</v>
      </c>
    </row>
    <row r="626" spans="1:21" ht="14.4" customHeight="1" x14ac:dyDescent="0.3">
      <c r="A626" s="726">
        <v>31</v>
      </c>
      <c r="B626" s="727" t="s">
        <v>1843</v>
      </c>
      <c r="C626" s="727" t="s">
        <v>1849</v>
      </c>
      <c r="D626" s="810" t="s">
        <v>2962</v>
      </c>
      <c r="E626" s="811" t="s">
        <v>1867</v>
      </c>
      <c r="F626" s="727" t="s">
        <v>1844</v>
      </c>
      <c r="G626" s="727" t="s">
        <v>1885</v>
      </c>
      <c r="H626" s="727" t="s">
        <v>610</v>
      </c>
      <c r="I626" s="727" t="s">
        <v>1614</v>
      </c>
      <c r="J626" s="727" t="s">
        <v>1067</v>
      </c>
      <c r="K626" s="727" t="s">
        <v>1615</v>
      </c>
      <c r="L626" s="728">
        <v>154.36000000000001</v>
      </c>
      <c r="M626" s="728">
        <v>617.44000000000005</v>
      </c>
      <c r="N626" s="727">
        <v>4</v>
      </c>
      <c r="O626" s="812">
        <v>2</v>
      </c>
      <c r="P626" s="728">
        <v>617.44000000000005</v>
      </c>
      <c r="Q626" s="745">
        <v>1</v>
      </c>
      <c r="R626" s="727">
        <v>4</v>
      </c>
      <c r="S626" s="745">
        <v>1</v>
      </c>
      <c r="T626" s="812">
        <v>2</v>
      </c>
      <c r="U626" s="768">
        <v>1</v>
      </c>
    </row>
    <row r="627" spans="1:21" ht="14.4" customHeight="1" x14ac:dyDescent="0.3">
      <c r="A627" s="726">
        <v>31</v>
      </c>
      <c r="B627" s="727" t="s">
        <v>1843</v>
      </c>
      <c r="C627" s="727" t="s">
        <v>1849</v>
      </c>
      <c r="D627" s="810" t="s">
        <v>2962</v>
      </c>
      <c r="E627" s="811" t="s">
        <v>1867</v>
      </c>
      <c r="F627" s="727" t="s">
        <v>1844</v>
      </c>
      <c r="G627" s="727" t="s">
        <v>1885</v>
      </c>
      <c r="H627" s="727" t="s">
        <v>610</v>
      </c>
      <c r="I627" s="727" t="s">
        <v>2167</v>
      </c>
      <c r="J627" s="727" t="s">
        <v>2168</v>
      </c>
      <c r="K627" s="727" t="s">
        <v>2169</v>
      </c>
      <c r="L627" s="728">
        <v>111.22</v>
      </c>
      <c r="M627" s="728">
        <v>111.22</v>
      </c>
      <c r="N627" s="727">
        <v>1</v>
      </c>
      <c r="O627" s="812">
        <v>1</v>
      </c>
      <c r="P627" s="728">
        <v>111.22</v>
      </c>
      <c r="Q627" s="745">
        <v>1</v>
      </c>
      <c r="R627" s="727">
        <v>1</v>
      </c>
      <c r="S627" s="745">
        <v>1</v>
      </c>
      <c r="T627" s="812">
        <v>1</v>
      </c>
      <c r="U627" s="768">
        <v>1</v>
      </c>
    </row>
    <row r="628" spans="1:21" ht="14.4" customHeight="1" x14ac:dyDescent="0.3">
      <c r="A628" s="726">
        <v>31</v>
      </c>
      <c r="B628" s="727" t="s">
        <v>1843</v>
      </c>
      <c r="C628" s="727" t="s">
        <v>1849</v>
      </c>
      <c r="D628" s="810" t="s">
        <v>2962</v>
      </c>
      <c r="E628" s="811" t="s">
        <v>1867</v>
      </c>
      <c r="F628" s="727" t="s">
        <v>1844</v>
      </c>
      <c r="G628" s="727" t="s">
        <v>1885</v>
      </c>
      <c r="H628" s="727" t="s">
        <v>610</v>
      </c>
      <c r="I628" s="727" t="s">
        <v>1616</v>
      </c>
      <c r="J628" s="727" t="s">
        <v>1617</v>
      </c>
      <c r="K628" s="727" t="s">
        <v>1618</v>
      </c>
      <c r="L628" s="728">
        <v>149.52000000000001</v>
      </c>
      <c r="M628" s="728">
        <v>299.04000000000002</v>
      </c>
      <c r="N628" s="727">
        <v>2</v>
      </c>
      <c r="O628" s="812">
        <v>0.5</v>
      </c>
      <c r="P628" s="728"/>
      <c r="Q628" s="745">
        <v>0</v>
      </c>
      <c r="R628" s="727"/>
      <c r="S628" s="745">
        <v>0</v>
      </c>
      <c r="T628" s="812"/>
      <c r="U628" s="768">
        <v>0</v>
      </c>
    </row>
    <row r="629" spans="1:21" ht="14.4" customHeight="1" x14ac:dyDescent="0.3">
      <c r="A629" s="726">
        <v>31</v>
      </c>
      <c r="B629" s="727" t="s">
        <v>1843</v>
      </c>
      <c r="C629" s="727" t="s">
        <v>1849</v>
      </c>
      <c r="D629" s="810" t="s">
        <v>2962</v>
      </c>
      <c r="E629" s="811" t="s">
        <v>1867</v>
      </c>
      <c r="F629" s="727" t="s">
        <v>1844</v>
      </c>
      <c r="G629" s="727" t="s">
        <v>2005</v>
      </c>
      <c r="H629" s="727" t="s">
        <v>571</v>
      </c>
      <c r="I629" s="727" t="s">
        <v>2170</v>
      </c>
      <c r="J629" s="727" t="s">
        <v>2007</v>
      </c>
      <c r="K629" s="727" t="s">
        <v>2171</v>
      </c>
      <c r="L629" s="728">
        <v>391.67</v>
      </c>
      <c r="M629" s="728">
        <v>391.67</v>
      </c>
      <c r="N629" s="727">
        <v>1</v>
      </c>
      <c r="O629" s="812">
        <v>0.5</v>
      </c>
      <c r="P629" s="728">
        <v>391.67</v>
      </c>
      <c r="Q629" s="745">
        <v>1</v>
      </c>
      <c r="R629" s="727">
        <v>1</v>
      </c>
      <c r="S629" s="745">
        <v>1</v>
      </c>
      <c r="T629" s="812">
        <v>0.5</v>
      </c>
      <c r="U629" s="768">
        <v>1</v>
      </c>
    </row>
    <row r="630" spans="1:21" ht="14.4" customHeight="1" x14ac:dyDescent="0.3">
      <c r="A630" s="726">
        <v>31</v>
      </c>
      <c r="B630" s="727" t="s">
        <v>1843</v>
      </c>
      <c r="C630" s="727" t="s">
        <v>1849</v>
      </c>
      <c r="D630" s="810" t="s">
        <v>2962</v>
      </c>
      <c r="E630" s="811" t="s">
        <v>1867</v>
      </c>
      <c r="F630" s="727" t="s">
        <v>1844</v>
      </c>
      <c r="G630" s="727" t="s">
        <v>2130</v>
      </c>
      <c r="H630" s="727" t="s">
        <v>571</v>
      </c>
      <c r="I630" s="727" t="s">
        <v>2457</v>
      </c>
      <c r="J630" s="727" t="s">
        <v>2204</v>
      </c>
      <c r="K630" s="727" t="s">
        <v>1525</v>
      </c>
      <c r="L630" s="728">
        <v>322.8</v>
      </c>
      <c r="M630" s="728">
        <v>322.8</v>
      </c>
      <c r="N630" s="727">
        <v>1</v>
      </c>
      <c r="O630" s="812">
        <v>0.5</v>
      </c>
      <c r="P630" s="728">
        <v>322.8</v>
      </c>
      <c r="Q630" s="745">
        <v>1</v>
      </c>
      <c r="R630" s="727">
        <v>1</v>
      </c>
      <c r="S630" s="745">
        <v>1</v>
      </c>
      <c r="T630" s="812">
        <v>0.5</v>
      </c>
      <c r="U630" s="768">
        <v>1</v>
      </c>
    </row>
    <row r="631" spans="1:21" ht="14.4" customHeight="1" x14ac:dyDescent="0.3">
      <c r="A631" s="726">
        <v>31</v>
      </c>
      <c r="B631" s="727" t="s">
        <v>1843</v>
      </c>
      <c r="C631" s="727" t="s">
        <v>1849</v>
      </c>
      <c r="D631" s="810" t="s">
        <v>2962</v>
      </c>
      <c r="E631" s="811" t="s">
        <v>1867</v>
      </c>
      <c r="F631" s="727" t="s">
        <v>1844</v>
      </c>
      <c r="G631" s="727" t="s">
        <v>2107</v>
      </c>
      <c r="H631" s="727" t="s">
        <v>571</v>
      </c>
      <c r="I631" s="727" t="s">
        <v>2108</v>
      </c>
      <c r="J631" s="727" t="s">
        <v>2109</v>
      </c>
      <c r="K631" s="727" t="s">
        <v>2110</v>
      </c>
      <c r="L631" s="728">
        <v>46.75</v>
      </c>
      <c r="M631" s="728">
        <v>46.75</v>
      </c>
      <c r="N631" s="727">
        <v>1</v>
      </c>
      <c r="O631" s="812">
        <v>0.5</v>
      </c>
      <c r="P631" s="728">
        <v>46.75</v>
      </c>
      <c r="Q631" s="745">
        <v>1</v>
      </c>
      <c r="R631" s="727">
        <v>1</v>
      </c>
      <c r="S631" s="745">
        <v>1</v>
      </c>
      <c r="T631" s="812">
        <v>0.5</v>
      </c>
      <c r="U631" s="768">
        <v>1</v>
      </c>
    </row>
    <row r="632" spans="1:21" ht="14.4" customHeight="1" x14ac:dyDescent="0.3">
      <c r="A632" s="726">
        <v>31</v>
      </c>
      <c r="B632" s="727" t="s">
        <v>1843</v>
      </c>
      <c r="C632" s="727" t="s">
        <v>1849</v>
      </c>
      <c r="D632" s="810" t="s">
        <v>2962</v>
      </c>
      <c r="E632" s="811" t="s">
        <v>1867</v>
      </c>
      <c r="F632" s="727" t="s">
        <v>1844</v>
      </c>
      <c r="G632" s="727" t="s">
        <v>2458</v>
      </c>
      <c r="H632" s="727" t="s">
        <v>571</v>
      </c>
      <c r="I632" s="727" t="s">
        <v>2459</v>
      </c>
      <c r="J632" s="727" t="s">
        <v>2460</v>
      </c>
      <c r="K632" s="727" t="s">
        <v>2461</v>
      </c>
      <c r="L632" s="728">
        <v>92.85</v>
      </c>
      <c r="M632" s="728">
        <v>92.85</v>
      </c>
      <c r="N632" s="727">
        <v>1</v>
      </c>
      <c r="O632" s="812">
        <v>1</v>
      </c>
      <c r="P632" s="728"/>
      <c r="Q632" s="745">
        <v>0</v>
      </c>
      <c r="R632" s="727"/>
      <c r="S632" s="745">
        <v>0</v>
      </c>
      <c r="T632" s="812"/>
      <c r="U632" s="768">
        <v>0</v>
      </c>
    </row>
    <row r="633" spans="1:21" ht="14.4" customHeight="1" x14ac:dyDescent="0.3">
      <c r="A633" s="726">
        <v>31</v>
      </c>
      <c r="B633" s="727" t="s">
        <v>1843</v>
      </c>
      <c r="C633" s="727" t="s">
        <v>1849</v>
      </c>
      <c r="D633" s="810" t="s">
        <v>2962</v>
      </c>
      <c r="E633" s="811" t="s">
        <v>1867</v>
      </c>
      <c r="F633" s="727" t="s">
        <v>1844</v>
      </c>
      <c r="G633" s="727" t="s">
        <v>2462</v>
      </c>
      <c r="H633" s="727" t="s">
        <v>571</v>
      </c>
      <c r="I633" s="727" t="s">
        <v>2463</v>
      </c>
      <c r="J633" s="727" t="s">
        <v>2464</v>
      </c>
      <c r="K633" s="727" t="s">
        <v>2465</v>
      </c>
      <c r="L633" s="728">
        <v>73.73</v>
      </c>
      <c r="M633" s="728">
        <v>147.46</v>
      </c>
      <c r="N633" s="727">
        <v>2</v>
      </c>
      <c r="O633" s="812">
        <v>1</v>
      </c>
      <c r="P633" s="728">
        <v>147.46</v>
      </c>
      <c r="Q633" s="745">
        <v>1</v>
      </c>
      <c r="R633" s="727">
        <v>2</v>
      </c>
      <c r="S633" s="745">
        <v>1</v>
      </c>
      <c r="T633" s="812">
        <v>1</v>
      </c>
      <c r="U633" s="768">
        <v>1</v>
      </c>
    </row>
    <row r="634" spans="1:21" ht="14.4" customHeight="1" x14ac:dyDescent="0.3">
      <c r="A634" s="726">
        <v>31</v>
      </c>
      <c r="B634" s="727" t="s">
        <v>1843</v>
      </c>
      <c r="C634" s="727" t="s">
        <v>1849</v>
      </c>
      <c r="D634" s="810" t="s">
        <v>2962</v>
      </c>
      <c r="E634" s="811" t="s">
        <v>1867</v>
      </c>
      <c r="F634" s="727" t="s">
        <v>1844</v>
      </c>
      <c r="G634" s="727" t="s">
        <v>2252</v>
      </c>
      <c r="H634" s="727" t="s">
        <v>571</v>
      </c>
      <c r="I634" s="727" t="s">
        <v>2466</v>
      </c>
      <c r="J634" s="727" t="s">
        <v>2467</v>
      </c>
      <c r="K634" s="727" t="s">
        <v>2468</v>
      </c>
      <c r="L634" s="728">
        <v>0</v>
      </c>
      <c r="M634" s="728">
        <v>0</v>
      </c>
      <c r="N634" s="727">
        <v>3</v>
      </c>
      <c r="O634" s="812">
        <v>2.5</v>
      </c>
      <c r="P634" s="728">
        <v>0</v>
      </c>
      <c r="Q634" s="745"/>
      <c r="R634" s="727">
        <v>3</v>
      </c>
      <c r="S634" s="745">
        <v>1</v>
      </c>
      <c r="T634" s="812">
        <v>2.5</v>
      </c>
      <c r="U634" s="768">
        <v>1</v>
      </c>
    </row>
    <row r="635" spans="1:21" ht="14.4" customHeight="1" x14ac:dyDescent="0.3">
      <c r="A635" s="726">
        <v>31</v>
      </c>
      <c r="B635" s="727" t="s">
        <v>1843</v>
      </c>
      <c r="C635" s="727" t="s">
        <v>1849</v>
      </c>
      <c r="D635" s="810" t="s">
        <v>2962</v>
      </c>
      <c r="E635" s="811" t="s">
        <v>1867</v>
      </c>
      <c r="F635" s="727" t="s">
        <v>1844</v>
      </c>
      <c r="G635" s="727" t="s">
        <v>2256</v>
      </c>
      <c r="H635" s="727" t="s">
        <v>571</v>
      </c>
      <c r="I635" s="727" t="s">
        <v>2257</v>
      </c>
      <c r="J635" s="727" t="s">
        <v>2258</v>
      </c>
      <c r="K635" s="727" t="s">
        <v>2259</v>
      </c>
      <c r="L635" s="728">
        <v>0</v>
      </c>
      <c r="M635" s="728">
        <v>0</v>
      </c>
      <c r="N635" s="727">
        <v>2</v>
      </c>
      <c r="O635" s="812">
        <v>2</v>
      </c>
      <c r="P635" s="728"/>
      <c r="Q635" s="745"/>
      <c r="R635" s="727"/>
      <c r="S635" s="745">
        <v>0</v>
      </c>
      <c r="T635" s="812"/>
      <c r="U635" s="768">
        <v>0</v>
      </c>
    </row>
    <row r="636" spans="1:21" ht="14.4" customHeight="1" x14ac:dyDescent="0.3">
      <c r="A636" s="726">
        <v>31</v>
      </c>
      <c r="B636" s="727" t="s">
        <v>1843</v>
      </c>
      <c r="C636" s="727" t="s">
        <v>1849</v>
      </c>
      <c r="D636" s="810" t="s">
        <v>2962</v>
      </c>
      <c r="E636" s="811" t="s">
        <v>1867</v>
      </c>
      <c r="F636" s="727" t="s">
        <v>1844</v>
      </c>
      <c r="G636" s="727" t="s">
        <v>2256</v>
      </c>
      <c r="H636" s="727" t="s">
        <v>571</v>
      </c>
      <c r="I636" s="727" t="s">
        <v>2469</v>
      </c>
      <c r="J636" s="727" t="s">
        <v>2258</v>
      </c>
      <c r="K636" s="727" t="s">
        <v>2470</v>
      </c>
      <c r="L636" s="728">
        <v>0</v>
      </c>
      <c r="M636" s="728">
        <v>0</v>
      </c>
      <c r="N636" s="727">
        <v>1</v>
      </c>
      <c r="O636" s="812">
        <v>1</v>
      </c>
      <c r="P636" s="728">
        <v>0</v>
      </c>
      <c r="Q636" s="745"/>
      <c r="R636" s="727">
        <v>1</v>
      </c>
      <c r="S636" s="745">
        <v>1</v>
      </c>
      <c r="T636" s="812">
        <v>1</v>
      </c>
      <c r="U636" s="768">
        <v>1</v>
      </c>
    </row>
    <row r="637" spans="1:21" ht="14.4" customHeight="1" x14ac:dyDescent="0.3">
      <c r="A637" s="726">
        <v>31</v>
      </c>
      <c r="B637" s="727" t="s">
        <v>1843</v>
      </c>
      <c r="C637" s="727" t="s">
        <v>1849</v>
      </c>
      <c r="D637" s="810" t="s">
        <v>2962</v>
      </c>
      <c r="E637" s="811" t="s">
        <v>1867</v>
      </c>
      <c r="F637" s="727" t="s">
        <v>1844</v>
      </c>
      <c r="G637" s="727" t="s">
        <v>2189</v>
      </c>
      <c r="H637" s="727" t="s">
        <v>571</v>
      </c>
      <c r="I637" s="727" t="s">
        <v>2471</v>
      </c>
      <c r="J637" s="727" t="s">
        <v>2191</v>
      </c>
      <c r="K637" s="727" t="s">
        <v>2472</v>
      </c>
      <c r="L637" s="728">
        <v>0</v>
      </c>
      <c r="M637" s="728">
        <v>0</v>
      </c>
      <c r="N637" s="727">
        <v>1</v>
      </c>
      <c r="O637" s="812">
        <v>1</v>
      </c>
      <c r="P637" s="728"/>
      <c r="Q637" s="745"/>
      <c r="R637" s="727"/>
      <c r="S637" s="745">
        <v>0</v>
      </c>
      <c r="T637" s="812"/>
      <c r="U637" s="768">
        <v>0</v>
      </c>
    </row>
    <row r="638" spans="1:21" ht="14.4" customHeight="1" x14ac:dyDescent="0.3">
      <c r="A638" s="726">
        <v>31</v>
      </c>
      <c r="B638" s="727" t="s">
        <v>1843</v>
      </c>
      <c r="C638" s="727" t="s">
        <v>1849</v>
      </c>
      <c r="D638" s="810" t="s">
        <v>2962</v>
      </c>
      <c r="E638" s="811" t="s">
        <v>1867</v>
      </c>
      <c r="F638" s="727" t="s">
        <v>1844</v>
      </c>
      <c r="G638" s="727" t="s">
        <v>1881</v>
      </c>
      <c r="H638" s="727" t="s">
        <v>571</v>
      </c>
      <c r="I638" s="727" t="s">
        <v>1882</v>
      </c>
      <c r="J638" s="727" t="s">
        <v>606</v>
      </c>
      <c r="K638" s="727" t="s">
        <v>1883</v>
      </c>
      <c r="L638" s="728">
        <v>0</v>
      </c>
      <c r="M638" s="728">
        <v>0</v>
      </c>
      <c r="N638" s="727">
        <v>1</v>
      </c>
      <c r="O638" s="812">
        <v>1</v>
      </c>
      <c r="P638" s="728">
        <v>0</v>
      </c>
      <c r="Q638" s="745"/>
      <c r="R638" s="727">
        <v>1</v>
      </c>
      <c r="S638" s="745">
        <v>1</v>
      </c>
      <c r="T638" s="812">
        <v>1</v>
      </c>
      <c r="U638" s="768">
        <v>1</v>
      </c>
    </row>
    <row r="639" spans="1:21" ht="14.4" customHeight="1" x14ac:dyDescent="0.3">
      <c r="A639" s="726">
        <v>31</v>
      </c>
      <c r="B639" s="727" t="s">
        <v>1843</v>
      </c>
      <c r="C639" s="727" t="s">
        <v>1849</v>
      </c>
      <c r="D639" s="810" t="s">
        <v>2962</v>
      </c>
      <c r="E639" s="811" t="s">
        <v>1867</v>
      </c>
      <c r="F639" s="727" t="s">
        <v>1844</v>
      </c>
      <c r="G639" s="727" t="s">
        <v>1881</v>
      </c>
      <c r="H639" s="727" t="s">
        <v>571</v>
      </c>
      <c r="I639" s="727" t="s">
        <v>1941</v>
      </c>
      <c r="J639" s="727" t="s">
        <v>606</v>
      </c>
      <c r="K639" s="727" t="s">
        <v>1942</v>
      </c>
      <c r="L639" s="728">
        <v>0</v>
      </c>
      <c r="M639" s="728">
        <v>0</v>
      </c>
      <c r="N639" s="727">
        <v>1</v>
      </c>
      <c r="O639" s="812">
        <v>0.5</v>
      </c>
      <c r="P639" s="728">
        <v>0</v>
      </c>
      <c r="Q639" s="745"/>
      <c r="R639" s="727">
        <v>1</v>
      </c>
      <c r="S639" s="745">
        <v>1</v>
      </c>
      <c r="T639" s="812">
        <v>0.5</v>
      </c>
      <c r="U639" s="768">
        <v>1</v>
      </c>
    </row>
    <row r="640" spans="1:21" ht="14.4" customHeight="1" x14ac:dyDescent="0.3">
      <c r="A640" s="726">
        <v>31</v>
      </c>
      <c r="B640" s="727" t="s">
        <v>1843</v>
      </c>
      <c r="C640" s="727" t="s">
        <v>1849</v>
      </c>
      <c r="D640" s="810" t="s">
        <v>2962</v>
      </c>
      <c r="E640" s="811" t="s">
        <v>1867</v>
      </c>
      <c r="F640" s="727" t="s">
        <v>1844</v>
      </c>
      <c r="G640" s="727" t="s">
        <v>1943</v>
      </c>
      <c r="H640" s="727" t="s">
        <v>571</v>
      </c>
      <c r="I640" s="727" t="s">
        <v>1944</v>
      </c>
      <c r="J640" s="727" t="s">
        <v>650</v>
      </c>
      <c r="K640" s="727" t="s">
        <v>1945</v>
      </c>
      <c r="L640" s="728">
        <v>0</v>
      </c>
      <c r="M640" s="728">
        <v>0</v>
      </c>
      <c r="N640" s="727">
        <v>2</v>
      </c>
      <c r="O640" s="812">
        <v>1.5</v>
      </c>
      <c r="P640" s="728">
        <v>0</v>
      </c>
      <c r="Q640" s="745"/>
      <c r="R640" s="727">
        <v>1</v>
      </c>
      <c r="S640" s="745">
        <v>0.5</v>
      </c>
      <c r="T640" s="812">
        <v>0.5</v>
      </c>
      <c r="U640" s="768">
        <v>0.33333333333333331</v>
      </c>
    </row>
    <row r="641" spans="1:21" ht="14.4" customHeight="1" x14ac:dyDescent="0.3">
      <c r="A641" s="726">
        <v>31</v>
      </c>
      <c r="B641" s="727" t="s">
        <v>1843</v>
      </c>
      <c r="C641" s="727" t="s">
        <v>1849</v>
      </c>
      <c r="D641" s="810" t="s">
        <v>2962</v>
      </c>
      <c r="E641" s="811" t="s">
        <v>1867</v>
      </c>
      <c r="F641" s="727" t="s">
        <v>1844</v>
      </c>
      <c r="G641" s="727" t="s">
        <v>1943</v>
      </c>
      <c r="H641" s="727" t="s">
        <v>571</v>
      </c>
      <c r="I641" s="727" t="s">
        <v>2473</v>
      </c>
      <c r="J641" s="727" t="s">
        <v>650</v>
      </c>
      <c r="K641" s="727" t="s">
        <v>2474</v>
      </c>
      <c r="L641" s="728">
        <v>0</v>
      </c>
      <c r="M641" s="728">
        <v>0</v>
      </c>
      <c r="N641" s="727">
        <v>4</v>
      </c>
      <c r="O641" s="812">
        <v>2.5</v>
      </c>
      <c r="P641" s="728">
        <v>0</v>
      </c>
      <c r="Q641" s="745"/>
      <c r="R641" s="727">
        <v>2</v>
      </c>
      <c r="S641" s="745">
        <v>0.5</v>
      </c>
      <c r="T641" s="812">
        <v>1</v>
      </c>
      <c r="U641" s="768">
        <v>0.4</v>
      </c>
    </row>
    <row r="642" spans="1:21" ht="14.4" customHeight="1" x14ac:dyDescent="0.3">
      <c r="A642" s="726">
        <v>31</v>
      </c>
      <c r="B642" s="727" t="s">
        <v>1843</v>
      </c>
      <c r="C642" s="727" t="s">
        <v>1849</v>
      </c>
      <c r="D642" s="810" t="s">
        <v>2962</v>
      </c>
      <c r="E642" s="811" t="s">
        <v>1867</v>
      </c>
      <c r="F642" s="727" t="s">
        <v>1844</v>
      </c>
      <c r="G642" s="727" t="s">
        <v>1943</v>
      </c>
      <c r="H642" s="727" t="s">
        <v>571</v>
      </c>
      <c r="I642" s="727" t="s">
        <v>2475</v>
      </c>
      <c r="J642" s="727" t="s">
        <v>650</v>
      </c>
      <c r="K642" s="727" t="s">
        <v>2266</v>
      </c>
      <c r="L642" s="728">
        <v>0</v>
      </c>
      <c r="M642" s="728">
        <v>0</v>
      </c>
      <c r="N642" s="727">
        <v>1</v>
      </c>
      <c r="O642" s="812">
        <v>1</v>
      </c>
      <c r="P642" s="728"/>
      <c r="Q642" s="745"/>
      <c r="R642" s="727"/>
      <c r="S642" s="745">
        <v>0</v>
      </c>
      <c r="T642" s="812"/>
      <c r="U642" s="768">
        <v>0</v>
      </c>
    </row>
    <row r="643" spans="1:21" ht="14.4" customHeight="1" x14ac:dyDescent="0.3">
      <c r="A643" s="726">
        <v>31</v>
      </c>
      <c r="B643" s="727" t="s">
        <v>1843</v>
      </c>
      <c r="C643" s="727" t="s">
        <v>1849</v>
      </c>
      <c r="D643" s="810" t="s">
        <v>2962</v>
      </c>
      <c r="E643" s="811" t="s">
        <v>1867</v>
      </c>
      <c r="F643" s="727" t="s">
        <v>1844</v>
      </c>
      <c r="G643" s="727" t="s">
        <v>1946</v>
      </c>
      <c r="H643" s="727" t="s">
        <v>571</v>
      </c>
      <c r="I643" s="727" t="s">
        <v>1947</v>
      </c>
      <c r="J643" s="727" t="s">
        <v>1948</v>
      </c>
      <c r="K643" s="727" t="s">
        <v>1949</v>
      </c>
      <c r="L643" s="728">
        <v>132.97999999999999</v>
      </c>
      <c r="M643" s="728">
        <v>531.91999999999996</v>
      </c>
      <c r="N643" s="727">
        <v>4</v>
      </c>
      <c r="O643" s="812">
        <v>1.5</v>
      </c>
      <c r="P643" s="728">
        <v>265.95999999999998</v>
      </c>
      <c r="Q643" s="745">
        <v>0.5</v>
      </c>
      <c r="R643" s="727">
        <v>2</v>
      </c>
      <c r="S643" s="745">
        <v>0.5</v>
      </c>
      <c r="T643" s="812">
        <v>1</v>
      </c>
      <c r="U643" s="768">
        <v>0.66666666666666663</v>
      </c>
    </row>
    <row r="644" spans="1:21" ht="14.4" customHeight="1" x14ac:dyDescent="0.3">
      <c r="A644" s="726">
        <v>31</v>
      </c>
      <c r="B644" s="727" t="s">
        <v>1843</v>
      </c>
      <c r="C644" s="727" t="s">
        <v>1849</v>
      </c>
      <c r="D644" s="810" t="s">
        <v>2962</v>
      </c>
      <c r="E644" s="811" t="s">
        <v>1867</v>
      </c>
      <c r="F644" s="727" t="s">
        <v>1844</v>
      </c>
      <c r="G644" s="727" t="s">
        <v>1946</v>
      </c>
      <c r="H644" s="727" t="s">
        <v>571</v>
      </c>
      <c r="I644" s="727" t="s">
        <v>2013</v>
      </c>
      <c r="J644" s="727" t="s">
        <v>1948</v>
      </c>
      <c r="K644" s="727" t="s">
        <v>1949</v>
      </c>
      <c r="L644" s="728">
        <v>132.97999999999999</v>
      </c>
      <c r="M644" s="728">
        <v>265.95999999999998</v>
      </c>
      <c r="N644" s="727">
        <v>2</v>
      </c>
      <c r="O644" s="812">
        <v>0.5</v>
      </c>
      <c r="P644" s="728">
        <v>265.95999999999998</v>
      </c>
      <c r="Q644" s="745">
        <v>1</v>
      </c>
      <c r="R644" s="727">
        <v>2</v>
      </c>
      <c r="S644" s="745">
        <v>1</v>
      </c>
      <c r="T644" s="812">
        <v>0.5</v>
      </c>
      <c r="U644" s="768">
        <v>1</v>
      </c>
    </row>
    <row r="645" spans="1:21" ht="14.4" customHeight="1" x14ac:dyDescent="0.3">
      <c r="A645" s="726">
        <v>31</v>
      </c>
      <c r="B645" s="727" t="s">
        <v>1843</v>
      </c>
      <c r="C645" s="727" t="s">
        <v>1849</v>
      </c>
      <c r="D645" s="810" t="s">
        <v>2962</v>
      </c>
      <c r="E645" s="811" t="s">
        <v>1867</v>
      </c>
      <c r="F645" s="727" t="s">
        <v>1844</v>
      </c>
      <c r="G645" s="727" t="s">
        <v>2476</v>
      </c>
      <c r="H645" s="727" t="s">
        <v>571</v>
      </c>
      <c r="I645" s="727" t="s">
        <v>2477</v>
      </c>
      <c r="J645" s="727" t="s">
        <v>2478</v>
      </c>
      <c r="K645" s="727" t="s">
        <v>2479</v>
      </c>
      <c r="L645" s="728">
        <v>244.64</v>
      </c>
      <c r="M645" s="728">
        <v>244.64</v>
      </c>
      <c r="N645" s="727">
        <v>1</v>
      </c>
      <c r="O645" s="812">
        <v>0.5</v>
      </c>
      <c r="P645" s="728">
        <v>244.64</v>
      </c>
      <c r="Q645" s="745">
        <v>1</v>
      </c>
      <c r="R645" s="727">
        <v>1</v>
      </c>
      <c r="S645" s="745">
        <v>1</v>
      </c>
      <c r="T645" s="812">
        <v>0.5</v>
      </c>
      <c r="U645" s="768">
        <v>1</v>
      </c>
    </row>
    <row r="646" spans="1:21" ht="14.4" customHeight="1" x14ac:dyDescent="0.3">
      <c r="A646" s="726">
        <v>31</v>
      </c>
      <c r="B646" s="727" t="s">
        <v>1843</v>
      </c>
      <c r="C646" s="727" t="s">
        <v>1849</v>
      </c>
      <c r="D646" s="810" t="s">
        <v>2962</v>
      </c>
      <c r="E646" s="811" t="s">
        <v>1867</v>
      </c>
      <c r="F646" s="727" t="s">
        <v>1844</v>
      </c>
      <c r="G646" s="727" t="s">
        <v>1886</v>
      </c>
      <c r="H646" s="727" t="s">
        <v>610</v>
      </c>
      <c r="I646" s="727" t="s">
        <v>1959</v>
      </c>
      <c r="J646" s="727" t="s">
        <v>753</v>
      </c>
      <c r="K646" s="727" t="s">
        <v>1960</v>
      </c>
      <c r="L646" s="728">
        <v>368.16</v>
      </c>
      <c r="M646" s="728">
        <v>736.32</v>
      </c>
      <c r="N646" s="727">
        <v>2</v>
      </c>
      <c r="O646" s="812">
        <v>1</v>
      </c>
      <c r="P646" s="728">
        <v>736.32</v>
      </c>
      <c r="Q646" s="745">
        <v>1</v>
      </c>
      <c r="R646" s="727">
        <v>2</v>
      </c>
      <c r="S646" s="745">
        <v>1</v>
      </c>
      <c r="T646" s="812">
        <v>1</v>
      </c>
      <c r="U646" s="768">
        <v>1</v>
      </c>
    </row>
    <row r="647" spans="1:21" ht="14.4" customHeight="1" x14ac:dyDescent="0.3">
      <c r="A647" s="726">
        <v>31</v>
      </c>
      <c r="B647" s="727" t="s">
        <v>1843</v>
      </c>
      <c r="C647" s="727" t="s">
        <v>1849</v>
      </c>
      <c r="D647" s="810" t="s">
        <v>2962</v>
      </c>
      <c r="E647" s="811" t="s">
        <v>1867</v>
      </c>
      <c r="F647" s="727" t="s">
        <v>1844</v>
      </c>
      <c r="G647" s="727" t="s">
        <v>1886</v>
      </c>
      <c r="H647" s="727" t="s">
        <v>610</v>
      </c>
      <c r="I647" s="727" t="s">
        <v>1887</v>
      </c>
      <c r="J647" s="727" t="s">
        <v>753</v>
      </c>
      <c r="K647" s="727" t="s">
        <v>1497</v>
      </c>
      <c r="L647" s="728">
        <v>490.89</v>
      </c>
      <c r="M647" s="728">
        <v>22090.05</v>
      </c>
      <c r="N647" s="727">
        <v>45</v>
      </c>
      <c r="O647" s="812">
        <v>18</v>
      </c>
      <c r="P647" s="728">
        <v>19144.71</v>
      </c>
      <c r="Q647" s="745">
        <v>0.8666666666666667</v>
      </c>
      <c r="R647" s="727">
        <v>39</v>
      </c>
      <c r="S647" s="745">
        <v>0.8666666666666667</v>
      </c>
      <c r="T647" s="812">
        <v>15</v>
      </c>
      <c r="U647" s="768">
        <v>0.83333333333333337</v>
      </c>
    </row>
    <row r="648" spans="1:21" ht="14.4" customHeight="1" x14ac:dyDescent="0.3">
      <c r="A648" s="726">
        <v>31</v>
      </c>
      <c r="B648" s="727" t="s">
        <v>1843</v>
      </c>
      <c r="C648" s="727" t="s">
        <v>1849</v>
      </c>
      <c r="D648" s="810" t="s">
        <v>2962</v>
      </c>
      <c r="E648" s="811" t="s">
        <v>1867</v>
      </c>
      <c r="F648" s="727" t="s">
        <v>1844</v>
      </c>
      <c r="G648" s="727" t="s">
        <v>1886</v>
      </c>
      <c r="H648" s="727" t="s">
        <v>610</v>
      </c>
      <c r="I648" s="727" t="s">
        <v>1888</v>
      </c>
      <c r="J648" s="727" t="s">
        <v>753</v>
      </c>
      <c r="K648" s="727" t="s">
        <v>1495</v>
      </c>
      <c r="L648" s="728">
        <v>736.33</v>
      </c>
      <c r="M648" s="728">
        <v>18408.250000000004</v>
      </c>
      <c r="N648" s="727">
        <v>25</v>
      </c>
      <c r="O648" s="812">
        <v>10.5</v>
      </c>
      <c r="P648" s="728">
        <v>17671.920000000002</v>
      </c>
      <c r="Q648" s="745">
        <v>0.96</v>
      </c>
      <c r="R648" s="727">
        <v>24</v>
      </c>
      <c r="S648" s="745">
        <v>0.96</v>
      </c>
      <c r="T648" s="812">
        <v>9.5</v>
      </c>
      <c r="U648" s="768">
        <v>0.90476190476190477</v>
      </c>
    </row>
    <row r="649" spans="1:21" ht="14.4" customHeight="1" x14ac:dyDescent="0.3">
      <c r="A649" s="726">
        <v>31</v>
      </c>
      <c r="B649" s="727" t="s">
        <v>1843</v>
      </c>
      <c r="C649" s="727" t="s">
        <v>1849</v>
      </c>
      <c r="D649" s="810" t="s">
        <v>2962</v>
      </c>
      <c r="E649" s="811" t="s">
        <v>1867</v>
      </c>
      <c r="F649" s="727" t="s">
        <v>1844</v>
      </c>
      <c r="G649" s="727" t="s">
        <v>1886</v>
      </c>
      <c r="H649" s="727" t="s">
        <v>610</v>
      </c>
      <c r="I649" s="727" t="s">
        <v>2018</v>
      </c>
      <c r="J649" s="727" t="s">
        <v>753</v>
      </c>
      <c r="K649" s="727" t="s">
        <v>2019</v>
      </c>
      <c r="L649" s="728">
        <v>923.74</v>
      </c>
      <c r="M649" s="728">
        <v>923.74</v>
      </c>
      <c r="N649" s="727">
        <v>1</v>
      </c>
      <c r="O649" s="812">
        <v>1</v>
      </c>
      <c r="P649" s="728">
        <v>923.74</v>
      </c>
      <c r="Q649" s="745">
        <v>1</v>
      </c>
      <c r="R649" s="727">
        <v>1</v>
      </c>
      <c r="S649" s="745">
        <v>1</v>
      </c>
      <c r="T649" s="812">
        <v>1</v>
      </c>
      <c r="U649" s="768">
        <v>1</v>
      </c>
    </row>
    <row r="650" spans="1:21" ht="14.4" customHeight="1" x14ac:dyDescent="0.3">
      <c r="A650" s="726">
        <v>31</v>
      </c>
      <c r="B650" s="727" t="s">
        <v>1843</v>
      </c>
      <c r="C650" s="727" t="s">
        <v>1849</v>
      </c>
      <c r="D650" s="810" t="s">
        <v>2962</v>
      </c>
      <c r="E650" s="811" t="s">
        <v>1867</v>
      </c>
      <c r="F650" s="727" t="s">
        <v>1844</v>
      </c>
      <c r="G650" s="727" t="s">
        <v>1886</v>
      </c>
      <c r="H650" s="727" t="s">
        <v>610</v>
      </c>
      <c r="I650" s="727" t="s">
        <v>2087</v>
      </c>
      <c r="J650" s="727" t="s">
        <v>753</v>
      </c>
      <c r="K650" s="727" t="s">
        <v>2088</v>
      </c>
      <c r="L650" s="728">
        <v>1154.68</v>
      </c>
      <c r="M650" s="728">
        <v>1154.68</v>
      </c>
      <c r="N650" s="727">
        <v>1</v>
      </c>
      <c r="O650" s="812">
        <v>1</v>
      </c>
      <c r="P650" s="728">
        <v>1154.68</v>
      </c>
      <c r="Q650" s="745">
        <v>1</v>
      </c>
      <c r="R650" s="727">
        <v>1</v>
      </c>
      <c r="S650" s="745">
        <v>1</v>
      </c>
      <c r="T650" s="812">
        <v>1</v>
      </c>
      <c r="U650" s="768">
        <v>1</v>
      </c>
    </row>
    <row r="651" spans="1:21" ht="14.4" customHeight="1" x14ac:dyDescent="0.3">
      <c r="A651" s="726">
        <v>31</v>
      </c>
      <c r="B651" s="727" t="s">
        <v>1843</v>
      </c>
      <c r="C651" s="727" t="s">
        <v>1849</v>
      </c>
      <c r="D651" s="810" t="s">
        <v>2962</v>
      </c>
      <c r="E651" s="811" t="s">
        <v>1867</v>
      </c>
      <c r="F651" s="727" t="s">
        <v>1844</v>
      </c>
      <c r="G651" s="727" t="s">
        <v>1889</v>
      </c>
      <c r="H651" s="727" t="s">
        <v>610</v>
      </c>
      <c r="I651" s="727" t="s">
        <v>1671</v>
      </c>
      <c r="J651" s="727" t="s">
        <v>643</v>
      </c>
      <c r="K651" s="727" t="s">
        <v>1672</v>
      </c>
      <c r="L651" s="728">
        <v>24.22</v>
      </c>
      <c r="M651" s="728">
        <v>72.66</v>
      </c>
      <c r="N651" s="727">
        <v>3</v>
      </c>
      <c r="O651" s="812">
        <v>2.5</v>
      </c>
      <c r="P651" s="728">
        <v>48.44</v>
      </c>
      <c r="Q651" s="745">
        <v>0.66666666666666663</v>
      </c>
      <c r="R651" s="727">
        <v>2</v>
      </c>
      <c r="S651" s="745">
        <v>0.66666666666666663</v>
      </c>
      <c r="T651" s="812">
        <v>1.5</v>
      </c>
      <c r="U651" s="768">
        <v>0.6</v>
      </c>
    </row>
    <row r="652" spans="1:21" ht="14.4" customHeight="1" x14ac:dyDescent="0.3">
      <c r="A652" s="726">
        <v>31</v>
      </c>
      <c r="B652" s="727" t="s">
        <v>1843</v>
      </c>
      <c r="C652" s="727" t="s">
        <v>1849</v>
      </c>
      <c r="D652" s="810" t="s">
        <v>2962</v>
      </c>
      <c r="E652" s="811" t="s">
        <v>1867</v>
      </c>
      <c r="F652" s="727" t="s">
        <v>1844</v>
      </c>
      <c r="G652" s="727" t="s">
        <v>1889</v>
      </c>
      <c r="H652" s="727" t="s">
        <v>610</v>
      </c>
      <c r="I652" s="727" t="s">
        <v>1673</v>
      </c>
      <c r="J652" s="727" t="s">
        <v>643</v>
      </c>
      <c r="K652" s="727" t="s">
        <v>1674</v>
      </c>
      <c r="L652" s="728">
        <v>48.42</v>
      </c>
      <c r="M652" s="728">
        <v>193.68</v>
      </c>
      <c r="N652" s="727">
        <v>4</v>
      </c>
      <c r="O652" s="812">
        <v>3</v>
      </c>
      <c r="P652" s="728">
        <v>48.42</v>
      </c>
      <c r="Q652" s="745">
        <v>0.25</v>
      </c>
      <c r="R652" s="727">
        <v>1</v>
      </c>
      <c r="S652" s="745">
        <v>0.25</v>
      </c>
      <c r="T652" s="812">
        <v>0.5</v>
      </c>
      <c r="U652" s="768">
        <v>0.16666666666666666</v>
      </c>
    </row>
    <row r="653" spans="1:21" ht="14.4" customHeight="1" x14ac:dyDescent="0.3">
      <c r="A653" s="726">
        <v>31</v>
      </c>
      <c r="B653" s="727" t="s">
        <v>1843</v>
      </c>
      <c r="C653" s="727" t="s">
        <v>1849</v>
      </c>
      <c r="D653" s="810" t="s">
        <v>2962</v>
      </c>
      <c r="E653" s="811" t="s">
        <v>1867</v>
      </c>
      <c r="F653" s="727" t="s">
        <v>1844</v>
      </c>
      <c r="G653" s="727" t="s">
        <v>1890</v>
      </c>
      <c r="H653" s="727" t="s">
        <v>610</v>
      </c>
      <c r="I653" s="727" t="s">
        <v>1692</v>
      </c>
      <c r="J653" s="727" t="s">
        <v>1693</v>
      </c>
      <c r="K653" s="727" t="s">
        <v>1694</v>
      </c>
      <c r="L653" s="728">
        <v>0</v>
      </c>
      <c r="M653" s="728">
        <v>0</v>
      </c>
      <c r="N653" s="727">
        <v>3</v>
      </c>
      <c r="O653" s="812">
        <v>2</v>
      </c>
      <c r="P653" s="728">
        <v>0</v>
      </c>
      <c r="Q653" s="745"/>
      <c r="R653" s="727">
        <v>3</v>
      </c>
      <c r="S653" s="745">
        <v>1</v>
      </c>
      <c r="T653" s="812">
        <v>2</v>
      </c>
      <c r="U653" s="768">
        <v>1</v>
      </c>
    </row>
    <row r="654" spans="1:21" ht="14.4" customHeight="1" x14ac:dyDescent="0.3">
      <c r="A654" s="726">
        <v>31</v>
      </c>
      <c r="B654" s="727" t="s">
        <v>1843</v>
      </c>
      <c r="C654" s="727" t="s">
        <v>1849</v>
      </c>
      <c r="D654" s="810" t="s">
        <v>2962</v>
      </c>
      <c r="E654" s="811" t="s">
        <v>1867</v>
      </c>
      <c r="F654" s="727" t="s">
        <v>1844</v>
      </c>
      <c r="G654" s="727" t="s">
        <v>2020</v>
      </c>
      <c r="H654" s="727" t="s">
        <v>571</v>
      </c>
      <c r="I654" s="727" t="s">
        <v>2480</v>
      </c>
      <c r="J654" s="727" t="s">
        <v>1380</v>
      </c>
      <c r="K654" s="727" t="s">
        <v>2022</v>
      </c>
      <c r="L654" s="728">
        <v>42.54</v>
      </c>
      <c r="M654" s="728">
        <v>85.08</v>
      </c>
      <c r="N654" s="727">
        <v>2</v>
      </c>
      <c r="O654" s="812">
        <v>0.5</v>
      </c>
      <c r="P654" s="728">
        <v>85.08</v>
      </c>
      <c r="Q654" s="745">
        <v>1</v>
      </c>
      <c r="R654" s="727">
        <v>2</v>
      </c>
      <c r="S654" s="745">
        <v>1</v>
      </c>
      <c r="T654" s="812">
        <v>0.5</v>
      </c>
      <c r="U654" s="768">
        <v>1</v>
      </c>
    </row>
    <row r="655" spans="1:21" ht="14.4" customHeight="1" x14ac:dyDescent="0.3">
      <c r="A655" s="726">
        <v>31</v>
      </c>
      <c r="B655" s="727" t="s">
        <v>1843</v>
      </c>
      <c r="C655" s="727" t="s">
        <v>1849</v>
      </c>
      <c r="D655" s="810" t="s">
        <v>2962</v>
      </c>
      <c r="E655" s="811" t="s">
        <v>1867</v>
      </c>
      <c r="F655" s="727" t="s">
        <v>1844</v>
      </c>
      <c r="G655" s="727" t="s">
        <v>2481</v>
      </c>
      <c r="H655" s="727" t="s">
        <v>571</v>
      </c>
      <c r="I655" s="727" t="s">
        <v>2482</v>
      </c>
      <c r="J655" s="727" t="s">
        <v>2483</v>
      </c>
      <c r="K655" s="727" t="s">
        <v>2484</v>
      </c>
      <c r="L655" s="728">
        <v>657.67</v>
      </c>
      <c r="M655" s="728">
        <v>657.67</v>
      </c>
      <c r="N655" s="727">
        <v>1</v>
      </c>
      <c r="O655" s="812">
        <v>1</v>
      </c>
      <c r="P655" s="728">
        <v>657.67</v>
      </c>
      <c r="Q655" s="745">
        <v>1</v>
      </c>
      <c r="R655" s="727">
        <v>1</v>
      </c>
      <c r="S655" s="745">
        <v>1</v>
      </c>
      <c r="T655" s="812">
        <v>1</v>
      </c>
      <c r="U655" s="768">
        <v>1</v>
      </c>
    </row>
    <row r="656" spans="1:21" ht="14.4" customHeight="1" x14ac:dyDescent="0.3">
      <c r="A656" s="726">
        <v>31</v>
      </c>
      <c r="B656" s="727" t="s">
        <v>1843</v>
      </c>
      <c r="C656" s="727" t="s">
        <v>1849</v>
      </c>
      <c r="D656" s="810" t="s">
        <v>2962</v>
      </c>
      <c r="E656" s="811" t="s">
        <v>1867</v>
      </c>
      <c r="F656" s="727" t="s">
        <v>1844</v>
      </c>
      <c r="G656" s="727" t="s">
        <v>2481</v>
      </c>
      <c r="H656" s="727" t="s">
        <v>571</v>
      </c>
      <c r="I656" s="727" t="s">
        <v>2485</v>
      </c>
      <c r="J656" s="727" t="s">
        <v>2483</v>
      </c>
      <c r="K656" s="727" t="s">
        <v>2486</v>
      </c>
      <c r="L656" s="728">
        <v>1578.41</v>
      </c>
      <c r="M656" s="728">
        <v>1578.41</v>
      </c>
      <c r="N656" s="727">
        <v>1</v>
      </c>
      <c r="O656" s="812">
        <v>1</v>
      </c>
      <c r="P656" s="728">
        <v>1578.41</v>
      </c>
      <c r="Q656" s="745">
        <v>1</v>
      </c>
      <c r="R656" s="727">
        <v>1</v>
      </c>
      <c r="S656" s="745">
        <v>1</v>
      </c>
      <c r="T656" s="812">
        <v>1</v>
      </c>
      <c r="U656" s="768">
        <v>1</v>
      </c>
    </row>
    <row r="657" spans="1:21" ht="14.4" customHeight="1" x14ac:dyDescent="0.3">
      <c r="A657" s="726">
        <v>31</v>
      </c>
      <c r="B657" s="727" t="s">
        <v>1843</v>
      </c>
      <c r="C657" s="727" t="s">
        <v>1849</v>
      </c>
      <c r="D657" s="810" t="s">
        <v>2962</v>
      </c>
      <c r="E657" s="811" t="s">
        <v>1867</v>
      </c>
      <c r="F657" s="727" t="s">
        <v>1844</v>
      </c>
      <c r="G657" s="727" t="s">
        <v>2481</v>
      </c>
      <c r="H657" s="727" t="s">
        <v>571</v>
      </c>
      <c r="I657" s="727" t="s">
        <v>2487</v>
      </c>
      <c r="J657" s="727" t="s">
        <v>2483</v>
      </c>
      <c r="K657" s="727" t="s">
        <v>2488</v>
      </c>
      <c r="L657" s="728">
        <v>789.2</v>
      </c>
      <c r="M657" s="728">
        <v>2367.6000000000004</v>
      </c>
      <c r="N657" s="727">
        <v>3</v>
      </c>
      <c r="O657" s="812">
        <v>2.5</v>
      </c>
      <c r="P657" s="728">
        <v>1578.4</v>
      </c>
      <c r="Q657" s="745">
        <v>0.66666666666666663</v>
      </c>
      <c r="R657" s="727">
        <v>2</v>
      </c>
      <c r="S657" s="745">
        <v>0.66666666666666663</v>
      </c>
      <c r="T657" s="812">
        <v>1.5</v>
      </c>
      <c r="U657" s="768">
        <v>0.6</v>
      </c>
    </row>
    <row r="658" spans="1:21" ht="14.4" customHeight="1" x14ac:dyDescent="0.3">
      <c r="A658" s="726">
        <v>31</v>
      </c>
      <c r="B658" s="727" t="s">
        <v>1843</v>
      </c>
      <c r="C658" s="727" t="s">
        <v>1849</v>
      </c>
      <c r="D658" s="810" t="s">
        <v>2962</v>
      </c>
      <c r="E658" s="811" t="s">
        <v>1867</v>
      </c>
      <c r="F658" s="727" t="s">
        <v>1844</v>
      </c>
      <c r="G658" s="727" t="s">
        <v>1891</v>
      </c>
      <c r="H658" s="727" t="s">
        <v>571</v>
      </c>
      <c r="I658" s="727" t="s">
        <v>1892</v>
      </c>
      <c r="J658" s="727" t="s">
        <v>1134</v>
      </c>
      <c r="K658" s="727" t="s">
        <v>1893</v>
      </c>
      <c r="L658" s="728">
        <v>186.27</v>
      </c>
      <c r="M658" s="728">
        <v>186.27</v>
      </c>
      <c r="N658" s="727">
        <v>1</v>
      </c>
      <c r="O658" s="812">
        <v>0.5</v>
      </c>
      <c r="P658" s="728">
        <v>186.27</v>
      </c>
      <c r="Q658" s="745">
        <v>1</v>
      </c>
      <c r="R658" s="727">
        <v>1</v>
      </c>
      <c r="S658" s="745">
        <v>1</v>
      </c>
      <c r="T658" s="812">
        <v>0.5</v>
      </c>
      <c r="U658" s="768">
        <v>1</v>
      </c>
    </row>
    <row r="659" spans="1:21" ht="14.4" customHeight="1" x14ac:dyDescent="0.3">
      <c r="A659" s="726">
        <v>31</v>
      </c>
      <c r="B659" s="727" t="s">
        <v>1843</v>
      </c>
      <c r="C659" s="727" t="s">
        <v>1849</v>
      </c>
      <c r="D659" s="810" t="s">
        <v>2962</v>
      </c>
      <c r="E659" s="811" t="s">
        <v>1867</v>
      </c>
      <c r="F659" s="727" t="s">
        <v>1844</v>
      </c>
      <c r="G659" s="727" t="s">
        <v>2284</v>
      </c>
      <c r="H659" s="727" t="s">
        <v>571</v>
      </c>
      <c r="I659" s="727" t="s">
        <v>2489</v>
      </c>
      <c r="J659" s="727" t="s">
        <v>1197</v>
      </c>
      <c r="K659" s="727" t="s">
        <v>2490</v>
      </c>
      <c r="L659" s="728">
        <v>0</v>
      </c>
      <c r="M659" s="728">
        <v>0</v>
      </c>
      <c r="N659" s="727">
        <v>1</v>
      </c>
      <c r="O659" s="812">
        <v>0.5</v>
      </c>
      <c r="P659" s="728">
        <v>0</v>
      </c>
      <c r="Q659" s="745"/>
      <c r="R659" s="727">
        <v>1</v>
      </c>
      <c r="S659" s="745">
        <v>1</v>
      </c>
      <c r="T659" s="812">
        <v>0.5</v>
      </c>
      <c r="U659" s="768">
        <v>1</v>
      </c>
    </row>
    <row r="660" spans="1:21" ht="14.4" customHeight="1" x14ac:dyDescent="0.3">
      <c r="A660" s="726">
        <v>31</v>
      </c>
      <c r="B660" s="727" t="s">
        <v>1843</v>
      </c>
      <c r="C660" s="727" t="s">
        <v>1849</v>
      </c>
      <c r="D660" s="810" t="s">
        <v>2962</v>
      </c>
      <c r="E660" s="811" t="s">
        <v>1867</v>
      </c>
      <c r="F660" s="727" t="s">
        <v>1844</v>
      </c>
      <c r="G660" s="727" t="s">
        <v>2284</v>
      </c>
      <c r="H660" s="727" t="s">
        <v>571</v>
      </c>
      <c r="I660" s="727" t="s">
        <v>2491</v>
      </c>
      <c r="J660" s="727" t="s">
        <v>1197</v>
      </c>
      <c r="K660" s="727" t="s">
        <v>2492</v>
      </c>
      <c r="L660" s="728">
        <v>0</v>
      </c>
      <c r="M660" s="728">
        <v>0</v>
      </c>
      <c r="N660" s="727">
        <v>5</v>
      </c>
      <c r="O660" s="812">
        <v>4.5</v>
      </c>
      <c r="P660" s="728">
        <v>0</v>
      </c>
      <c r="Q660" s="745"/>
      <c r="R660" s="727">
        <v>4</v>
      </c>
      <c r="S660" s="745">
        <v>0.8</v>
      </c>
      <c r="T660" s="812">
        <v>3.5</v>
      </c>
      <c r="U660" s="768">
        <v>0.77777777777777779</v>
      </c>
    </row>
    <row r="661" spans="1:21" ht="14.4" customHeight="1" x14ac:dyDescent="0.3">
      <c r="A661" s="726">
        <v>31</v>
      </c>
      <c r="B661" s="727" t="s">
        <v>1843</v>
      </c>
      <c r="C661" s="727" t="s">
        <v>1849</v>
      </c>
      <c r="D661" s="810" t="s">
        <v>2962</v>
      </c>
      <c r="E661" s="811" t="s">
        <v>1867</v>
      </c>
      <c r="F661" s="727" t="s">
        <v>1844</v>
      </c>
      <c r="G661" s="727" t="s">
        <v>2493</v>
      </c>
      <c r="H661" s="727" t="s">
        <v>571</v>
      </c>
      <c r="I661" s="727" t="s">
        <v>2494</v>
      </c>
      <c r="J661" s="727" t="s">
        <v>871</v>
      </c>
      <c r="K661" s="727" t="s">
        <v>2495</v>
      </c>
      <c r="L661" s="728">
        <v>0</v>
      </c>
      <c r="M661" s="728">
        <v>0</v>
      </c>
      <c r="N661" s="727">
        <v>1</v>
      </c>
      <c r="O661" s="812">
        <v>1</v>
      </c>
      <c r="P661" s="728"/>
      <c r="Q661" s="745"/>
      <c r="R661" s="727"/>
      <c r="S661" s="745">
        <v>0</v>
      </c>
      <c r="T661" s="812"/>
      <c r="U661" s="768">
        <v>0</v>
      </c>
    </row>
    <row r="662" spans="1:21" ht="14.4" customHeight="1" x14ac:dyDescent="0.3">
      <c r="A662" s="726">
        <v>31</v>
      </c>
      <c r="B662" s="727" t="s">
        <v>1843</v>
      </c>
      <c r="C662" s="727" t="s">
        <v>1849</v>
      </c>
      <c r="D662" s="810" t="s">
        <v>2962</v>
      </c>
      <c r="E662" s="811" t="s">
        <v>1867</v>
      </c>
      <c r="F662" s="727" t="s">
        <v>1844</v>
      </c>
      <c r="G662" s="727" t="s">
        <v>1894</v>
      </c>
      <c r="H662" s="727" t="s">
        <v>571</v>
      </c>
      <c r="I662" s="727" t="s">
        <v>1895</v>
      </c>
      <c r="J662" s="727" t="s">
        <v>1896</v>
      </c>
      <c r="K662" s="727" t="s">
        <v>1897</v>
      </c>
      <c r="L662" s="728">
        <v>50.32</v>
      </c>
      <c r="M662" s="728">
        <v>50.32</v>
      </c>
      <c r="N662" s="727">
        <v>1</v>
      </c>
      <c r="O662" s="812">
        <v>1</v>
      </c>
      <c r="P662" s="728">
        <v>50.32</v>
      </c>
      <c r="Q662" s="745">
        <v>1</v>
      </c>
      <c r="R662" s="727">
        <v>1</v>
      </c>
      <c r="S662" s="745">
        <v>1</v>
      </c>
      <c r="T662" s="812">
        <v>1</v>
      </c>
      <c r="U662" s="768">
        <v>1</v>
      </c>
    </row>
    <row r="663" spans="1:21" ht="14.4" customHeight="1" x14ac:dyDescent="0.3">
      <c r="A663" s="726">
        <v>31</v>
      </c>
      <c r="B663" s="727" t="s">
        <v>1843</v>
      </c>
      <c r="C663" s="727" t="s">
        <v>1849</v>
      </c>
      <c r="D663" s="810" t="s">
        <v>2962</v>
      </c>
      <c r="E663" s="811" t="s">
        <v>1867</v>
      </c>
      <c r="F663" s="727" t="s">
        <v>1846</v>
      </c>
      <c r="G663" s="727" t="s">
        <v>1900</v>
      </c>
      <c r="H663" s="727" t="s">
        <v>571</v>
      </c>
      <c r="I663" s="727" t="s">
        <v>2496</v>
      </c>
      <c r="J663" s="727" t="s">
        <v>2497</v>
      </c>
      <c r="K663" s="727" t="s">
        <v>2498</v>
      </c>
      <c r="L663" s="728">
        <v>56.25</v>
      </c>
      <c r="M663" s="728">
        <v>225</v>
      </c>
      <c r="N663" s="727">
        <v>4</v>
      </c>
      <c r="O663" s="812">
        <v>2</v>
      </c>
      <c r="P663" s="728">
        <v>112.5</v>
      </c>
      <c r="Q663" s="745">
        <v>0.5</v>
      </c>
      <c r="R663" s="727">
        <v>2</v>
      </c>
      <c r="S663" s="745">
        <v>0.5</v>
      </c>
      <c r="T663" s="812">
        <v>1</v>
      </c>
      <c r="U663" s="768">
        <v>0.5</v>
      </c>
    </row>
    <row r="664" spans="1:21" ht="14.4" customHeight="1" x14ac:dyDescent="0.3">
      <c r="A664" s="726">
        <v>31</v>
      </c>
      <c r="B664" s="727" t="s">
        <v>1843</v>
      </c>
      <c r="C664" s="727" t="s">
        <v>1849</v>
      </c>
      <c r="D664" s="810" t="s">
        <v>2962</v>
      </c>
      <c r="E664" s="811" t="s">
        <v>1867</v>
      </c>
      <c r="F664" s="727" t="s">
        <v>1846</v>
      </c>
      <c r="G664" s="727" t="s">
        <v>1900</v>
      </c>
      <c r="H664" s="727" t="s">
        <v>571</v>
      </c>
      <c r="I664" s="727" t="s">
        <v>2290</v>
      </c>
      <c r="J664" s="727" t="s">
        <v>1902</v>
      </c>
      <c r="K664" s="727" t="s">
        <v>2291</v>
      </c>
      <c r="L664" s="728">
        <v>30.99</v>
      </c>
      <c r="M664" s="728">
        <v>433.86000000000007</v>
      </c>
      <c r="N664" s="727">
        <v>14</v>
      </c>
      <c r="O664" s="812">
        <v>13</v>
      </c>
      <c r="P664" s="728">
        <v>433.86000000000007</v>
      </c>
      <c r="Q664" s="745">
        <v>1</v>
      </c>
      <c r="R664" s="727">
        <v>14</v>
      </c>
      <c r="S664" s="745">
        <v>1</v>
      </c>
      <c r="T664" s="812">
        <v>13</v>
      </c>
      <c r="U664" s="768">
        <v>1</v>
      </c>
    </row>
    <row r="665" spans="1:21" ht="14.4" customHeight="1" x14ac:dyDescent="0.3">
      <c r="A665" s="726">
        <v>31</v>
      </c>
      <c r="B665" s="727" t="s">
        <v>1843</v>
      </c>
      <c r="C665" s="727" t="s">
        <v>1849</v>
      </c>
      <c r="D665" s="810" t="s">
        <v>2962</v>
      </c>
      <c r="E665" s="811" t="s">
        <v>1867</v>
      </c>
      <c r="F665" s="727" t="s">
        <v>1846</v>
      </c>
      <c r="G665" s="727" t="s">
        <v>1900</v>
      </c>
      <c r="H665" s="727" t="s">
        <v>571</v>
      </c>
      <c r="I665" s="727" t="s">
        <v>2217</v>
      </c>
      <c r="J665" s="727" t="s">
        <v>1902</v>
      </c>
      <c r="K665" s="727" t="s">
        <v>2218</v>
      </c>
      <c r="L665" s="728">
        <v>38.24</v>
      </c>
      <c r="M665" s="728">
        <v>76.48</v>
      </c>
      <c r="N665" s="727">
        <v>2</v>
      </c>
      <c r="O665" s="812">
        <v>2</v>
      </c>
      <c r="P665" s="728">
        <v>76.48</v>
      </c>
      <c r="Q665" s="745">
        <v>1</v>
      </c>
      <c r="R665" s="727">
        <v>2</v>
      </c>
      <c r="S665" s="745">
        <v>1</v>
      </c>
      <c r="T665" s="812">
        <v>2</v>
      </c>
      <c r="U665" s="768">
        <v>1</v>
      </c>
    </row>
    <row r="666" spans="1:21" ht="14.4" customHeight="1" x14ac:dyDescent="0.3">
      <c r="A666" s="726">
        <v>31</v>
      </c>
      <c r="B666" s="727" t="s">
        <v>1843</v>
      </c>
      <c r="C666" s="727" t="s">
        <v>1849</v>
      </c>
      <c r="D666" s="810" t="s">
        <v>2962</v>
      </c>
      <c r="E666" s="811" t="s">
        <v>1867</v>
      </c>
      <c r="F666" s="727" t="s">
        <v>1846</v>
      </c>
      <c r="G666" s="727" t="s">
        <v>1900</v>
      </c>
      <c r="H666" s="727" t="s">
        <v>571</v>
      </c>
      <c r="I666" s="727" t="s">
        <v>2499</v>
      </c>
      <c r="J666" s="727" t="s">
        <v>2500</v>
      </c>
      <c r="K666" s="727" t="s">
        <v>2501</v>
      </c>
      <c r="L666" s="728">
        <v>50</v>
      </c>
      <c r="M666" s="728">
        <v>900</v>
      </c>
      <c r="N666" s="727">
        <v>18</v>
      </c>
      <c r="O666" s="812">
        <v>6</v>
      </c>
      <c r="P666" s="728">
        <v>200</v>
      </c>
      <c r="Q666" s="745">
        <v>0.22222222222222221</v>
      </c>
      <c r="R666" s="727">
        <v>4</v>
      </c>
      <c r="S666" s="745">
        <v>0.22222222222222221</v>
      </c>
      <c r="T666" s="812">
        <v>1</v>
      </c>
      <c r="U666" s="768">
        <v>0.16666666666666666</v>
      </c>
    </row>
    <row r="667" spans="1:21" ht="14.4" customHeight="1" x14ac:dyDescent="0.3">
      <c r="A667" s="726">
        <v>31</v>
      </c>
      <c r="B667" s="727" t="s">
        <v>1843</v>
      </c>
      <c r="C667" s="727" t="s">
        <v>1849</v>
      </c>
      <c r="D667" s="810" t="s">
        <v>2962</v>
      </c>
      <c r="E667" s="811" t="s">
        <v>1867</v>
      </c>
      <c r="F667" s="727" t="s">
        <v>1846</v>
      </c>
      <c r="G667" s="727" t="s">
        <v>1904</v>
      </c>
      <c r="H667" s="727" t="s">
        <v>571</v>
      </c>
      <c r="I667" s="727" t="s">
        <v>2033</v>
      </c>
      <c r="J667" s="727" t="s">
        <v>2034</v>
      </c>
      <c r="K667" s="727" t="s">
        <v>2035</v>
      </c>
      <c r="L667" s="728">
        <v>3000</v>
      </c>
      <c r="M667" s="728">
        <v>3000</v>
      </c>
      <c r="N667" s="727">
        <v>1</v>
      </c>
      <c r="O667" s="812">
        <v>1</v>
      </c>
      <c r="P667" s="728">
        <v>3000</v>
      </c>
      <c r="Q667" s="745">
        <v>1</v>
      </c>
      <c r="R667" s="727">
        <v>1</v>
      </c>
      <c r="S667" s="745">
        <v>1</v>
      </c>
      <c r="T667" s="812">
        <v>1</v>
      </c>
      <c r="U667" s="768">
        <v>1</v>
      </c>
    </row>
    <row r="668" spans="1:21" ht="14.4" customHeight="1" x14ac:dyDescent="0.3">
      <c r="A668" s="726">
        <v>31</v>
      </c>
      <c r="B668" s="727" t="s">
        <v>1843</v>
      </c>
      <c r="C668" s="727" t="s">
        <v>1849</v>
      </c>
      <c r="D668" s="810" t="s">
        <v>2962</v>
      </c>
      <c r="E668" s="811" t="s">
        <v>1867</v>
      </c>
      <c r="F668" s="727" t="s">
        <v>1846</v>
      </c>
      <c r="G668" s="727" t="s">
        <v>1904</v>
      </c>
      <c r="H668" s="727" t="s">
        <v>571</v>
      </c>
      <c r="I668" s="727" t="s">
        <v>1905</v>
      </c>
      <c r="J668" s="727" t="s">
        <v>1906</v>
      </c>
      <c r="K668" s="727" t="s">
        <v>1907</v>
      </c>
      <c r="L668" s="728">
        <v>492.18</v>
      </c>
      <c r="M668" s="728">
        <v>492.18</v>
      </c>
      <c r="N668" s="727">
        <v>1</v>
      </c>
      <c r="O668" s="812">
        <v>1</v>
      </c>
      <c r="P668" s="728">
        <v>492.18</v>
      </c>
      <c r="Q668" s="745">
        <v>1</v>
      </c>
      <c r="R668" s="727">
        <v>1</v>
      </c>
      <c r="S668" s="745">
        <v>1</v>
      </c>
      <c r="T668" s="812">
        <v>1</v>
      </c>
      <c r="U668" s="768">
        <v>1</v>
      </c>
    </row>
    <row r="669" spans="1:21" ht="14.4" customHeight="1" x14ac:dyDescent="0.3">
      <c r="A669" s="726">
        <v>31</v>
      </c>
      <c r="B669" s="727" t="s">
        <v>1843</v>
      </c>
      <c r="C669" s="727" t="s">
        <v>1849</v>
      </c>
      <c r="D669" s="810" t="s">
        <v>2962</v>
      </c>
      <c r="E669" s="811" t="s">
        <v>1867</v>
      </c>
      <c r="F669" s="727" t="s">
        <v>1846</v>
      </c>
      <c r="G669" s="727" t="s">
        <v>1904</v>
      </c>
      <c r="H669" s="727" t="s">
        <v>571</v>
      </c>
      <c r="I669" s="727" t="s">
        <v>2058</v>
      </c>
      <c r="J669" s="727" t="s">
        <v>2059</v>
      </c>
      <c r="K669" s="727" t="s">
        <v>2060</v>
      </c>
      <c r="L669" s="728">
        <v>2296.87</v>
      </c>
      <c r="M669" s="728">
        <v>4593.74</v>
      </c>
      <c r="N669" s="727">
        <v>2</v>
      </c>
      <c r="O669" s="812">
        <v>2</v>
      </c>
      <c r="P669" s="728">
        <v>4593.74</v>
      </c>
      <c r="Q669" s="745">
        <v>1</v>
      </c>
      <c r="R669" s="727">
        <v>2</v>
      </c>
      <c r="S669" s="745">
        <v>1</v>
      </c>
      <c r="T669" s="812">
        <v>2</v>
      </c>
      <c r="U669" s="768">
        <v>1</v>
      </c>
    </row>
    <row r="670" spans="1:21" ht="14.4" customHeight="1" x14ac:dyDescent="0.3">
      <c r="A670" s="726">
        <v>31</v>
      </c>
      <c r="B670" s="727" t="s">
        <v>1843</v>
      </c>
      <c r="C670" s="727" t="s">
        <v>1849</v>
      </c>
      <c r="D670" s="810" t="s">
        <v>2962</v>
      </c>
      <c r="E670" s="811" t="s">
        <v>1867</v>
      </c>
      <c r="F670" s="727" t="s">
        <v>1846</v>
      </c>
      <c r="G670" s="727" t="s">
        <v>1904</v>
      </c>
      <c r="H670" s="727" t="s">
        <v>571</v>
      </c>
      <c r="I670" s="727" t="s">
        <v>2094</v>
      </c>
      <c r="J670" s="727" t="s">
        <v>2095</v>
      </c>
      <c r="K670" s="727" t="s">
        <v>2096</v>
      </c>
      <c r="L670" s="728">
        <v>320.25</v>
      </c>
      <c r="M670" s="728">
        <v>640.5</v>
      </c>
      <c r="N670" s="727">
        <v>2</v>
      </c>
      <c r="O670" s="812">
        <v>2</v>
      </c>
      <c r="P670" s="728">
        <v>320.25</v>
      </c>
      <c r="Q670" s="745">
        <v>0.5</v>
      </c>
      <c r="R670" s="727">
        <v>1</v>
      </c>
      <c r="S670" s="745">
        <v>0.5</v>
      </c>
      <c r="T670" s="812">
        <v>1</v>
      </c>
      <c r="U670" s="768">
        <v>0.5</v>
      </c>
    </row>
    <row r="671" spans="1:21" ht="14.4" customHeight="1" x14ac:dyDescent="0.3">
      <c r="A671" s="726">
        <v>31</v>
      </c>
      <c r="B671" s="727" t="s">
        <v>1843</v>
      </c>
      <c r="C671" s="727" t="s">
        <v>1849</v>
      </c>
      <c r="D671" s="810" t="s">
        <v>2962</v>
      </c>
      <c r="E671" s="811" t="s">
        <v>1867</v>
      </c>
      <c r="F671" s="727" t="s">
        <v>1846</v>
      </c>
      <c r="G671" s="727" t="s">
        <v>1904</v>
      </c>
      <c r="H671" s="727" t="s">
        <v>571</v>
      </c>
      <c r="I671" s="727" t="s">
        <v>2143</v>
      </c>
      <c r="J671" s="727" t="s">
        <v>2144</v>
      </c>
      <c r="K671" s="727" t="s">
        <v>2145</v>
      </c>
      <c r="L671" s="728">
        <v>245.43</v>
      </c>
      <c r="M671" s="728">
        <v>490.86</v>
      </c>
      <c r="N671" s="727">
        <v>2</v>
      </c>
      <c r="O671" s="812">
        <v>2</v>
      </c>
      <c r="P671" s="728">
        <v>490.86</v>
      </c>
      <c r="Q671" s="745">
        <v>1</v>
      </c>
      <c r="R671" s="727">
        <v>2</v>
      </c>
      <c r="S671" s="745">
        <v>1</v>
      </c>
      <c r="T671" s="812">
        <v>2</v>
      </c>
      <c r="U671" s="768">
        <v>1</v>
      </c>
    </row>
    <row r="672" spans="1:21" ht="14.4" customHeight="1" x14ac:dyDescent="0.3">
      <c r="A672" s="726">
        <v>31</v>
      </c>
      <c r="B672" s="727" t="s">
        <v>1843</v>
      </c>
      <c r="C672" s="727" t="s">
        <v>1849</v>
      </c>
      <c r="D672" s="810" t="s">
        <v>2962</v>
      </c>
      <c r="E672" s="811" t="s">
        <v>1867</v>
      </c>
      <c r="F672" s="727" t="s">
        <v>1846</v>
      </c>
      <c r="G672" s="727" t="s">
        <v>1904</v>
      </c>
      <c r="H672" s="727" t="s">
        <v>571</v>
      </c>
      <c r="I672" s="727" t="s">
        <v>1911</v>
      </c>
      <c r="J672" s="727" t="s">
        <v>1912</v>
      </c>
      <c r="K672" s="727" t="s">
        <v>1913</v>
      </c>
      <c r="L672" s="728">
        <v>2202.1999999999998</v>
      </c>
      <c r="M672" s="728">
        <v>2202.1999999999998</v>
      </c>
      <c r="N672" s="727">
        <v>1</v>
      </c>
      <c r="O672" s="812">
        <v>1</v>
      </c>
      <c r="P672" s="728"/>
      <c r="Q672" s="745">
        <v>0</v>
      </c>
      <c r="R672" s="727"/>
      <c r="S672" s="745">
        <v>0</v>
      </c>
      <c r="T672" s="812"/>
      <c r="U672" s="768">
        <v>0</v>
      </c>
    </row>
    <row r="673" spans="1:21" ht="14.4" customHeight="1" x14ac:dyDescent="0.3">
      <c r="A673" s="726">
        <v>31</v>
      </c>
      <c r="B673" s="727" t="s">
        <v>1843</v>
      </c>
      <c r="C673" s="727" t="s">
        <v>1849</v>
      </c>
      <c r="D673" s="810" t="s">
        <v>2962</v>
      </c>
      <c r="E673" s="811" t="s">
        <v>1867</v>
      </c>
      <c r="F673" s="727" t="s">
        <v>1846</v>
      </c>
      <c r="G673" s="727" t="s">
        <v>1904</v>
      </c>
      <c r="H673" s="727" t="s">
        <v>571</v>
      </c>
      <c r="I673" s="727" t="s">
        <v>1984</v>
      </c>
      <c r="J673" s="727" t="s">
        <v>1985</v>
      </c>
      <c r="K673" s="727" t="s">
        <v>1986</v>
      </c>
      <c r="L673" s="728">
        <v>58.5</v>
      </c>
      <c r="M673" s="728">
        <v>58.5</v>
      </c>
      <c r="N673" s="727">
        <v>1</v>
      </c>
      <c r="O673" s="812">
        <v>1</v>
      </c>
      <c r="P673" s="728">
        <v>58.5</v>
      </c>
      <c r="Q673" s="745">
        <v>1</v>
      </c>
      <c r="R673" s="727">
        <v>1</v>
      </c>
      <c r="S673" s="745">
        <v>1</v>
      </c>
      <c r="T673" s="812">
        <v>1</v>
      </c>
      <c r="U673" s="768">
        <v>1</v>
      </c>
    </row>
    <row r="674" spans="1:21" ht="14.4" customHeight="1" x14ac:dyDescent="0.3">
      <c r="A674" s="726">
        <v>31</v>
      </c>
      <c r="B674" s="727" t="s">
        <v>1843</v>
      </c>
      <c r="C674" s="727" t="s">
        <v>1849</v>
      </c>
      <c r="D674" s="810" t="s">
        <v>2962</v>
      </c>
      <c r="E674" s="811" t="s">
        <v>1867</v>
      </c>
      <c r="F674" s="727" t="s">
        <v>1846</v>
      </c>
      <c r="G674" s="727" t="s">
        <v>1904</v>
      </c>
      <c r="H674" s="727" t="s">
        <v>571</v>
      </c>
      <c r="I674" s="727" t="s">
        <v>1987</v>
      </c>
      <c r="J674" s="727" t="s">
        <v>1988</v>
      </c>
      <c r="K674" s="727" t="s">
        <v>1989</v>
      </c>
      <c r="L674" s="728">
        <v>971.25</v>
      </c>
      <c r="M674" s="728">
        <v>3885</v>
      </c>
      <c r="N674" s="727">
        <v>4</v>
      </c>
      <c r="O674" s="812">
        <v>4</v>
      </c>
      <c r="P674" s="728">
        <v>3885</v>
      </c>
      <c r="Q674" s="745">
        <v>1</v>
      </c>
      <c r="R674" s="727">
        <v>4</v>
      </c>
      <c r="S674" s="745">
        <v>1</v>
      </c>
      <c r="T674" s="812">
        <v>4</v>
      </c>
      <c r="U674" s="768">
        <v>1</v>
      </c>
    </row>
    <row r="675" spans="1:21" ht="14.4" customHeight="1" x14ac:dyDescent="0.3">
      <c r="A675" s="726">
        <v>31</v>
      </c>
      <c r="B675" s="727" t="s">
        <v>1843</v>
      </c>
      <c r="C675" s="727" t="s">
        <v>1849</v>
      </c>
      <c r="D675" s="810" t="s">
        <v>2962</v>
      </c>
      <c r="E675" s="811" t="s">
        <v>1867</v>
      </c>
      <c r="F675" s="727" t="s">
        <v>1846</v>
      </c>
      <c r="G675" s="727" t="s">
        <v>1904</v>
      </c>
      <c r="H675" s="727" t="s">
        <v>571</v>
      </c>
      <c r="I675" s="727" t="s">
        <v>2300</v>
      </c>
      <c r="J675" s="727" t="s">
        <v>2301</v>
      </c>
      <c r="K675" s="727" t="s">
        <v>2302</v>
      </c>
      <c r="L675" s="728">
        <v>250</v>
      </c>
      <c r="M675" s="728">
        <v>250</v>
      </c>
      <c r="N675" s="727">
        <v>1</v>
      </c>
      <c r="O675" s="812">
        <v>1</v>
      </c>
      <c r="P675" s="728">
        <v>250</v>
      </c>
      <c r="Q675" s="745">
        <v>1</v>
      </c>
      <c r="R675" s="727">
        <v>1</v>
      </c>
      <c r="S675" s="745">
        <v>1</v>
      </c>
      <c r="T675" s="812">
        <v>1</v>
      </c>
      <c r="U675" s="768">
        <v>1</v>
      </c>
    </row>
    <row r="676" spans="1:21" ht="14.4" customHeight="1" x14ac:dyDescent="0.3">
      <c r="A676" s="726">
        <v>31</v>
      </c>
      <c r="B676" s="727" t="s">
        <v>1843</v>
      </c>
      <c r="C676" s="727" t="s">
        <v>1849</v>
      </c>
      <c r="D676" s="810" t="s">
        <v>2962</v>
      </c>
      <c r="E676" s="811" t="s">
        <v>1867</v>
      </c>
      <c r="F676" s="727" t="s">
        <v>1846</v>
      </c>
      <c r="G676" s="727" t="s">
        <v>1904</v>
      </c>
      <c r="H676" s="727" t="s">
        <v>571</v>
      </c>
      <c r="I676" s="727" t="s">
        <v>1990</v>
      </c>
      <c r="J676" s="727" t="s">
        <v>1991</v>
      </c>
      <c r="K676" s="727" t="s">
        <v>1992</v>
      </c>
      <c r="L676" s="728">
        <v>350</v>
      </c>
      <c r="M676" s="728">
        <v>2800</v>
      </c>
      <c r="N676" s="727">
        <v>8</v>
      </c>
      <c r="O676" s="812">
        <v>8</v>
      </c>
      <c r="P676" s="728">
        <v>2800</v>
      </c>
      <c r="Q676" s="745">
        <v>1</v>
      </c>
      <c r="R676" s="727">
        <v>8</v>
      </c>
      <c r="S676" s="745">
        <v>1</v>
      </c>
      <c r="T676" s="812">
        <v>8</v>
      </c>
      <c r="U676" s="768">
        <v>1</v>
      </c>
    </row>
    <row r="677" spans="1:21" ht="14.4" customHeight="1" x14ac:dyDescent="0.3">
      <c r="A677" s="726">
        <v>31</v>
      </c>
      <c r="B677" s="727" t="s">
        <v>1843</v>
      </c>
      <c r="C677" s="727" t="s">
        <v>1849</v>
      </c>
      <c r="D677" s="810" t="s">
        <v>2962</v>
      </c>
      <c r="E677" s="811" t="s">
        <v>1867</v>
      </c>
      <c r="F677" s="727" t="s">
        <v>1846</v>
      </c>
      <c r="G677" s="727" t="s">
        <v>1904</v>
      </c>
      <c r="H677" s="727" t="s">
        <v>571</v>
      </c>
      <c r="I677" s="727" t="s">
        <v>2502</v>
      </c>
      <c r="J677" s="727" t="s">
        <v>2503</v>
      </c>
      <c r="K677" s="727" t="s">
        <v>2504</v>
      </c>
      <c r="L677" s="728">
        <v>1000</v>
      </c>
      <c r="M677" s="728">
        <v>1000</v>
      </c>
      <c r="N677" s="727">
        <v>1</v>
      </c>
      <c r="O677" s="812">
        <v>1</v>
      </c>
      <c r="P677" s="728">
        <v>1000</v>
      </c>
      <c r="Q677" s="745">
        <v>1</v>
      </c>
      <c r="R677" s="727">
        <v>1</v>
      </c>
      <c r="S677" s="745">
        <v>1</v>
      </c>
      <c r="T677" s="812">
        <v>1</v>
      </c>
      <c r="U677" s="768">
        <v>1</v>
      </c>
    </row>
    <row r="678" spans="1:21" ht="14.4" customHeight="1" x14ac:dyDescent="0.3">
      <c r="A678" s="726">
        <v>31</v>
      </c>
      <c r="B678" s="727" t="s">
        <v>1843</v>
      </c>
      <c r="C678" s="727" t="s">
        <v>1849</v>
      </c>
      <c r="D678" s="810" t="s">
        <v>2962</v>
      </c>
      <c r="E678" s="811" t="s">
        <v>1867</v>
      </c>
      <c r="F678" s="727" t="s">
        <v>1846</v>
      </c>
      <c r="G678" s="727" t="s">
        <v>1904</v>
      </c>
      <c r="H678" s="727" t="s">
        <v>571</v>
      </c>
      <c r="I678" s="727" t="s">
        <v>2153</v>
      </c>
      <c r="J678" s="727" t="s">
        <v>2154</v>
      </c>
      <c r="K678" s="727" t="s">
        <v>2102</v>
      </c>
      <c r="L678" s="728">
        <v>1000</v>
      </c>
      <c r="M678" s="728">
        <v>1000</v>
      </c>
      <c r="N678" s="727">
        <v>1</v>
      </c>
      <c r="O678" s="812">
        <v>1</v>
      </c>
      <c r="P678" s="728"/>
      <c r="Q678" s="745">
        <v>0</v>
      </c>
      <c r="R678" s="727"/>
      <c r="S678" s="745">
        <v>0</v>
      </c>
      <c r="T678" s="812"/>
      <c r="U678" s="768">
        <v>0</v>
      </c>
    </row>
    <row r="679" spans="1:21" ht="14.4" customHeight="1" x14ac:dyDescent="0.3">
      <c r="A679" s="726">
        <v>31</v>
      </c>
      <c r="B679" s="727" t="s">
        <v>1843</v>
      </c>
      <c r="C679" s="727" t="s">
        <v>1849</v>
      </c>
      <c r="D679" s="810" t="s">
        <v>2962</v>
      </c>
      <c r="E679" s="811" t="s">
        <v>1867</v>
      </c>
      <c r="F679" s="727" t="s">
        <v>1846</v>
      </c>
      <c r="G679" s="727" t="s">
        <v>1904</v>
      </c>
      <c r="H679" s="727" t="s">
        <v>571</v>
      </c>
      <c r="I679" s="727" t="s">
        <v>2365</v>
      </c>
      <c r="J679" s="727" t="s">
        <v>2366</v>
      </c>
      <c r="K679" s="727"/>
      <c r="L679" s="728">
        <v>100</v>
      </c>
      <c r="M679" s="728">
        <v>200</v>
      </c>
      <c r="N679" s="727">
        <v>2</v>
      </c>
      <c r="O679" s="812">
        <v>2</v>
      </c>
      <c r="P679" s="728">
        <v>200</v>
      </c>
      <c r="Q679" s="745">
        <v>1</v>
      </c>
      <c r="R679" s="727">
        <v>2</v>
      </c>
      <c r="S679" s="745">
        <v>1</v>
      </c>
      <c r="T679" s="812">
        <v>2</v>
      </c>
      <c r="U679" s="768">
        <v>1</v>
      </c>
    </row>
    <row r="680" spans="1:21" ht="14.4" customHeight="1" x14ac:dyDescent="0.3">
      <c r="A680" s="726">
        <v>31</v>
      </c>
      <c r="B680" s="727" t="s">
        <v>1843</v>
      </c>
      <c r="C680" s="727" t="s">
        <v>1849</v>
      </c>
      <c r="D680" s="810" t="s">
        <v>2962</v>
      </c>
      <c r="E680" s="811" t="s">
        <v>1867</v>
      </c>
      <c r="F680" s="727" t="s">
        <v>1846</v>
      </c>
      <c r="G680" s="727" t="s">
        <v>1904</v>
      </c>
      <c r="H680" s="727" t="s">
        <v>571</v>
      </c>
      <c r="I680" s="727" t="s">
        <v>2367</v>
      </c>
      <c r="J680" s="727" t="s">
        <v>2368</v>
      </c>
      <c r="K680" s="727" t="s">
        <v>2369</v>
      </c>
      <c r="L680" s="728">
        <v>695.62</v>
      </c>
      <c r="M680" s="728">
        <v>695.62</v>
      </c>
      <c r="N680" s="727">
        <v>1</v>
      </c>
      <c r="O680" s="812">
        <v>1</v>
      </c>
      <c r="P680" s="728">
        <v>695.62</v>
      </c>
      <c r="Q680" s="745">
        <v>1</v>
      </c>
      <c r="R680" s="727">
        <v>1</v>
      </c>
      <c r="S680" s="745">
        <v>1</v>
      </c>
      <c r="T680" s="812">
        <v>1</v>
      </c>
      <c r="U680" s="768">
        <v>1</v>
      </c>
    </row>
    <row r="681" spans="1:21" ht="14.4" customHeight="1" x14ac:dyDescent="0.3">
      <c r="A681" s="726">
        <v>31</v>
      </c>
      <c r="B681" s="727" t="s">
        <v>1843</v>
      </c>
      <c r="C681" s="727" t="s">
        <v>1849</v>
      </c>
      <c r="D681" s="810" t="s">
        <v>2962</v>
      </c>
      <c r="E681" s="811" t="s">
        <v>1867</v>
      </c>
      <c r="F681" s="727" t="s">
        <v>1846</v>
      </c>
      <c r="G681" s="727" t="s">
        <v>1904</v>
      </c>
      <c r="H681" s="727" t="s">
        <v>571</v>
      </c>
      <c r="I681" s="727" t="s">
        <v>2505</v>
      </c>
      <c r="J681" s="727" t="s">
        <v>2506</v>
      </c>
      <c r="K681" s="727" t="s">
        <v>2507</v>
      </c>
      <c r="L681" s="728">
        <v>3200</v>
      </c>
      <c r="M681" s="728">
        <v>3200</v>
      </c>
      <c r="N681" s="727">
        <v>1</v>
      </c>
      <c r="O681" s="812">
        <v>1</v>
      </c>
      <c r="P681" s="728">
        <v>3200</v>
      </c>
      <c r="Q681" s="745">
        <v>1</v>
      </c>
      <c r="R681" s="727">
        <v>1</v>
      </c>
      <c r="S681" s="745">
        <v>1</v>
      </c>
      <c r="T681" s="812">
        <v>1</v>
      </c>
      <c r="U681" s="768">
        <v>1</v>
      </c>
    </row>
    <row r="682" spans="1:21" ht="14.4" customHeight="1" x14ac:dyDescent="0.3">
      <c r="A682" s="726">
        <v>31</v>
      </c>
      <c r="B682" s="727" t="s">
        <v>1843</v>
      </c>
      <c r="C682" s="727" t="s">
        <v>1849</v>
      </c>
      <c r="D682" s="810" t="s">
        <v>2962</v>
      </c>
      <c r="E682" s="811" t="s">
        <v>1867</v>
      </c>
      <c r="F682" s="727" t="s">
        <v>1846</v>
      </c>
      <c r="G682" s="727" t="s">
        <v>1904</v>
      </c>
      <c r="H682" s="727" t="s">
        <v>571</v>
      </c>
      <c r="I682" s="727" t="s">
        <v>2508</v>
      </c>
      <c r="J682" s="727" t="s">
        <v>2509</v>
      </c>
      <c r="K682" s="727" t="s">
        <v>2510</v>
      </c>
      <c r="L682" s="728">
        <v>332.98</v>
      </c>
      <c r="M682" s="728">
        <v>332.98</v>
      </c>
      <c r="N682" s="727">
        <v>1</v>
      </c>
      <c r="O682" s="812">
        <v>1</v>
      </c>
      <c r="P682" s="728"/>
      <c r="Q682" s="745">
        <v>0</v>
      </c>
      <c r="R682" s="727"/>
      <c r="S682" s="745">
        <v>0</v>
      </c>
      <c r="T682" s="812"/>
      <c r="U682" s="768">
        <v>0</v>
      </c>
    </row>
    <row r="683" spans="1:21" ht="14.4" customHeight="1" x14ac:dyDescent="0.3">
      <c r="A683" s="726">
        <v>31</v>
      </c>
      <c r="B683" s="727" t="s">
        <v>1843</v>
      </c>
      <c r="C683" s="727" t="s">
        <v>1849</v>
      </c>
      <c r="D683" s="810" t="s">
        <v>2962</v>
      </c>
      <c r="E683" s="811" t="s">
        <v>1867</v>
      </c>
      <c r="F683" s="727" t="s">
        <v>1846</v>
      </c>
      <c r="G683" s="727" t="s">
        <v>1917</v>
      </c>
      <c r="H683" s="727" t="s">
        <v>571</v>
      </c>
      <c r="I683" s="727" t="s">
        <v>1996</v>
      </c>
      <c r="J683" s="727" t="s">
        <v>1997</v>
      </c>
      <c r="K683" s="727" t="s">
        <v>1998</v>
      </c>
      <c r="L683" s="728">
        <v>260</v>
      </c>
      <c r="M683" s="728">
        <v>520</v>
      </c>
      <c r="N683" s="727">
        <v>2</v>
      </c>
      <c r="O683" s="812">
        <v>1</v>
      </c>
      <c r="P683" s="728">
        <v>520</v>
      </c>
      <c r="Q683" s="745">
        <v>1</v>
      </c>
      <c r="R683" s="727">
        <v>2</v>
      </c>
      <c r="S683" s="745">
        <v>1</v>
      </c>
      <c r="T683" s="812">
        <v>1</v>
      </c>
      <c r="U683" s="768">
        <v>1</v>
      </c>
    </row>
    <row r="684" spans="1:21" ht="14.4" customHeight="1" x14ac:dyDescent="0.3">
      <c r="A684" s="726">
        <v>31</v>
      </c>
      <c r="B684" s="727" t="s">
        <v>1843</v>
      </c>
      <c r="C684" s="727" t="s">
        <v>1849</v>
      </c>
      <c r="D684" s="810" t="s">
        <v>2962</v>
      </c>
      <c r="E684" s="811" t="s">
        <v>1867</v>
      </c>
      <c r="F684" s="727" t="s">
        <v>1846</v>
      </c>
      <c r="G684" s="727" t="s">
        <v>1917</v>
      </c>
      <c r="H684" s="727" t="s">
        <v>571</v>
      </c>
      <c r="I684" s="727" t="s">
        <v>1918</v>
      </c>
      <c r="J684" s="727" t="s">
        <v>1919</v>
      </c>
      <c r="K684" s="727" t="s">
        <v>1920</v>
      </c>
      <c r="L684" s="728">
        <v>200</v>
      </c>
      <c r="M684" s="728">
        <v>1000</v>
      </c>
      <c r="N684" s="727">
        <v>5</v>
      </c>
      <c r="O684" s="812">
        <v>3</v>
      </c>
      <c r="P684" s="728">
        <v>800</v>
      </c>
      <c r="Q684" s="745">
        <v>0.8</v>
      </c>
      <c r="R684" s="727">
        <v>4</v>
      </c>
      <c r="S684" s="745">
        <v>0.8</v>
      </c>
      <c r="T684" s="812">
        <v>2</v>
      </c>
      <c r="U684" s="768">
        <v>0.66666666666666663</v>
      </c>
    </row>
    <row r="685" spans="1:21" ht="14.4" customHeight="1" x14ac:dyDescent="0.3">
      <c r="A685" s="726">
        <v>31</v>
      </c>
      <c r="B685" s="727" t="s">
        <v>1843</v>
      </c>
      <c r="C685" s="727" t="s">
        <v>1849</v>
      </c>
      <c r="D685" s="810" t="s">
        <v>2962</v>
      </c>
      <c r="E685" s="811" t="s">
        <v>1868</v>
      </c>
      <c r="F685" s="727" t="s">
        <v>1844</v>
      </c>
      <c r="G685" s="727" t="s">
        <v>1885</v>
      </c>
      <c r="H685" s="727" t="s">
        <v>610</v>
      </c>
      <c r="I685" s="727" t="s">
        <v>1614</v>
      </c>
      <c r="J685" s="727" t="s">
        <v>1067</v>
      </c>
      <c r="K685" s="727" t="s">
        <v>1615</v>
      </c>
      <c r="L685" s="728">
        <v>154.36000000000001</v>
      </c>
      <c r="M685" s="728">
        <v>154.36000000000001</v>
      </c>
      <c r="N685" s="727">
        <v>1</v>
      </c>
      <c r="O685" s="812">
        <v>1</v>
      </c>
      <c r="P685" s="728">
        <v>154.36000000000001</v>
      </c>
      <c r="Q685" s="745">
        <v>1</v>
      </c>
      <c r="R685" s="727">
        <v>1</v>
      </c>
      <c r="S685" s="745">
        <v>1</v>
      </c>
      <c r="T685" s="812">
        <v>1</v>
      </c>
      <c r="U685" s="768">
        <v>1</v>
      </c>
    </row>
    <row r="686" spans="1:21" ht="14.4" customHeight="1" x14ac:dyDescent="0.3">
      <c r="A686" s="726">
        <v>31</v>
      </c>
      <c r="B686" s="727" t="s">
        <v>1843</v>
      </c>
      <c r="C686" s="727" t="s">
        <v>1849</v>
      </c>
      <c r="D686" s="810" t="s">
        <v>2962</v>
      </c>
      <c r="E686" s="811" t="s">
        <v>1868</v>
      </c>
      <c r="F686" s="727" t="s">
        <v>1844</v>
      </c>
      <c r="G686" s="727" t="s">
        <v>2511</v>
      </c>
      <c r="H686" s="727" t="s">
        <v>610</v>
      </c>
      <c r="I686" s="727" t="s">
        <v>1638</v>
      </c>
      <c r="J686" s="727" t="s">
        <v>1639</v>
      </c>
      <c r="K686" s="727" t="s">
        <v>1640</v>
      </c>
      <c r="L686" s="728">
        <v>70.540000000000006</v>
      </c>
      <c r="M686" s="728">
        <v>141.08000000000001</v>
      </c>
      <c r="N686" s="727">
        <v>2</v>
      </c>
      <c r="O686" s="812">
        <v>1</v>
      </c>
      <c r="P686" s="728"/>
      <c r="Q686" s="745">
        <v>0</v>
      </c>
      <c r="R686" s="727"/>
      <c r="S686" s="745">
        <v>0</v>
      </c>
      <c r="T686" s="812"/>
      <c r="U686" s="768">
        <v>0</v>
      </c>
    </row>
    <row r="687" spans="1:21" ht="14.4" customHeight="1" x14ac:dyDescent="0.3">
      <c r="A687" s="726">
        <v>31</v>
      </c>
      <c r="B687" s="727" t="s">
        <v>1843</v>
      </c>
      <c r="C687" s="727" t="s">
        <v>1849</v>
      </c>
      <c r="D687" s="810" t="s">
        <v>2962</v>
      </c>
      <c r="E687" s="811" t="s">
        <v>1868</v>
      </c>
      <c r="F687" s="727" t="s">
        <v>1844</v>
      </c>
      <c r="G687" s="727" t="s">
        <v>2103</v>
      </c>
      <c r="H687" s="727" t="s">
        <v>571</v>
      </c>
      <c r="I687" s="727" t="s">
        <v>2512</v>
      </c>
      <c r="J687" s="727" t="s">
        <v>844</v>
      </c>
      <c r="K687" s="727" t="s">
        <v>2513</v>
      </c>
      <c r="L687" s="728">
        <v>0</v>
      </c>
      <c r="M687" s="728">
        <v>0</v>
      </c>
      <c r="N687" s="727">
        <v>1</v>
      </c>
      <c r="O687" s="812">
        <v>0.5</v>
      </c>
      <c r="P687" s="728">
        <v>0</v>
      </c>
      <c r="Q687" s="745"/>
      <c r="R687" s="727">
        <v>1</v>
      </c>
      <c r="S687" s="745">
        <v>1</v>
      </c>
      <c r="T687" s="812">
        <v>0.5</v>
      </c>
      <c r="U687" s="768">
        <v>1</v>
      </c>
    </row>
    <row r="688" spans="1:21" ht="14.4" customHeight="1" x14ac:dyDescent="0.3">
      <c r="A688" s="726">
        <v>31</v>
      </c>
      <c r="B688" s="727" t="s">
        <v>1843</v>
      </c>
      <c r="C688" s="727" t="s">
        <v>1849</v>
      </c>
      <c r="D688" s="810" t="s">
        <v>2962</v>
      </c>
      <c r="E688" s="811" t="s">
        <v>1868</v>
      </c>
      <c r="F688" s="727" t="s">
        <v>1844</v>
      </c>
      <c r="G688" s="727" t="s">
        <v>2077</v>
      </c>
      <c r="H688" s="727" t="s">
        <v>571</v>
      </c>
      <c r="I688" s="727" t="s">
        <v>2514</v>
      </c>
      <c r="J688" s="727" t="s">
        <v>1628</v>
      </c>
      <c r="K688" s="727" t="s">
        <v>2515</v>
      </c>
      <c r="L688" s="728">
        <v>55.41</v>
      </c>
      <c r="M688" s="728">
        <v>277.04999999999995</v>
      </c>
      <c r="N688" s="727">
        <v>5</v>
      </c>
      <c r="O688" s="812">
        <v>2</v>
      </c>
      <c r="P688" s="728">
        <v>166.23</v>
      </c>
      <c r="Q688" s="745">
        <v>0.60000000000000009</v>
      </c>
      <c r="R688" s="727">
        <v>3</v>
      </c>
      <c r="S688" s="745">
        <v>0.6</v>
      </c>
      <c r="T688" s="812">
        <v>1</v>
      </c>
      <c r="U688" s="768">
        <v>0.5</v>
      </c>
    </row>
    <row r="689" spans="1:21" ht="14.4" customHeight="1" x14ac:dyDescent="0.3">
      <c r="A689" s="726">
        <v>31</v>
      </c>
      <c r="B689" s="727" t="s">
        <v>1843</v>
      </c>
      <c r="C689" s="727" t="s">
        <v>1849</v>
      </c>
      <c r="D689" s="810" t="s">
        <v>2962</v>
      </c>
      <c r="E689" s="811" t="s">
        <v>1868</v>
      </c>
      <c r="F689" s="727" t="s">
        <v>1844</v>
      </c>
      <c r="G689" s="727" t="s">
        <v>2005</v>
      </c>
      <c r="H689" s="727" t="s">
        <v>571</v>
      </c>
      <c r="I689" s="727" t="s">
        <v>2006</v>
      </c>
      <c r="J689" s="727" t="s">
        <v>2007</v>
      </c>
      <c r="K689" s="727" t="s">
        <v>1626</v>
      </c>
      <c r="L689" s="728">
        <v>78.33</v>
      </c>
      <c r="M689" s="728">
        <v>78.33</v>
      </c>
      <c r="N689" s="727">
        <v>1</v>
      </c>
      <c r="O689" s="812">
        <v>1</v>
      </c>
      <c r="P689" s="728">
        <v>78.33</v>
      </c>
      <c r="Q689" s="745">
        <v>1</v>
      </c>
      <c r="R689" s="727">
        <v>1</v>
      </c>
      <c r="S689" s="745">
        <v>1</v>
      </c>
      <c r="T689" s="812">
        <v>1</v>
      </c>
      <c r="U689" s="768">
        <v>1</v>
      </c>
    </row>
    <row r="690" spans="1:21" ht="14.4" customHeight="1" x14ac:dyDescent="0.3">
      <c r="A690" s="726">
        <v>31</v>
      </c>
      <c r="B690" s="727" t="s">
        <v>1843</v>
      </c>
      <c r="C690" s="727" t="s">
        <v>1849</v>
      </c>
      <c r="D690" s="810" t="s">
        <v>2962</v>
      </c>
      <c r="E690" s="811" t="s">
        <v>1868</v>
      </c>
      <c r="F690" s="727" t="s">
        <v>1844</v>
      </c>
      <c r="G690" s="727" t="s">
        <v>2005</v>
      </c>
      <c r="H690" s="727" t="s">
        <v>571</v>
      </c>
      <c r="I690" s="727" t="s">
        <v>2170</v>
      </c>
      <c r="J690" s="727" t="s">
        <v>2007</v>
      </c>
      <c r="K690" s="727" t="s">
        <v>2171</v>
      </c>
      <c r="L690" s="728">
        <v>391.67</v>
      </c>
      <c r="M690" s="728">
        <v>391.67</v>
      </c>
      <c r="N690" s="727">
        <v>1</v>
      </c>
      <c r="O690" s="812">
        <v>1</v>
      </c>
      <c r="P690" s="728"/>
      <c r="Q690" s="745">
        <v>0</v>
      </c>
      <c r="R690" s="727"/>
      <c r="S690" s="745">
        <v>0</v>
      </c>
      <c r="T690" s="812"/>
      <c r="U690" s="768">
        <v>0</v>
      </c>
    </row>
    <row r="691" spans="1:21" ht="14.4" customHeight="1" x14ac:dyDescent="0.3">
      <c r="A691" s="726">
        <v>31</v>
      </c>
      <c r="B691" s="727" t="s">
        <v>1843</v>
      </c>
      <c r="C691" s="727" t="s">
        <v>1849</v>
      </c>
      <c r="D691" s="810" t="s">
        <v>2962</v>
      </c>
      <c r="E691" s="811" t="s">
        <v>1868</v>
      </c>
      <c r="F691" s="727" t="s">
        <v>1844</v>
      </c>
      <c r="G691" s="727" t="s">
        <v>2516</v>
      </c>
      <c r="H691" s="727" t="s">
        <v>610</v>
      </c>
      <c r="I691" s="727" t="s">
        <v>2517</v>
      </c>
      <c r="J691" s="727" t="s">
        <v>2518</v>
      </c>
      <c r="K691" s="727" t="s">
        <v>2519</v>
      </c>
      <c r="L691" s="728">
        <v>207.45</v>
      </c>
      <c r="M691" s="728">
        <v>207.45</v>
      </c>
      <c r="N691" s="727">
        <v>1</v>
      </c>
      <c r="O691" s="812">
        <v>0.5</v>
      </c>
      <c r="P691" s="728">
        <v>207.45</v>
      </c>
      <c r="Q691" s="745">
        <v>1</v>
      </c>
      <c r="R691" s="727">
        <v>1</v>
      </c>
      <c r="S691" s="745">
        <v>1</v>
      </c>
      <c r="T691" s="812">
        <v>0.5</v>
      </c>
      <c r="U691" s="768">
        <v>1</v>
      </c>
    </row>
    <row r="692" spans="1:21" ht="14.4" customHeight="1" x14ac:dyDescent="0.3">
      <c r="A692" s="726">
        <v>31</v>
      </c>
      <c r="B692" s="727" t="s">
        <v>1843</v>
      </c>
      <c r="C692" s="727" t="s">
        <v>1849</v>
      </c>
      <c r="D692" s="810" t="s">
        <v>2962</v>
      </c>
      <c r="E692" s="811" t="s">
        <v>1868</v>
      </c>
      <c r="F692" s="727" t="s">
        <v>1844</v>
      </c>
      <c r="G692" s="727" t="s">
        <v>2130</v>
      </c>
      <c r="H692" s="727" t="s">
        <v>571</v>
      </c>
      <c r="I692" s="727" t="s">
        <v>2243</v>
      </c>
      <c r="J692" s="727" t="s">
        <v>2244</v>
      </c>
      <c r="K692" s="727" t="s">
        <v>2245</v>
      </c>
      <c r="L692" s="728">
        <v>72.64</v>
      </c>
      <c r="M692" s="728">
        <v>145.28</v>
      </c>
      <c r="N692" s="727">
        <v>2</v>
      </c>
      <c r="O692" s="812">
        <v>2</v>
      </c>
      <c r="P692" s="728">
        <v>72.64</v>
      </c>
      <c r="Q692" s="745">
        <v>0.5</v>
      </c>
      <c r="R692" s="727">
        <v>1</v>
      </c>
      <c r="S692" s="745">
        <v>0.5</v>
      </c>
      <c r="T692" s="812">
        <v>1</v>
      </c>
      <c r="U692" s="768">
        <v>0.5</v>
      </c>
    </row>
    <row r="693" spans="1:21" ht="14.4" customHeight="1" x14ac:dyDescent="0.3">
      <c r="A693" s="726">
        <v>31</v>
      </c>
      <c r="B693" s="727" t="s">
        <v>1843</v>
      </c>
      <c r="C693" s="727" t="s">
        <v>1849</v>
      </c>
      <c r="D693" s="810" t="s">
        <v>2962</v>
      </c>
      <c r="E693" s="811" t="s">
        <v>1868</v>
      </c>
      <c r="F693" s="727" t="s">
        <v>1844</v>
      </c>
      <c r="G693" s="727" t="s">
        <v>2130</v>
      </c>
      <c r="H693" s="727" t="s">
        <v>571</v>
      </c>
      <c r="I693" s="727" t="s">
        <v>2203</v>
      </c>
      <c r="J693" s="727" t="s">
        <v>2204</v>
      </c>
      <c r="K693" s="727" t="s">
        <v>2205</v>
      </c>
      <c r="L693" s="728">
        <v>64.56</v>
      </c>
      <c r="M693" s="728">
        <v>64.56</v>
      </c>
      <c r="N693" s="727">
        <v>1</v>
      </c>
      <c r="O693" s="812">
        <v>1</v>
      </c>
      <c r="P693" s="728"/>
      <c r="Q693" s="745">
        <v>0</v>
      </c>
      <c r="R693" s="727"/>
      <c r="S693" s="745">
        <v>0</v>
      </c>
      <c r="T693" s="812"/>
      <c r="U693" s="768">
        <v>0</v>
      </c>
    </row>
    <row r="694" spans="1:21" ht="14.4" customHeight="1" x14ac:dyDescent="0.3">
      <c r="A694" s="726">
        <v>31</v>
      </c>
      <c r="B694" s="727" t="s">
        <v>1843</v>
      </c>
      <c r="C694" s="727" t="s">
        <v>1849</v>
      </c>
      <c r="D694" s="810" t="s">
        <v>2962</v>
      </c>
      <c r="E694" s="811" t="s">
        <v>1868</v>
      </c>
      <c r="F694" s="727" t="s">
        <v>1844</v>
      </c>
      <c r="G694" s="727" t="s">
        <v>2107</v>
      </c>
      <c r="H694" s="727" t="s">
        <v>571</v>
      </c>
      <c r="I694" s="727" t="s">
        <v>2520</v>
      </c>
      <c r="J694" s="727" t="s">
        <v>1100</v>
      </c>
      <c r="K694" s="727" t="s">
        <v>2521</v>
      </c>
      <c r="L694" s="728">
        <v>186.99</v>
      </c>
      <c r="M694" s="728">
        <v>373.98</v>
      </c>
      <c r="N694" s="727">
        <v>2</v>
      </c>
      <c r="O694" s="812">
        <v>1</v>
      </c>
      <c r="P694" s="728">
        <v>373.98</v>
      </c>
      <c r="Q694" s="745">
        <v>1</v>
      </c>
      <c r="R694" s="727">
        <v>2</v>
      </c>
      <c r="S694" s="745">
        <v>1</v>
      </c>
      <c r="T694" s="812">
        <v>1</v>
      </c>
      <c r="U694" s="768">
        <v>1</v>
      </c>
    </row>
    <row r="695" spans="1:21" ht="14.4" customHeight="1" x14ac:dyDescent="0.3">
      <c r="A695" s="726">
        <v>31</v>
      </c>
      <c r="B695" s="727" t="s">
        <v>1843</v>
      </c>
      <c r="C695" s="727" t="s">
        <v>1849</v>
      </c>
      <c r="D695" s="810" t="s">
        <v>2962</v>
      </c>
      <c r="E695" s="811" t="s">
        <v>1868</v>
      </c>
      <c r="F695" s="727" t="s">
        <v>1844</v>
      </c>
      <c r="G695" s="727" t="s">
        <v>2458</v>
      </c>
      <c r="H695" s="727" t="s">
        <v>571</v>
      </c>
      <c r="I695" s="727" t="s">
        <v>2522</v>
      </c>
      <c r="J695" s="727" t="s">
        <v>2460</v>
      </c>
      <c r="K695" s="727" t="s">
        <v>2523</v>
      </c>
      <c r="L695" s="728">
        <v>477.5</v>
      </c>
      <c r="M695" s="728">
        <v>477.5</v>
      </c>
      <c r="N695" s="727">
        <v>1</v>
      </c>
      <c r="O695" s="812">
        <v>1</v>
      </c>
      <c r="P695" s="728">
        <v>477.5</v>
      </c>
      <c r="Q695" s="745">
        <v>1</v>
      </c>
      <c r="R695" s="727">
        <v>1</v>
      </c>
      <c r="S695" s="745">
        <v>1</v>
      </c>
      <c r="T695" s="812">
        <v>1</v>
      </c>
      <c r="U695" s="768">
        <v>1</v>
      </c>
    </row>
    <row r="696" spans="1:21" ht="14.4" customHeight="1" x14ac:dyDescent="0.3">
      <c r="A696" s="726">
        <v>31</v>
      </c>
      <c r="B696" s="727" t="s">
        <v>1843</v>
      </c>
      <c r="C696" s="727" t="s">
        <v>1849</v>
      </c>
      <c r="D696" s="810" t="s">
        <v>2962</v>
      </c>
      <c r="E696" s="811" t="s">
        <v>1868</v>
      </c>
      <c r="F696" s="727" t="s">
        <v>1844</v>
      </c>
      <c r="G696" s="727" t="s">
        <v>2178</v>
      </c>
      <c r="H696" s="727" t="s">
        <v>610</v>
      </c>
      <c r="I696" s="727" t="s">
        <v>1514</v>
      </c>
      <c r="J696" s="727" t="s">
        <v>760</v>
      </c>
      <c r="K696" s="727" t="s">
        <v>1515</v>
      </c>
      <c r="L696" s="728">
        <v>42.51</v>
      </c>
      <c r="M696" s="728">
        <v>42.51</v>
      </c>
      <c r="N696" s="727">
        <v>1</v>
      </c>
      <c r="O696" s="812">
        <v>0.5</v>
      </c>
      <c r="P696" s="728">
        <v>42.51</v>
      </c>
      <c r="Q696" s="745">
        <v>1</v>
      </c>
      <c r="R696" s="727">
        <v>1</v>
      </c>
      <c r="S696" s="745">
        <v>1</v>
      </c>
      <c r="T696" s="812">
        <v>0.5</v>
      </c>
      <c r="U696" s="768">
        <v>1</v>
      </c>
    </row>
    <row r="697" spans="1:21" ht="14.4" customHeight="1" x14ac:dyDescent="0.3">
      <c r="A697" s="726">
        <v>31</v>
      </c>
      <c r="B697" s="727" t="s">
        <v>1843</v>
      </c>
      <c r="C697" s="727" t="s">
        <v>1849</v>
      </c>
      <c r="D697" s="810" t="s">
        <v>2962</v>
      </c>
      <c r="E697" s="811" t="s">
        <v>1868</v>
      </c>
      <c r="F697" s="727" t="s">
        <v>1844</v>
      </c>
      <c r="G697" s="727" t="s">
        <v>1926</v>
      </c>
      <c r="H697" s="727" t="s">
        <v>571</v>
      </c>
      <c r="I697" s="727" t="s">
        <v>2179</v>
      </c>
      <c r="J697" s="727" t="s">
        <v>1928</v>
      </c>
      <c r="K697" s="727" t="s">
        <v>2135</v>
      </c>
      <c r="L697" s="728">
        <v>848.49</v>
      </c>
      <c r="M697" s="728">
        <v>848.49</v>
      </c>
      <c r="N697" s="727">
        <v>1</v>
      </c>
      <c r="O697" s="812">
        <v>0.5</v>
      </c>
      <c r="P697" s="728"/>
      <c r="Q697" s="745">
        <v>0</v>
      </c>
      <c r="R697" s="727"/>
      <c r="S697" s="745">
        <v>0</v>
      </c>
      <c r="T697" s="812"/>
      <c r="U697" s="768">
        <v>0</v>
      </c>
    </row>
    <row r="698" spans="1:21" ht="14.4" customHeight="1" x14ac:dyDescent="0.3">
      <c r="A698" s="726">
        <v>31</v>
      </c>
      <c r="B698" s="727" t="s">
        <v>1843</v>
      </c>
      <c r="C698" s="727" t="s">
        <v>1849</v>
      </c>
      <c r="D698" s="810" t="s">
        <v>2962</v>
      </c>
      <c r="E698" s="811" t="s">
        <v>1868</v>
      </c>
      <c r="F698" s="727" t="s">
        <v>1844</v>
      </c>
      <c r="G698" s="727" t="s">
        <v>1930</v>
      </c>
      <c r="H698" s="727" t="s">
        <v>571</v>
      </c>
      <c r="I698" s="727" t="s">
        <v>1931</v>
      </c>
      <c r="J698" s="727" t="s">
        <v>1932</v>
      </c>
      <c r="K698" s="727" t="s">
        <v>1933</v>
      </c>
      <c r="L698" s="728">
        <v>0</v>
      </c>
      <c r="M698" s="728">
        <v>0</v>
      </c>
      <c r="N698" s="727">
        <v>9</v>
      </c>
      <c r="O698" s="812">
        <v>5.5</v>
      </c>
      <c r="P698" s="728">
        <v>0</v>
      </c>
      <c r="Q698" s="745"/>
      <c r="R698" s="727">
        <v>5</v>
      </c>
      <c r="S698" s="745">
        <v>0.55555555555555558</v>
      </c>
      <c r="T698" s="812">
        <v>3.5</v>
      </c>
      <c r="U698" s="768">
        <v>0.63636363636363635</v>
      </c>
    </row>
    <row r="699" spans="1:21" ht="14.4" customHeight="1" x14ac:dyDescent="0.3">
      <c r="A699" s="726">
        <v>31</v>
      </c>
      <c r="B699" s="727" t="s">
        <v>1843</v>
      </c>
      <c r="C699" s="727" t="s">
        <v>1849</v>
      </c>
      <c r="D699" s="810" t="s">
        <v>2962</v>
      </c>
      <c r="E699" s="811" t="s">
        <v>1868</v>
      </c>
      <c r="F699" s="727" t="s">
        <v>1844</v>
      </c>
      <c r="G699" s="727" t="s">
        <v>2065</v>
      </c>
      <c r="H699" s="727" t="s">
        <v>571</v>
      </c>
      <c r="I699" s="727" t="s">
        <v>2066</v>
      </c>
      <c r="J699" s="727" t="s">
        <v>1105</v>
      </c>
      <c r="K699" s="727" t="s">
        <v>2067</v>
      </c>
      <c r="L699" s="728">
        <v>48.09</v>
      </c>
      <c r="M699" s="728">
        <v>48.09</v>
      </c>
      <c r="N699" s="727">
        <v>1</v>
      </c>
      <c r="O699" s="812">
        <v>1</v>
      </c>
      <c r="P699" s="728">
        <v>48.09</v>
      </c>
      <c r="Q699" s="745">
        <v>1</v>
      </c>
      <c r="R699" s="727">
        <v>1</v>
      </c>
      <c r="S699" s="745">
        <v>1</v>
      </c>
      <c r="T699" s="812">
        <v>1</v>
      </c>
      <c r="U699" s="768">
        <v>1</v>
      </c>
    </row>
    <row r="700" spans="1:21" ht="14.4" customHeight="1" x14ac:dyDescent="0.3">
      <c r="A700" s="726">
        <v>31</v>
      </c>
      <c r="B700" s="727" t="s">
        <v>1843</v>
      </c>
      <c r="C700" s="727" t="s">
        <v>1849</v>
      </c>
      <c r="D700" s="810" t="s">
        <v>2962</v>
      </c>
      <c r="E700" s="811" t="s">
        <v>1868</v>
      </c>
      <c r="F700" s="727" t="s">
        <v>1844</v>
      </c>
      <c r="G700" s="727" t="s">
        <v>1881</v>
      </c>
      <c r="H700" s="727" t="s">
        <v>571</v>
      </c>
      <c r="I700" s="727" t="s">
        <v>1882</v>
      </c>
      <c r="J700" s="727" t="s">
        <v>606</v>
      </c>
      <c r="K700" s="727" t="s">
        <v>1883</v>
      </c>
      <c r="L700" s="728">
        <v>0</v>
      </c>
      <c r="M700" s="728">
        <v>0</v>
      </c>
      <c r="N700" s="727">
        <v>3</v>
      </c>
      <c r="O700" s="812">
        <v>1.5</v>
      </c>
      <c r="P700" s="728">
        <v>0</v>
      </c>
      <c r="Q700" s="745"/>
      <c r="R700" s="727">
        <v>2</v>
      </c>
      <c r="S700" s="745">
        <v>0.66666666666666663</v>
      </c>
      <c r="T700" s="812">
        <v>0.5</v>
      </c>
      <c r="U700" s="768">
        <v>0.33333333333333331</v>
      </c>
    </row>
    <row r="701" spans="1:21" ht="14.4" customHeight="1" x14ac:dyDescent="0.3">
      <c r="A701" s="726">
        <v>31</v>
      </c>
      <c r="B701" s="727" t="s">
        <v>1843</v>
      </c>
      <c r="C701" s="727" t="s">
        <v>1849</v>
      </c>
      <c r="D701" s="810" t="s">
        <v>2962</v>
      </c>
      <c r="E701" s="811" t="s">
        <v>1868</v>
      </c>
      <c r="F701" s="727" t="s">
        <v>1844</v>
      </c>
      <c r="G701" s="727" t="s">
        <v>1881</v>
      </c>
      <c r="H701" s="727" t="s">
        <v>571</v>
      </c>
      <c r="I701" s="727" t="s">
        <v>2180</v>
      </c>
      <c r="J701" s="727" t="s">
        <v>606</v>
      </c>
      <c r="K701" s="727" t="s">
        <v>2181</v>
      </c>
      <c r="L701" s="728">
        <v>0</v>
      </c>
      <c r="M701" s="728">
        <v>0</v>
      </c>
      <c r="N701" s="727">
        <v>1</v>
      </c>
      <c r="O701" s="812">
        <v>1</v>
      </c>
      <c r="P701" s="728">
        <v>0</v>
      </c>
      <c r="Q701" s="745"/>
      <c r="R701" s="727">
        <v>1</v>
      </c>
      <c r="S701" s="745">
        <v>1</v>
      </c>
      <c r="T701" s="812">
        <v>1</v>
      </c>
      <c r="U701" s="768">
        <v>1</v>
      </c>
    </row>
    <row r="702" spans="1:21" ht="14.4" customHeight="1" x14ac:dyDescent="0.3">
      <c r="A702" s="726">
        <v>31</v>
      </c>
      <c r="B702" s="727" t="s">
        <v>1843</v>
      </c>
      <c r="C702" s="727" t="s">
        <v>1849</v>
      </c>
      <c r="D702" s="810" t="s">
        <v>2962</v>
      </c>
      <c r="E702" s="811" t="s">
        <v>1868</v>
      </c>
      <c r="F702" s="727" t="s">
        <v>1844</v>
      </c>
      <c r="G702" s="727" t="s">
        <v>2524</v>
      </c>
      <c r="H702" s="727" t="s">
        <v>571</v>
      </c>
      <c r="I702" s="727" t="s">
        <v>2525</v>
      </c>
      <c r="J702" s="727" t="s">
        <v>2526</v>
      </c>
      <c r="K702" s="727" t="s">
        <v>2527</v>
      </c>
      <c r="L702" s="728">
        <v>76.180000000000007</v>
      </c>
      <c r="M702" s="728">
        <v>76.180000000000007</v>
      </c>
      <c r="N702" s="727">
        <v>1</v>
      </c>
      <c r="O702" s="812">
        <v>0.5</v>
      </c>
      <c r="P702" s="728">
        <v>76.180000000000007</v>
      </c>
      <c r="Q702" s="745">
        <v>1</v>
      </c>
      <c r="R702" s="727">
        <v>1</v>
      </c>
      <c r="S702" s="745">
        <v>1</v>
      </c>
      <c r="T702" s="812">
        <v>0.5</v>
      </c>
      <c r="U702" s="768">
        <v>1</v>
      </c>
    </row>
    <row r="703" spans="1:21" ht="14.4" customHeight="1" x14ac:dyDescent="0.3">
      <c r="A703" s="726">
        <v>31</v>
      </c>
      <c r="B703" s="727" t="s">
        <v>1843</v>
      </c>
      <c r="C703" s="727" t="s">
        <v>1849</v>
      </c>
      <c r="D703" s="810" t="s">
        <v>2962</v>
      </c>
      <c r="E703" s="811" t="s">
        <v>1868</v>
      </c>
      <c r="F703" s="727" t="s">
        <v>1844</v>
      </c>
      <c r="G703" s="727" t="s">
        <v>1946</v>
      </c>
      <c r="H703" s="727" t="s">
        <v>571</v>
      </c>
      <c r="I703" s="727" t="s">
        <v>1947</v>
      </c>
      <c r="J703" s="727" t="s">
        <v>1948</v>
      </c>
      <c r="K703" s="727" t="s">
        <v>1949</v>
      </c>
      <c r="L703" s="728">
        <v>132.97999999999999</v>
      </c>
      <c r="M703" s="728">
        <v>930.8599999999999</v>
      </c>
      <c r="N703" s="727">
        <v>7</v>
      </c>
      <c r="O703" s="812">
        <v>5</v>
      </c>
      <c r="P703" s="728">
        <v>930.8599999999999</v>
      </c>
      <c r="Q703" s="745">
        <v>1</v>
      </c>
      <c r="R703" s="727">
        <v>7</v>
      </c>
      <c r="S703" s="745">
        <v>1</v>
      </c>
      <c r="T703" s="812">
        <v>5</v>
      </c>
      <c r="U703" s="768">
        <v>1</v>
      </c>
    </row>
    <row r="704" spans="1:21" ht="14.4" customHeight="1" x14ac:dyDescent="0.3">
      <c r="A704" s="726">
        <v>31</v>
      </c>
      <c r="B704" s="727" t="s">
        <v>1843</v>
      </c>
      <c r="C704" s="727" t="s">
        <v>1849</v>
      </c>
      <c r="D704" s="810" t="s">
        <v>2962</v>
      </c>
      <c r="E704" s="811" t="s">
        <v>1868</v>
      </c>
      <c r="F704" s="727" t="s">
        <v>1844</v>
      </c>
      <c r="G704" s="727" t="s">
        <v>1946</v>
      </c>
      <c r="H704" s="727" t="s">
        <v>571</v>
      </c>
      <c r="I704" s="727" t="s">
        <v>2013</v>
      </c>
      <c r="J704" s="727" t="s">
        <v>1948</v>
      </c>
      <c r="K704" s="727" t="s">
        <v>1949</v>
      </c>
      <c r="L704" s="728">
        <v>132.97999999999999</v>
      </c>
      <c r="M704" s="728">
        <v>265.95999999999998</v>
      </c>
      <c r="N704" s="727">
        <v>2</v>
      </c>
      <c r="O704" s="812">
        <v>1</v>
      </c>
      <c r="P704" s="728">
        <v>265.95999999999998</v>
      </c>
      <c r="Q704" s="745">
        <v>1</v>
      </c>
      <c r="R704" s="727">
        <v>2</v>
      </c>
      <c r="S704" s="745">
        <v>1</v>
      </c>
      <c r="T704" s="812">
        <v>1</v>
      </c>
      <c r="U704" s="768">
        <v>1</v>
      </c>
    </row>
    <row r="705" spans="1:21" ht="14.4" customHeight="1" x14ac:dyDescent="0.3">
      <c r="A705" s="726">
        <v>31</v>
      </c>
      <c r="B705" s="727" t="s">
        <v>1843</v>
      </c>
      <c r="C705" s="727" t="s">
        <v>1849</v>
      </c>
      <c r="D705" s="810" t="s">
        <v>2962</v>
      </c>
      <c r="E705" s="811" t="s">
        <v>1868</v>
      </c>
      <c r="F705" s="727" t="s">
        <v>1844</v>
      </c>
      <c r="G705" s="727" t="s">
        <v>1950</v>
      </c>
      <c r="H705" s="727" t="s">
        <v>571</v>
      </c>
      <c r="I705" s="727" t="s">
        <v>2115</v>
      </c>
      <c r="J705" s="727" t="s">
        <v>1952</v>
      </c>
      <c r="K705" s="727" t="s">
        <v>2116</v>
      </c>
      <c r="L705" s="728">
        <v>58.62</v>
      </c>
      <c r="M705" s="728">
        <v>58.62</v>
      </c>
      <c r="N705" s="727">
        <v>1</v>
      </c>
      <c r="O705" s="812">
        <v>1</v>
      </c>
      <c r="P705" s="728"/>
      <c r="Q705" s="745">
        <v>0</v>
      </c>
      <c r="R705" s="727"/>
      <c r="S705" s="745">
        <v>0</v>
      </c>
      <c r="T705" s="812"/>
      <c r="U705" s="768">
        <v>0</v>
      </c>
    </row>
    <row r="706" spans="1:21" ht="14.4" customHeight="1" x14ac:dyDescent="0.3">
      <c r="A706" s="726">
        <v>31</v>
      </c>
      <c r="B706" s="727" t="s">
        <v>1843</v>
      </c>
      <c r="C706" s="727" t="s">
        <v>1849</v>
      </c>
      <c r="D706" s="810" t="s">
        <v>2962</v>
      </c>
      <c r="E706" s="811" t="s">
        <v>1868</v>
      </c>
      <c r="F706" s="727" t="s">
        <v>1844</v>
      </c>
      <c r="G706" s="727" t="s">
        <v>2084</v>
      </c>
      <c r="H706" s="727" t="s">
        <v>571</v>
      </c>
      <c r="I706" s="727" t="s">
        <v>2085</v>
      </c>
      <c r="J706" s="727" t="s">
        <v>2086</v>
      </c>
      <c r="K706" s="727" t="s">
        <v>1504</v>
      </c>
      <c r="L706" s="728">
        <v>38.56</v>
      </c>
      <c r="M706" s="728">
        <v>38.56</v>
      </c>
      <c r="N706" s="727">
        <v>1</v>
      </c>
      <c r="O706" s="812">
        <v>1</v>
      </c>
      <c r="P706" s="728">
        <v>38.56</v>
      </c>
      <c r="Q706" s="745">
        <v>1</v>
      </c>
      <c r="R706" s="727">
        <v>1</v>
      </c>
      <c r="S706" s="745">
        <v>1</v>
      </c>
      <c r="T706" s="812">
        <v>1</v>
      </c>
      <c r="U706" s="768">
        <v>1</v>
      </c>
    </row>
    <row r="707" spans="1:21" ht="14.4" customHeight="1" x14ac:dyDescent="0.3">
      <c r="A707" s="726">
        <v>31</v>
      </c>
      <c r="B707" s="727" t="s">
        <v>1843</v>
      </c>
      <c r="C707" s="727" t="s">
        <v>1849</v>
      </c>
      <c r="D707" s="810" t="s">
        <v>2962</v>
      </c>
      <c r="E707" s="811" t="s">
        <v>1868</v>
      </c>
      <c r="F707" s="727" t="s">
        <v>1844</v>
      </c>
      <c r="G707" s="727" t="s">
        <v>2528</v>
      </c>
      <c r="H707" s="727" t="s">
        <v>610</v>
      </c>
      <c r="I707" s="727" t="s">
        <v>1803</v>
      </c>
      <c r="J707" s="727" t="s">
        <v>1315</v>
      </c>
      <c r="K707" s="727" t="s">
        <v>1804</v>
      </c>
      <c r="L707" s="728">
        <v>64.56</v>
      </c>
      <c r="M707" s="728">
        <v>129.12</v>
      </c>
      <c r="N707" s="727">
        <v>2</v>
      </c>
      <c r="O707" s="812">
        <v>1</v>
      </c>
      <c r="P707" s="728"/>
      <c r="Q707" s="745">
        <v>0</v>
      </c>
      <c r="R707" s="727"/>
      <c r="S707" s="745">
        <v>0</v>
      </c>
      <c r="T707" s="812"/>
      <c r="U707" s="768">
        <v>0</v>
      </c>
    </row>
    <row r="708" spans="1:21" ht="14.4" customHeight="1" x14ac:dyDescent="0.3">
      <c r="A708" s="726">
        <v>31</v>
      </c>
      <c r="B708" s="727" t="s">
        <v>1843</v>
      </c>
      <c r="C708" s="727" t="s">
        <v>1849</v>
      </c>
      <c r="D708" s="810" t="s">
        <v>2962</v>
      </c>
      <c r="E708" s="811" t="s">
        <v>1868</v>
      </c>
      <c r="F708" s="727" t="s">
        <v>1844</v>
      </c>
      <c r="G708" s="727" t="s">
        <v>2529</v>
      </c>
      <c r="H708" s="727" t="s">
        <v>610</v>
      </c>
      <c r="I708" s="727" t="s">
        <v>2530</v>
      </c>
      <c r="J708" s="727" t="s">
        <v>1511</v>
      </c>
      <c r="K708" s="727" t="s">
        <v>2531</v>
      </c>
      <c r="L708" s="728">
        <v>351.51</v>
      </c>
      <c r="M708" s="728">
        <v>351.51</v>
      </c>
      <c r="N708" s="727">
        <v>1</v>
      </c>
      <c r="O708" s="812">
        <v>0.5</v>
      </c>
      <c r="P708" s="728">
        <v>351.51</v>
      </c>
      <c r="Q708" s="745">
        <v>1</v>
      </c>
      <c r="R708" s="727">
        <v>1</v>
      </c>
      <c r="S708" s="745">
        <v>1</v>
      </c>
      <c r="T708" s="812">
        <v>0.5</v>
      </c>
      <c r="U708" s="768">
        <v>1</v>
      </c>
    </row>
    <row r="709" spans="1:21" ht="14.4" customHeight="1" x14ac:dyDescent="0.3">
      <c r="A709" s="726">
        <v>31</v>
      </c>
      <c r="B709" s="727" t="s">
        <v>1843</v>
      </c>
      <c r="C709" s="727" t="s">
        <v>1849</v>
      </c>
      <c r="D709" s="810" t="s">
        <v>2962</v>
      </c>
      <c r="E709" s="811" t="s">
        <v>1868</v>
      </c>
      <c r="F709" s="727" t="s">
        <v>1844</v>
      </c>
      <c r="G709" s="727" t="s">
        <v>1886</v>
      </c>
      <c r="H709" s="727" t="s">
        <v>610</v>
      </c>
      <c r="I709" s="727" t="s">
        <v>1887</v>
      </c>
      <c r="J709" s="727" t="s">
        <v>753</v>
      </c>
      <c r="K709" s="727" t="s">
        <v>1497</v>
      </c>
      <c r="L709" s="728">
        <v>490.89</v>
      </c>
      <c r="M709" s="728">
        <v>9326.9100000000017</v>
      </c>
      <c r="N709" s="727">
        <v>19</v>
      </c>
      <c r="O709" s="812">
        <v>16</v>
      </c>
      <c r="P709" s="728">
        <v>7854.2400000000016</v>
      </c>
      <c r="Q709" s="745">
        <v>0.8421052631578948</v>
      </c>
      <c r="R709" s="727">
        <v>16</v>
      </c>
      <c r="S709" s="745">
        <v>0.84210526315789469</v>
      </c>
      <c r="T709" s="812">
        <v>13</v>
      </c>
      <c r="U709" s="768">
        <v>0.8125</v>
      </c>
    </row>
    <row r="710" spans="1:21" ht="14.4" customHeight="1" x14ac:dyDescent="0.3">
      <c r="A710" s="726">
        <v>31</v>
      </c>
      <c r="B710" s="727" t="s">
        <v>1843</v>
      </c>
      <c r="C710" s="727" t="s">
        <v>1849</v>
      </c>
      <c r="D710" s="810" t="s">
        <v>2962</v>
      </c>
      <c r="E710" s="811" t="s">
        <v>1868</v>
      </c>
      <c r="F710" s="727" t="s">
        <v>1844</v>
      </c>
      <c r="G710" s="727" t="s">
        <v>1886</v>
      </c>
      <c r="H710" s="727" t="s">
        <v>610</v>
      </c>
      <c r="I710" s="727" t="s">
        <v>1888</v>
      </c>
      <c r="J710" s="727" t="s">
        <v>753</v>
      </c>
      <c r="K710" s="727" t="s">
        <v>1495</v>
      </c>
      <c r="L710" s="728">
        <v>736.33</v>
      </c>
      <c r="M710" s="728">
        <v>8099.63</v>
      </c>
      <c r="N710" s="727">
        <v>11</v>
      </c>
      <c r="O710" s="812">
        <v>8</v>
      </c>
      <c r="P710" s="728">
        <v>8099.63</v>
      </c>
      <c r="Q710" s="745">
        <v>1</v>
      </c>
      <c r="R710" s="727">
        <v>11</v>
      </c>
      <c r="S710" s="745">
        <v>1</v>
      </c>
      <c r="T710" s="812">
        <v>8</v>
      </c>
      <c r="U710" s="768">
        <v>1</v>
      </c>
    </row>
    <row r="711" spans="1:21" ht="14.4" customHeight="1" x14ac:dyDescent="0.3">
      <c r="A711" s="726">
        <v>31</v>
      </c>
      <c r="B711" s="727" t="s">
        <v>1843</v>
      </c>
      <c r="C711" s="727" t="s">
        <v>1849</v>
      </c>
      <c r="D711" s="810" t="s">
        <v>2962</v>
      </c>
      <c r="E711" s="811" t="s">
        <v>1868</v>
      </c>
      <c r="F711" s="727" t="s">
        <v>1844</v>
      </c>
      <c r="G711" s="727" t="s">
        <v>1886</v>
      </c>
      <c r="H711" s="727" t="s">
        <v>610</v>
      </c>
      <c r="I711" s="727" t="s">
        <v>2018</v>
      </c>
      <c r="J711" s="727" t="s">
        <v>753</v>
      </c>
      <c r="K711" s="727" t="s">
        <v>2019</v>
      </c>
      <c r="L711" s="728">
        <v>923.74</v>
      </c>
      <c r="M711" s="728">
        <v>2771.2200000000003</v>
      </c>
      <c r="N711" s="727">
        <v>3</v>
      </c>
      <c r="O711" s="812">
        <v>2</v>
      </c>
      <c r="P711" s="728">
        <v>2771.2200000000003</v>
      </c>
      <c r="Q711" s="745">
        <v>1</v>
      </c>
      <c r="R711" s="727">
        <v>3</v>
      </c>
      <c r="S711" s="745">
        <v>1</v>
      </c>
      <c r="T711" s="812">
        <v>2</v>
      </c>
      <c r="U711" s="768">
        <v>1</v>
      </c>
    </row>
    <row r="712" spans="1:21" ht="14.4" customHeight="1" x14ac:dyDescent="0.3">
      <c r="A712" s="726">
        <v>31</v>
      </c>
      <c r="B712" s="727" t="s">
        <v>1843</v>
      </c>
      <c r="C712" s="727" t="s">
        <v>1849</v>
      </c>
      <c r="D712" s="810" t="s">
        <v>2962</v>
      </c>
      <c r="E712" s="811" t="s">
        <v>1868</v>
      </c>
      <c r="F712" s="727" t="s">
        <v>1844</v>
      </c>
      <c r="G712" s="727" t="s">
        <v>1886</v>
      </c>
      <c r="H712" s="727" t="s">
        <v>610</v>
      </c>
      <c r="I712" s="727" t="s">
        <v>1496</v>
      </c>
      <c r="J712" s="727" t="s">
        <v>753</v>
      </c>
      <c r="K712" s="727" t="s">
        <v>1497</v>
      </c>
      <c r="L712" s="728">
        <v>490.89</v>
      </c>
      <c r="M712" s="728">
        <v>490.89</v>
      </c>
      <c r="N712" s="727">
        <v>1</v>
      </c>
      <c r="O712" s="812">
        <v>1</v>
      </c>
      <c r="P712" s="728">
        <v>490.89</v>
      </c>
      <c r="Q712" s="745">
        <v>1</v>
      </c>
      <c r="R712" s="727">
        <v>1</v>
      </c>
      <c r="S712" s="745">
        <v>1</v>
      </c>
      <c r="T712" s="812">
        <v>1</v>
      </c>
      <c r="U712" s="768">
        <v>1</v>
      </c>
    </row>
    <row r="713" spans="1:21" ht="14.4" customHeight="1" x14ac:dyDescent="0.3">
      <c r="A713" s="726">
        <v>31</v>
      </c>
      <c r="B713" s="727" t="s">
        <v>1843</v>
      </c>
      <c r="C713" s="727" t="s">
        <v>1849</v>
      </c>
      <c r="D713" s="810" t="s">
        <v>2962</v>
      </c>
      <c r="E713" s="811" t="s">
        <v>1868</v>
      </c>
      <c r="F713" s="727" t="s">
        <v>1844</v>
      </c>
      <c r="G713" s="727" t="s">
        <v>1889</v>
      </c>
      <c r="H713" s="727" t="s">
        <v>610</v>
      </c>
      <c r="I713" s="727" t="s">
        <v>1673</v>
      </c>
      <c r="J713" s="727" t="s">
        <v>643</v>
      </c>
      <c r="K713" s="727" t="s">
        <v>1674</v>
      </c>
      <c r="L713" s="728">
        <v>48.42</v>
      </c>
      <c r="M713" s="728">
        <v>242.1</v>
      </c>
      <c r="N713" s="727">
        <v>5</v>
      </c>
      <c r="O713" s="812">
        <v>4</v>
      </c>
      <c r="P713" s="728">
        <v>145.26</v>
      </c>
      <c r="Q713" s="745">
        <v>0.6</v>
      </c>
      <c r="R713" s="727">
        <v>3</v>
      </c>
      <c r="S713" s="745">
        <v>0.6</v>
      </c>
      <c r="T713" s="812">
        <v>2</v>
      </c>
      <c r="U713" s="768">
        <v>0.5</v>
      </c>
    </row>
    <row r="714" spans="1:21" ht="14.4" customHeight="1" x14ac:dyDescent="0.3">
      <c r="A714" s="726">
        <v>31</v>
      </c>
      <c r="B714" s="727" t="s">
        <v>1843</v>
      </c>
      <c r="C714" s="727" t="s">
        <v>1849</v>
      </c>
      <c r="D714" s="810" t="s">
        <v>2962</v>
      </c>
      <c r="E714" s="811" t="s">
        <v>1868</v>
      </c>
      <c r="F714" s="727" t="s">
        <v>1844</v>
      </c>
      <c r="G714" s="727" t="s">
        <v>1889</v>
      </c>
      <c r="H714" s="727" t="s">
        <v>571</v>
      </c>
      <c r="I714" s="727" t="s">
        <v>2050</v>
      </c>
      <c r="J714" s="727" t="s">
        <v>643</v>
      </c>
      <c r="K714" s="727" t="s">
        <v>2051</v>
      </c>
      <c r="L714" s="728">
        <v>48.42</v>
      </c>
      <c r="M714" s="728">
        <v>48.42</v>
      </c>
      <c r="N714" s="727">
        <v>1</v>
      </c>
      <c r="O714" s="812">
        <v>1</v>
      </c>
      <c r="P714" s="728"/>
      <c r="Q714" s="745">
        <v>0</v>
      </c>
      <c r="R714" s="727"/>
      <c r="S714" s="745">
        <v>0</v>
      </c>
      <c r="T714" s="812"/>
      <c r="U714" s="768">
        <v>0</v>
      </c>
    </row>
    <row r="715" spans="1:21" ht="14.4" customHeight="1" x14ac:dyDescent="0.3">
      <c r="A715" s="726">
        <v>31</v>
      </c>
      <c r="B715" s="727" t="s">
        <v>1843</v>
      </c>
      <c r="C715" s="727" t="s">
        <v>1849</v>
      </c>
      <c r="D715" s="810" t="s">
        <v>2962</v>
      </c>
      <c r="E715" s="811" t="s">
        <v>1868</v>
      </c>
      <c r="F715" s="727" t="s">
        <v>1844</v>
      </c>
      <c r="G715" s="727" t="s">
        <v>2208</v>
      </c>
      <c r="H715" s="727" t="s">
        <v>571</v>
      </c>
      <c r="I715" s="727" t="s">
        <v>2209</v>
      </c>
      <c r="J715" s="727" t="s">
        <v>771</v>
      </c>
      <c r="K715" s="727" t="s">
        <v>2210</v>
      </c>
      <c r="L715" s="728">
        <v>185.26</v>
      </c>
      <c r="M715" s="728">
        <v>185.26</v>
      </c>
      <c r="N715" s="727">
        <v>1</v>
      </c>
      <c r="O715" s="812">
        <v>0.5</v>
      </c>
      <c r="P715" s="728">
        <v>185.26</v>
      </c>
      <c r="Q715" s="745">
        <v>1</v>
      </c>
      <c r="R715" s="727">
        <v>1</v>
      </c>
      <c r="S715" s="745">
        <v>1</v>
      </c>
      <c r="T715" s="812">
        <v>0.5</v>
      </c>
      <c r="U715" s="768">
        <v>1</v>
      </c>
    </row>
    <row r="716" spans="1:21" ht="14.4" customHeight="1" x14ac:dyDescent="0.3">
      <c r="A716" s="726">
        <v>31</v>
      </c>
      <c r="B716" s="727" t="s">
        <v>1843</v>
      </c>
      <c r="C716" s="727" t="s">
        <v>1849</v>
      </c>
      <c r="D716" s="810" t="s">
        <v>2962</v>
      </c>
      <c r="E716" s="811" t="s">
        <v>1868</v>
      </c>
      <c r="F716" s="727" t="s">
        <v>1844</v>
      </c>
      <c r="G716" s="727" t="s">
        <v>2208</v>
      </c>
      <c r="H716" s="727" t="s">
        <v>571</v>
      </c>
      <c r="I716" s="727" t="s">
        <v>2209</v>
      </c>
      <c r="J716" s="727" t="s">
        <v>771</v>
      </c>
      <c r="K716" s="727" t="s">
        <v>2210</v>
      </c>
      <c r="L716" s="728">
        <v>103.67</v>
      </c>
      <c r="M716" s="728">
        <v>103.67</v>
      </c>
      <c r="N716" s="727">
        <v>1</v>
      </c>
      <c r="O716" s="812">
        <v>1</v>
      </c>
      <c r="P716" s="728">
        <v>103.67</v>
      </c>
      <c r="Q716" s="745">
        <v>1</v>
      </c>
      <c r="R716" s="727">
        <v>1</v>
      </c>
      <c r="S716" s="745">
        <v>1</v>
      </c>
      <c r="T716" s="812">
        <v>1</v>
      </c>
      <c r="U716" s="768">
        <v>1</v>
      </c>
    </row>
    <row r="717" spans="1:21" ht="14.4" customHeight="1" x14ac:dyDescent="0.3">
      <c r="A717" s="726">
        <v>31</v>
      </c>
      <c r="B717" s="727" t="s">
        <v>1843</v>
      </c>
      <c r="C717" s="727" t="s">
        <v>1849</v>
      </c>
      <c r="D717" s="810" t="s">
        <v>2962</v>
      </c>
      <c r="E717" s="811" t="s">
        <v>1868</v>
      </c>
      <c r="F717" s="727" t="s">
        <v>1844</v>
      </c>
      <c r="G717" s="727" t="s">
        <v>2280</v>
      </c>
      <c r="H717" s="727" t="s">
        <v>571</v>
      </c>
      <c r="I717" s="727" t="s">
        <v>2532</v>
      </c>
      <c r="J717" s="727" t="s">
        <v>2282</v>
      </c>
      <c r="K717" s="727" t="s">
        <v>2283</v>
      </c>
      <c r="L717" s="728">
        <v>54.55</v>
      </c>
      <c r="M717" s="728">
        <v>218.2</v>
      </c>
      <c r="N717" s="727">
        <v>4</v>
      </c>
      <c r="O717" s="812">
        <v>2.5</v>
      </c>
      <c r="P717" s="728">
        <v>109.1</v>
      </c>
      <c r="Q717" s="745">
        <v>0.5</v>
      </c>
      <c r="R717" s="727">
        <v>2</v>
      </c>
      <c r="S717" s="745">
        <v>0.5</v>
      </c>
      <c r="T717" s="812">
        <v>1.5</v>
      </c>
      <c r="U717" s="768">
        <v>0.6</v>
      </c>
    </row>
    <row r="718" spans="1:21" ht="14.4" customHeight="1" x14ac:dyDescent="0.3">
      <c r="A718" s="726">
        <v>31</v>
      </c>
      <c r="B718" s="727" t="s">
        <v>1843</v>
      </c>
      <c r="C718" s="727" t="s">
        <v>1849</v>
      </c>
      <c r="D718" s="810" t="s">
        <v>2962</v>
      </c>
      <c r="E718" s="811" t="s">
        <v>1868</v>
      </c>
      <c r="F718" s="727" t="s">
        <v>1844</v>
      </c>
      <c r="G718" s="727" t="s">
        <v>2280</v>
      </c>
      <c r="H718" s="727" t="s">
        <v>571</v>
      </c>
      <c r="I718" s="727" t="s">
        <v>2281</v>
      </c>
      <c r="J718" s="727" t="s">
        <v>2282</v>
      </c>
      <c r="K718" s="727" t="s">
        <v>2283</v>
      </c>
      <c r="L718" s="728">
        <v>54.55</v>
      </c>
      <c r="M718" s="728">
        <v>163.64999999999998</v>
      </c>
      <c r="N718" s="727">
        <v>3</v>
      </c>
      <c r="O718" s="812">
        <v>1.5</v>
      </c>
      <c r="P718" s="728">
        <v>109.1</v>
      </c>
      <c r="Q718" s="745">
        <v>0.66666666666666674</v>
      </c>
      <c r="R718" s="727">
        <v>2</v>
      </c>
      <c r="S718" s="745">
        <v>0.66666666666666663</v>
      </c>
      <c r="T718" s="812">
        <v>1</v>
      </c>
      <c r="U718" s="768">
        <v>0.66666666666666663</v>
      </c>
    </row>
    <row r="719" spans="1:21" ht="14.4" customHeight="1" x14ac:dyDescent="0.3">
      <c r="A719" s="726">
        <v>31</v>
      </c>
      <c r="B719" s="727" t="s">
        <v>1843</v>
      </c>
      <c r="C719" s="727" t="s">
        <v>1849</v>
      </c>
      <c r="D719" s="810" t="s">
        <v>2962</v>
      </c>
      <c r="E719" s="811" t="s">
        <v>1868</v>
      </c>
      <c r="F719" s="727" t="s">
        <v>1844</v>
      </c>
      <c r="G719" s="727" t="s">
        <v>1890</v>
      </c>
      <c r="H719" s="727" t="s">
        <v>610</v>
      </c>
      <c r="I719" s="727" t="s">
        <v>1692</v>
      </c>
      <c r="J719" s="727" t="s">
        <v>1693</v>
      </c>
      <c r="K719" s="727" t="s">
        <v>1694</v>
      </c>
      <c r="L719" s="728">
        <v>0</v>
      </c>
      <c r="M719" s="728">
        <v>0</v>
      </c>
      <c r="N719" s="727">
        <v>9</v>
      </c>
      <c r="O719" s="812">
        <v>6.5</v>
      </c>
      <c r="P719" s="728">
        <v>0</v>
      </c>
      <c r="Q719" s="745"/>
      <c r="R719" s="727">
        <v>8</v>
      </c>
      <c r="S719" s="745">
        <v>0.88888888888888884</v>
      </c>
      <c r="T719" s="812">
        <v>5.5</v>
      </c>
      <c r="U719" s="768">
        <v>0.84615384615384615</v>
      </c>
    </row>
    <row r="720" spans="1:21" ht="14.4" customHeight="1" x14ac:dyDescent="0.3">
      <c r="A720" s="726">
        <v>31</v>
      </c>
      <c r="B720" s="727" t="s">
        <v>1843</v>
      </c>
      <c r="C720" s="727" t="s">
        <v>1849</v>
      </c>
      <c r="D720" s="810" t="s">
        <v>2962</v>
      </c>
      <c r="E720" s="811" t="s">
        <v>1868</v>
      </c>
      <c r="F720" s="727" t="s">
        <v>1844</v>
      </c>
      <c r="G720" s="727" t="s">
        <v>2481</v>
      </c>
      <c r="H720" s="727" t="s">
        <v>571</v>
      </c>
      <c r="I720" s="727" t="s">
        <v>2482</v>
      </c>
      <c r="J720" s="727" t="s">
        <v>2483</v>
      </c>
      <c r="K720" s="727" t="s">
        <v>2484</v>
      </c>
      <c r="L720" s="728">
        <v>657.67</v>
      </c>
      <c r="M720" s="728">
        <v>657.67</v>
      </c>
      <c r="N720" s="727">
        <v>1</v>
      </c>
      <c r="O720" s="812">
        <v>1</v>
      </c>
      <c r="P720" s="728">
        <v>657.67</v>
      </c>
      <c r="Q720" s="745">
        <v>1</v>
      </c>
      <c r="R720" s="727">
        <v>1</v>
      </c>
      <c r="S720" s="745">
        <v>1</v>
      </c>
      <c r="T720" s="812">
        <v>1</v>
      </c>
      <c r="U720" s="768">
        <v>1</v>
      </c>
    </row>
    <row r="721" spans="1:21" ht="14.4" customHeight="1" x14ac:dyDescent="0.3">
      <c r="A721" s="726">
        <v>31</v>
      </c>
      <c r="B721" s="727" t="s">
        <v>1843</v>
      </c>
      <c r="C721" s="727" t="s">
        <v>1849</v>
      </c>
      <c r="D721" s="810" t="s">
        <v>2962</v>
      </c>
      <c r="E721" s="811" t="s">
        <v>1868</v>
      </c>
      <c r="F721" s="727" t="s">
        <v>1844</v>
      </c>
      <c r="G721" s="727" t="s">
        <v>2481</v>
      </c>
      <c r="H721" s="727" t="s">
        <v>571</v>
      </c>
      <c r="I721" s="727" t="s">
        <v>2487</v>
      </c>
      <c r="J721" s="727" t="s">
        <v>2483</v>
      </c>
      <c r="K721" s="727" t="s">
        <v>2488</v>
      </c>
      <c r="L721" s="728">
        <v>789.2</v>
      </c>
      <c r="M721" s="728">
        <v>789.2</v>
      </c>
      <c r="N721" s="727">
        <v>1</v>
      </c>
      <c r="O721" s="812">
        <v>1</v>
      </c>
      <c r="P721" s="728">
        <v>789.2</v>
      </c>
      <c r="Q721" s="745">
        <v>1</v>
      </c>
      <c r="R721" s="727">
        <v>1</v>
      </c>
      <c r="S721" s="745">
        <v>1</v>
      </c>
      <c r="T721" s="812">
        <v>1</v>
      </c>
      <c r="U721" s="768">
        <v>1</v>
      </c>
    </row>
    <row r="722" spans="1:21" ht="14.4" customHeight="1" x14ac:dyDescent="0.3">
      <c r="A722" s="726">
        <v>31</v>
      </c>
      <c r="B722" s="727" t="s">
        <v>1843</v>
      </c>
      <c r="C722" s="727" t="s">
        <v>1849</v>
      </c>
      <c r="D722" s="810" t="s">
        <v>2962</v>
      </c>
      <c r="E722" s="811" t="s">
        <v>1868</v>
      </c>
      <c r="F722" s="727" t="s">
        <v>1844</v>
      </c>
      <c r="G722" s="727" t="s">
        <v>2533</v>
      </c>
      <c r="H722" s="727" t="s">
        <v>571</v>
      </c>
      <c r="I722" s="727" t="s">
        <v>2534</v>
      </c>
      <c r="J722" s="727" t="s">
        <v>2535</v>
      </c>
      <c r="K722" s="727" t="s">
        <v>2536</v>
      </c>
      <c r="L722" s="728">
        <v>152.63999999999999</v>
      </c>
      <c r="M722" s="728">
        <v>152.63999999999999</v>
      </c>
      <c r="N722" s="727">
        <v>1</v>
      </c>
      <c r="O722" s="812">
        <v>0.5</v>
      </c>
      <c r="P722" s="728">
        <v>152.63999999999999</v>
      </c>
      <c r="Q722" s="745">
        <v>1</v>
      </c>
      <c r="R722" s="727">
        <v>1</v>
      </c>
      <c r="S722" s="745">
        <v>1</v>
      </c>
      <c r="T722" s="812">
        <v>0.5</v>
      </c>
      <c r="U722" s="768">
        <v>1</v>
      </c>
    </row>
    <row r="723" spans="1:21" ht="14.4" customHeight="1" x14ac:dyDescent="0.3">
      <c r="A723" s="726">
        <v>31</v>
      </c>
      <c r="B723" s="727" t="s">
        <v>1843</v>
      </c>
      <c r="C723" s="727" t="s">
        <v>1849</v>
      </c>
      <c r="D723" s="810" t="s">
        <v>2962</v>
      </c>
      <c r="E723" s="811" t="s">
        <v>1868</v>
      </c>
      <c r="F723" s="727" t="s">
        <v>1844</v>
      </c>
      <c r="G723" s="727" t="s">
        <v>2537</v>
      </c>
      <c r="H723" s="727" t="s">
        <v>571</v>
      </c>
      <c r="I723" s="727" t="s">
        <v>2538</v>
      </c>
      <c r="J723" s="727" t="s">
        <v>2539</v>
      </c>
      <c r="K723" s="727" t="s">
        <v>2540</v>
      </c>
      <c r="L723" s="728">
        <v>0</v>
      </c>
      <c r="M723" s="728">
        <v>0</v>
      </c>
      <c r="N723" s="727">
        <v>3</v>
      </c>
      <c r="O723" s="812">
        <v>1</v>
      </c>
      <c r="P723" s="728"/>
      <c r="Q723" s="745"/>
      <c r="R723" s="727"/>
      <c r="S723" s="745">
        <v>0</v>
      </c>
      <c r="T723" s="812"/>
      <c r="U723" s="768">
        <v>0</v>
      </c>
    </row>
    <row r="724" spans="1:21" ht="14.4" customHeight="1" x14ac:dyDescent="0.3">
      <c r="A724" s="726">
        <v>31</v>
      </c>
      <c r="B724" s="727" t="s">
        <v>1843</v>
      </c>
      <c r="C724" s="727" t="s">
        <v>1849</v>
      </c>
      <c r="D724" s="810" t="s">
        <v>2962</v>
      </c>
      <c r="E724" s="811" t="s">
        <v>1868</v>
      </c>
      <c r="F724" s="727" t="s">
        <v>1844</v>
      </c>
      <c r="G724" s="727" t="s">
        <v>2537</v>
      </c>
      <c r="H724" s="727" t="s">
        <v>571</v>
      </c>
      <c r="I724" s="727" t="s">
        <v>2541</v>
      </c>
      <c r="J724" s="727" t="s">
        <v>2539</v>
      </c>
      <c r="K724" s="727" t="s">
        <v>2540</v>
      </c>
      <c r="L724" s="728">
        <v>0</v>
      </c>
      <c r="M724" s="728">
        <v>0</v>
      </c>
      <c r="N724" s="727">
        <v>2</v>
      </c>
      <c r="O724" s="812">
        <v>1</v>
      </c>
      <c r="P724" s="728"/>
      <c r="Q724" s="745"/>
      <c r="R724" s="727"/>
      <c r="S724" s="745">
        <v>0</v>
      </c>
      <c r="T724" s="812"/>
      <c r="U724" s="768">
        <v>0</v>
      </c>
    </row>
    <row r="725" spans="1:21" ht="14.4" customHeight="1" x14ac:dyDescent="0.3">
      <c r="A725" s="726">
        <v>31</v>
      </c>
      <c r="B725" s="727" t="s">
        <v>1843</v>
      </c>
      <c r="C725" s="727" t="s">
        <v>1849</v>
      </c>
      <c r="D725" s="810" t="s">
        <v>2962</v>
      </c>
      <c r="E725" s="811" t="s">
        <v>1868</v>
      </c>
      <c r="F725" s="727" t="s">
        <v>1844</v>
      </c>
      <c r="G725" s="727" t="s">
        <v>2542</v>
      </c>
      <c r="H725" s="727" t="s">
        <v>610</v>
      </c>
      <c r="I725" s="727" t="s">
        <v>2543</v>
      </c>
      <c r="J725" s="727" t="s">
        <v>2544</v>
      </c>
      <c r="K725" s="727" t="s">
        <v>2545</v>
      </c>
      <c r="L725" s="728">
        <v>802.48</v>
      </c>
      <c r="M725" s="728">
        <v>1604.96</v>
      </c>
      <c r="N725" s="727">
        <v>2</v>
      </c>
      <c r="O725" s="812">
        <v>0.5</v>
      </c>
      <c r="P725" s="728">
        <v>1604.96</v>
      </c>
      <c r="Q725" s="745">
        <v>1</v>
      </c>
      <c r="R725" s="727">
        <v>2</v>
      </c>
      <c r="S725" s="745">
        <v>1</v>
      </c>
      <c r="T725" s="812">
        <v>0.5</v>
      </c>
      <c r="U725" s="768">
        <v>1</v>
      </c>
    </row>
    <row r="726" spans="1:21" ht="14.4" customHeight="1" x14ac:dyDescent="0.3">
      <c r="A726" s="726">
        <v>31</v>
      </c>
      <c r="B726" s="727" t="s">
        <v>1843</v>
      </c>
      <c r="C726" s="727" t="s">
        <v>1849</v>
      </c>
      <c r="D726" s="810" t="s">
        <v>2962</v>
      </c>
      <c r="E726" s="811" t="s">
        <v>1868</v>
      </c>
      <c r="F726" s="727" t="s">
        <v>1844</v>
      </c>
      <c r="G726" s="727" t="s">
        <v>1894</v>
      </c>
      <c r="H726" s="727" t="s">
        <v>571</v>
      </c>
      <c r="I726" s="727" t="s">
        <v>1974</v>
      </c>
      <c r="J726" s="727" t="s">
        <v>1030</v>
      </c>
      <c r="K726" s="727" t="s">
        <v>1975</v>
      </c>
      <c r="L726" s="728">
        <v>50.32</v>
      </c>
      <c r="M726" s="728">
        <v>503.2</v>
      </c>
      <c r="N726" s="727">
        <v>10</v>
      </c>
      <c r="O726" s="812">
        <v>8.5</v>
      </c>
      <c r="P726" s="728">
        <v>452.88</v>
      </c>
      <c r="Q726" s="745">
        <v>0.9</v>
      </c>
      <c r="R726" s="727">
        <v>9</v>
      </c>
      <c r="S726" s="745">
        <v>0.9</v>
      </c>
      <c r="T726" s="812">
        <v>7.5</v>
      </c>
      <c r="U726" s="768">
        <v>0.88235294117647056</v>
      </c>
    </row>
    <row r="727" spans="1:21" ht="14.4" customHeight="1" x14ac:dyDescent="0.3">
      <c r="A727" s="726">
        <v>31</v>
      </c>
      <c r="B727" s="727" t="s">
        <v>1843</v>
      </c>
      <c r="C727" s="727" t="s">
        <v>1849</v>
      </c>
      <c r="D727" s="810" t="s">
        <v>2962</v>
      </c>
      <c r="E727" s="811" t="s">
        <v>1868</v>
      </c>
      <c r="F727" s="727" t="s">
        <v>1844</v>
      </c>
      <c r="G727" s="727" t="s">
        <v>1894</v>
      </c>
      <c r="H727" s="727" t="s">
        <v>571</v>
      </c>
      <c r="I727" s="727" t="s">
        <v>2183</v>
      </c>
      <c r="J727" s="727" t="s">
        <v>1030</v>
      </c>
      <c r="K727" s="727" t="s">
        <v>2184</v>
      </c>
      <c r="L727" s="728">
        <v>50.32</v>
      </c>
      <c r="M727" s="728">
        <v>50.32</v>
      </c>
      <c r="N727" s="727">
        <v>1</v>
      </c>
      <c r="O727" s="812">
        <v>0.5</v>
      </c>
      <c r="P727" s="728">
        <v>50.32</v>
      </c>
      <c r="Q727" s="745">
        <v>1</v>
      </c>
      <c r="R727" s="727">
        <v>1</v>
      </c>
      <c r="S727" s="745">
        <v>1</v>
      </c>
      <c r="T727" s="812">
        <v>0.5</v>
      </c>
      <c r="U727" s="768">
        <v>1</v>
      </c>
    </row>
    <row r="728" spans="1:21" ht="14.4" customHeight="1" x14ac:dyDescent="0.3">
      <c r="A728" s="726">
        <v>31</v>
      </c>
      <c r="B728" s="727" t="s">
        <v>1843</v>
      </c>
      <c r="C728" s="727" t="s">
        <v>1849</v>
      </c>
      <c r="D728" s="810" t="s">
        <v>2962</v>
      </c>
      <c r="E728" s="811" t="s">
        <v>1868</v>
      </c>
      <c r="F728" s="727" t="s">
        <v>1846</v>
      </c>
      <c r="G728" s="727" t="s">
        <v>1900</v>
      </c>
      <c r="H728" s="727" t="s">
        <v>571</v>
      </c>
      <c r="I728" s="727" t="s">
        <v>1901</v>
      </c>
      <c r="J728" s="727" t="s">
        <v>1902</v>
      </c>
      <c r="K728" s="727" t="s">
        <v>1903</v>
      </c>
      <c r="L728" s="728">
        <v>35.130000000000003</v>
      </c>
      <c r="M728" s="728">
        <v>70.260000000000005</v>
      </c>
      <c r="N728" s="727">
        <v>2</v>
      </c>
      <c r="O728" s="812">
        <v>2</v>
      </c>
      <c r="P728" s="728">
        <v>70.260000000000005</v>
      </c>
      <c r="Q728" s="745">
        <v>1</v>
      </c>
      <c r="R728" s="727">
        <v>2</v>
      </c>
      <c r="S728" s="745">
        <v>1</v>
      </c>
      <c r="T728" s="812">
        <v>2</v>
      </c>
      <c r="U728" s="768">
        <v>1</v>
      </c>
    </row>
    <row r="729" spans="1:21" ht="14.4" customHeight="1" x14ac:dyDescent="0.3">
      <c r="A729" s="726">
        <v>31</v>
      </c>
      <c r="B729" s="727" t="s">
        <v>1843</v>
      </c>
      <c r="C729" s="727" t="s">
        <v>1849</v>
      </c>
      <c r="D729" s="810" t="s">
        <v>2962</v>
      </c>
      <c r="E729" s="811" t="s">
        <v>1868</v>
      </c>
      <c r="F729" s="727" t="s">
        <v>1846</v>
      </c>
      <c r="G729" s="727" t="s">
        <v>1900</v>
      </c>
      <c r="H729" s="727" t="s">
        <v>571</v>
      </c>
      <c r="I729" s="727" t="s">
        <v>2290</v>
      </c>
      <c r="J729" s="727" t="s">
        <v>1902</v>
      </c>
      <c r="K729" s="727" t="s">
        <v>2291</v>
      </c>
      <c r="L729" s="728">
        <v>30.99</v>
      </c>
      <c r="M729" s="728">
        <v>30.99</v>
      </c>
      <c r="N729" s="727">
        <v>1</v>
      </c>
      <c r="O729" s="812">
        <v>1</v>
      </c>
      <c r="P729" s="728">
        <v>30.99</v>
      </c>
      <c r="Q729" s="745">
        <v>1</v>
      </c>
      <c r="R729" s="727">
        <v>1</v>
      </c>
      <c r="S729" s="745">
        <v>1</v>
      </c>
      <c r="T729" s="812">
        <v>1</v>
      </c>
      <c r="U729" s="768">
        <v>1</v>
      </c>
    </row>
    <row r="730" spans="1:21" ht="14.4" customHeight="1" x14ac:dyDescent="0.3">
      <c r="A730" s="726">
        <v>31</v>
      </c>
      <c r="B730" s="727" t="s">
        <v>1843</v>
      </c>
      <c r="C730" s="727" t="s">
        <v>1849</v>
      </c>
      <c r="D730" s="810" t="s">
        <v>2962</v>
      </c>
      <c r="E730" s="811" t="s">
        <v>1868</v>
      </c>
      <c r="F730" s="727" t="s">
        <v>1846</v>
      </c>
      <c r="G730" s="727" t="s">
        <v>1900</v>
      </c>
      <c r="H730" s="727" t="s">
        <v>571</v>
      </c>
      <c r="I730" s="727" t="s">
        <v>2215</v>
      </c>
      <c r="J730" s="727" t="s">
        <v>1902</v>
      </c>
      <c r="K730" s="727" t="s">
        <v>2216</v>
      </c>
      <c r="L730" s="728">
        <v>24.77</v>
      </c>
      <c r="M730" s="728">
        <v>49.54</v>
      </c>
      <c r="N730" s="727">
        <v>2</v>
      </c>
      <c r="O730" s="812">
        <v>2</v>
      </c>
      <c r="P730" s="728">
        <v>49.54</v>
      </c>
      <c r="Q730" s="745">
        <v>1</v>
      </c>
      <c r="R730" s="727">
        <v>2</v>
      </c>
      <c r="S730" s="745">
        <v>1</v>
      </c>
      <c r="T730" s="812">
        <v>2</v>
      </c>
      <c r="U730" s="768">
        <v>1</v>
      </c>
    </row>
    <row r="731" spans="1:21" ht="14.4" customHeight="1" x14ac:dyDescent="0.3">
      <c r="A731" s="726">
        <v>31</v>
      </c>
      <c r="B731" s="727" t="s">
        <v>1843</v>
      </c>
      <c r="C731" s="727" t="s">
        <v>1849</v>
      </c>
      <c r="D731" s="810" t="s">
        <v>2962</v>
      </c>
      <c r="E731" s="811" t="s">
        <v>1868</v>
      </c>
      <c r="F731" s="727" t="s">
        <v>1846</v>
      </c>
      <c r="G731" s="727" t="s">
        <v>1904</v>
      </c>
      <c r="H731" s="727" t="s">
        <v>571</v>
      </c>
      <c r="I731" s="727" t="s">
        <v>1905</v>
      </c>
      <c r="J731" s="727" t="s">
        <v>1906</v>
      </c>
      <c r="K731" s="727" t="s">
        <v>1907</v>
      </c>
      <c r="L731" s="728">
        <v>492.18</v>
      </c>
      <c r="M731" s="728">
        <v>492.18</v>
      </c>
      <c r="N731" s="727">
        <v>1</v>
      </c>
      <c r="O731" s="812">
        <v>1</v>
      </c>
      <c r="P731" s="728">
        <v>492.18</v>
      </c>
      <c r="Q731" s="745">
        <v>1</v>
      </c>
      <c r="R731" s="727">
        <v>1</v>
      </c>
      <c r="S731" s="745">
        <v>1</v>
      </c>
      <c r="T731" s="812">
        <v>1</v>
      </c>
      <c r="U731" s="768">
        <v>1</v>
      </c>
    </row>
    <row r="732" spans="1:21" ht="14.4" customHeight="1" x14ac:dyDescent="0.3">
      <c r="A732" s="726">
        <v>31</v>
      </c>
      <c r="B732" s="727" t="s">
        <v>1843</v>
      </c>
      <c r="C732" s="727" t="s">
        <v>1849</v>
      </c>
      <c r="D732" s="810" t="s">
        <v>2962</v>
      </c>
      <c r="E732" s="811" t="s">
        <v>1868</v>
      </c>
      <c r="F732" s="727" t="s">
        <v>1846</v>
      </c>
      <c r="G732" s="727" t="s">
        <v>1904</v>
      </c>
      <c r="H732" s="727" t="s">
        <v>571</v>
      </c>
      <c r="I732" s="727" t="s">
        <v>1908</v>
      </c>
      <c r="J732" s="727" t="s">
        <v>1909</v>
      </c>
      <c r="K732" s="727" t="s">
        <v>1910</v>
      </c>
      <c r="L732" s="728">
        <v>347.81</v>
      </c>
      <c r="M732" s="728">
        <v>347.81</v>
      </c>
      <c r="N732" s="727">
        <v>1</v>
      </c>
      <c r="O732" s="812">
        <v>1</v>
      </c>
      <c r="P732" s="728">
        <v>347.81</v>
      </c>
      <c r="Q732" s="745">
        <v>1</v>
      </c>
      <c r="R732" s="727">
        <v>1</v>
      </c>
      <c r="S732" s="745">
        <v>1</v>
      </c>
      <c r="T732" s="812">
        <v>1</v>
      </c>
      <c r="U732" s="768">
        <v>1</v>
      </c>
    </row>
    <row r="733" spans="1:21" ht="14.4" customHeight="1" x14ac:dyDescent="0.3">
      <c r="A733" s="726">
        <v>31</v>
      </c>
      <c r="B733" s="727" t="s">
        <v>1843</v>
      </c>
      <c r="C733" s="727" t="s">
        <v>1849</v>
      </c>
      <c r="D733" s="810" t="s">
        <v>2962</v>
      </c>
      <c r="E733" s="811" t="s">
        <v>1868</v>
      </c>
      <c r="F733" s="727" t="s">
        <v>1846</v>
      </c>
      <c r="G733" s="727" t="s">
        <v>1904</v>
      </c>
      <c r="H733" s="727" t="s">
        <v>571</v>
      </c>
      <c r="I733" s="727" t="s">
        <v>2143</v>
      </c>
      <c r="J733" s="727" t="s">
        <v>2144</v>
      </c>
      <c r="K733" s="727" t="s">
        <v>2145</v>
      </c>
      <c r="L733" s="728">
        <v>245.43</v>
      </c>
      <c r="M733" s="728">
        <v>245.43</v>
      </c>
      <c r="N733" s="727">
        <v>1</v>
      </c>
      <c r="O733" s="812">
        <v>1</v>
      </c>
      <c r="P733" s="728">
        <v>245.43</v>
      </c>
      <c r="Q733" s="745">
        <v>1</v>
      </c>
      <c r="R733" s="727">
        <v>1</v>
      </c>
      <c r="S733" s="745">
        <v>1</v>
      </c>
      <c r="T733" s="812">
        <v>1</v>
      </c>
      <c r="U733" s="768">
        <v>1</v>
      </c>
    </row>
    <row r="734" spans="1:21" ht="14.4" customHeight="1" x14ac:dyDescent="0.3">
      <c r="A734" s="726">
        <v>31</v>
      </c>
      <c r="B734" s="727" t="s">
        <v>1843</v>
      </c>
      <c r="C734" s="727" t="s">
        <v>1849</v>
      </c>
      <c r="D734" s="810" t="s">
        <v>2962</v>
      </c>
      <c r="E734" s="811" t="s">
        <v>1868</v>
      </c>
      <c r="F734" s="727" t="s">
        <v>1846</v>
      </c>
      <c r="G734" s="727" t="s">
        <v>1904</v>
      </c>
      <c r="H734" s="727" t="s">
        <v>571</v>
      </c>
      <c r="I734" s="727" t="s">
        <v>2292</v>
      </c>
      <c r="J734" s="727" t="s">
        <v>2293</v>
      </c>
      <c r="K734" s="727" t="s">
        <v>2294</v>
      </c>
      <c r="L734" s="728">
        <v>1575</v>
      </c>
      <c r="M734" s="728">
        <v>1575</v>
      </c>
      <c r="N734" s="727">
        <v>1</v>
      </c>
      <c r="O734" s="812">
        <v>1</v>
      </c>
      <c r="P734" s="728">
        <v>1575</v>
      </c>
      <c r="Q734" s="745">
        <v>1</v>
      </c>
      <c r="R734" s="727">
        <v>1</v>
      </c>
      <c r="S734" s="745">
        <v>1</v>
      </c>
      <c r="T734" s="812">
        <v>1</v>
      </c>
      <c r="U734" s="768">
        <v>1</v>
      </c>
    </row>
    <row r="735" spans="1:21" ht="14.4" customHeight="1" x14ac:dyDescent="0.3">
      <c r="A735" s="726">
        <v>31</v>
      </c>
      <c r="B735" s="727" t="s">
        <v>1843</v>
      </c>
      <c r="C735" s="727" t="s">
        <v>1849</v>
      </c>
      <c r="D735" s="810" t="s">
        <v>2962</v>
      </c>
      <c r="E735" s="811" t="s">
        <v>1868</v>
      </c>
      <c r="F735" s="727" t="s">
        <v>1846</v>
      </c>
      <c r="G735" s="727" t="s">
        <v>1904</v>
      </c>
      <c r="H735" s="727" t="s">
        <v>571</v>
      </c>
      <c r="I735" s="727" t="s">
        <v>2298</v>
      </c>
      <c r="J735" s="727" t="s">
        <v>1985</v>
      </c>
      <c r="K735" s="727" t="s">
        <v>2299</v>
      </c>
      <c r="L735" s="728">
        <v>50.5</v>
      </c>
      <c r="M735" s="728">
        <v>101</v>
      </c>
      <c r="N735" s="727">
        <v>2</v>
      </c>
      <c r="O735" s="812">
        <v>2</v>
      </c>
      <c r="P735" s="728">
        <v>101</v>
      </c>
      <c r="Q735" s="745">
        <v>1</v>
      </c>
      <c r="R735" s="727">
        <v>2</v>
      </c>
      <c r="S735" s="745">
        <v>1</v>
      </c>
      <c r="T735" s="812">
        <v>2</v>
      </c>
      <c r="U735" s="768">
        <v>1</v>
      </c>
    </row>
    <row r="736" spans="1:21" ht="14.4" customHeight="1" x14ac:dyDescent="0.3">
      <c r="A736" s="726">
        <v>31</v>
      </c>
      <c r="B736" s="727" t="s">
        <v>1843</v>
      </c>
      <c r="C736" s="727" t="s">
        <v>1849</v>
      </c>
      <c r="D736" s="810" t="s">
        <v>2962</v>
      </c>
      <c r="E736" s="811" t="s">
        <v>1868</v>
      </c>
      <c r="F736" s="727" t="s">
        <v>1846</v>
      </c>
      <c r="G736" s="727" t="s">
        <v>1904</v>
      </c>
      <c r="H736" s="727" t="s">
        <v>571</v>
      </c>
      <c r="I736" s="727" t="s">
        <v>1987</v>
      </c>
      <c r="J736" s="727" t="s">
        <v>1988</v>
      </c>
      <c r="K736" s="727" t="s">
        <v>1989</v>
      </c>
      <c r="L736" s="728">
        <v>971.25</v>
      </c>
      <c r="M736" s="728">
        <v>1942.5</v>
      </c>
      <c r="N736" s="727">
        <v>2</v>
      </c>
      <c r="O736" s="812">
        <v>2</v>
      </c>
      <c r="P736" s="728">
        <v>1942.5</v>
      </c>
      <c r="Q736" s="745">
        <v>1</v>
      </c>
      <c r="R736" s="727">
        <v>2</v>
      </c>
      <c r="S736" s="745">
        <v>1</v>
      </c>
      <c r="T736" s="812">
        <v>2</v>
      </c>
      <c r="U736" s="768">
        <v>1</v>
      </c>
    </row>
    <row r="737" spans="1:21" ht="14.4" customHeight="1" x14ac:dyDescent="0.3">
      <c r="A737" s="726">
        <v>31</v>
      </c>
      <c r="B737" s="727" t="s">
        <v>1843</v>
      </c>
      <c r="C737" s="727" t="s">
        <v>1849</v>
      </c>
      <c r="D737" s="810" t="s">
        <v>2962</v>
      </c>
      <c r="E737" s="811" t="s">
        <v>1868</v>
      </c>
      <c r="F737" s="727" t="s">
        <v>1846</v>
      </c>
      <c r="G737" s="727" t="s">
        <v>1904</v>
      </c>
      <c r="H737" s="727" t="s">
        <v>571</v>
      </c>
      <c r="I737" s="727" t="s">
        <v>1990</v>
      </c>
      <c r="J737" s="727" t="s">
        <v>1991</v>
      </c>
      <c r="K737" s="727" t="s">
        <v>1992</v>
      </c>
      <c r="L737" s="728">
        <v>350</v>
      </c>
      <c r="M737" s="728">
        <v>2100</v>
      </c>
      <c r="N737" s="727">
        <v>6</v>
      </c>
      <c r="O737" s="812">
        <v>6</v>
      </c>
      <c r="P737" s="728">
        <v>2100</v>
      </c>
      <c r="Q737" s="745">
        <v>1</v>
      </c>
      <c r="R737" s="727">
        <v>6</v>
      </c>
      <c r="S737" s="745">
        <v>1</v>
      </c>
      <c r="T737" s="812">
        <v>6</v>
      </c>
      <c r="U737" s="768">
        <v>1</v>
      </c>
    </row>
    <row r="738" spans="1:21" ht="14.4" customHeight="1" x14ac:dyDescent="0.3">
      <c r="A738" s="726">
        <v>31</v>
      </c>
      <c r="B738" s="727" t="s">
        <v>1843</v>
      </c>
      <c r="C738" s="727" t="s">
        <v>1849</v>
      </c>
      <c r="D738" s="810" t="s">
        <v>2962</v>
      </c>
      <c r="E738" s="811" t="s">
        <v>1868</v>
      </c>
      <c r="F738" s="727" t="s">
        <v>1846</v>
      </c>
      <c r="G738" s="727" t="s">
        <v>1904</v>
      </c>
      <c r="H738" s="727" t="s">
        <v>571</v>
      </c>
      <c r="I738" s="727" t="s">
        <v>2546</v>
      </c>
      <c r="J738" s="727" t="s">
        <v>2547</v>
      </c>
      <c r="K738" s="727" t="s">
        <v>2548</v>
      </c>
      <c r="L738" s="728">
        <v>250</v>
      </c>
      <c r="M738" s="728">
        <v>250</v>
      </c>
      <c r="N738" s="727">
        <v>1</v>
      </c>
      <c r="O738" s="812">
        <v>1</v>
      </c>
      <c r="P738" s="728">
        <v>250</v>
      </c>
      <c r="Q738" s="745">
        <v>1</v>
      </c>
      <c r="R738" s="727">
        <v>1</v>
      </c>
      <c r="S738" s="745">
        <v>1</v>
      </c>
      <c r="T738" s="812">
        <v>1</v>
      </c>
      <c r="U738" s="768">
        <v>1</v>
      </c>
    </row>
    <row r="739" spans="1:21" ht="14.4" customHeight="1" x14ac:dyDescent="0.3">
      <c r="A739" s="726">
        <v>31</v>
      </c>
      <c r="B739" s="727" t="s">
        <v>1843</v>
      </c>
      <c r="C739" s="727" t="s">
        <v>1849</v>
      </c>
      <c r="D739" s="810" t="s">
        <v>2962</v>
      </c>
      <c r="E739" s="811" t="s">
        <v>1868</v>
      </c>
      <c r="F739" s="727" t="s">
        <v>1846</v>
      </c>
      <c r="G739" s="727" t="s">
        <v>1904</v>
      </c>
      <c r="H739" s="727" t="s">
        <v>571</v>
      </c>
      <c r="I739" s="727" t="s">
        <v>2549</v>
      </c>
      <c r="J739" s="727" t="s">
        <v>2550</v>
      </c>
      <c r="K739" s="727" t="s">
        <v>2551</v>
      </c>
      <c r="L739" s="728">
        <v>350</v>
      </c>
      <c r="M739" s="728">
        <v>350</v>
      </c>
      <c r="N739" s="727">
        <v>1</v>
      </c>
      <c r="O739" s="812">
        <v>1</v>
      </c>
      <c r="P739" s="728">
        <v>350</v>
      </c>
      <c r="Q739" s="745">
        <v>1</v>
      </c>
      <c r="R739" s="727">
        <v>1</v>
      </c>
      <c r="S739" s="745">
        <v>1</v>
      </c>
      <c r="T739" s="812">
        <v>1</v>
      </c>
      <c r="U739" s="768">
        <v>1</v>
      </c>
    </row>
    <row r="740" spans="1:21" ht="14.4" customHeight="1" x14ac:dyDescent="0.3">
      <c r="A740" s="726">
        <v>31</v>
      </c>
      <c r="B740" s="727" t="s">
        <v>1843</v>
      </c>
      <c r="C740" s="727" t="s">
        <v>1849</v>
      </c>
      <c r="D740" s="810" t="s">
        <v>2962</v>
      </c>
      <c r="E740" s="811" t="s">
        <v>1868</v>
      </c>
      <c r="F740" s="727" t="s">
        <v>1846</v>
      </c>
      <c r="G740" s="727" t="s">
        <v>1904</v>
      </c>
      <c r="H740" s="727" t="s">
        <v>571</v>
      </c>
      <c r="I740" s="727" t="s">
        <v>2151</v>
      </c>
      <c r="J740" s="727" t="s">
        <v>2098</v>
      </c>
      <c r="K740" s="727" t="s">
        <v>2152</v>
      </c>
      <c r="L740" s="728">
        <v>775</v>
      </c>
      <c r="M740" s="728">
        <v>1550</v>
      </c>
      <c r="N740" s="727">
        <v>2</v>
      </c>
      <c r="O740" s="812">
        <v>2</v>
      </c>
      <c r="P740" s="728">
        <v>1550</v>
      </c>
      <c r="Q740" s="745">
        <v>1</v>
      </c>
      <c r="R740" s="727">
        <v>2</v>
      </c>
      <c r="S740" s="745">
        <v>1</v>
      </c>
      <c r="T740" s="812">
        <v>2</v>
      </c>
      <c r="U740" s="768">
        <v>1</v>
      </c>
    </row>
    <row r="741" spans="1:21" ht="14.4" customHeight="1" x14ac:dyDescent="0.3">
      <c r="A741" s="726">
        <v>31</v>
      </c>
      <c r="B741" s="727" t="s">
        <v>1843</v>
      </c>
      <c r="C741" s="727" t="s">
        <v>1849</v>
      </c>
      <c r="D741" s="810" t="s">
        <v>2962</v>
      </c>
      <c r="E741" s="811" t="s">
        <v>1868</v>
      </c>
      <c r="F741" s="727" t="s">
        <v>1846</v>
      </c>
      <c r="G741" s="727" t="s">
        <v>1904</v>
      </c>
      <c r="H741" s="727" t="s">
        <v>571</v>
      </c>
      <c r="I741" s="727" t="s">
        <v>2153</v>
      </c>
      <c r="J741" s="727" t="s">
        <v>2154</v>
      </c>
      <c r="K741" s="727" t="s">
        <v>2102</v>
      </c>
      <c r="L741" s="728">
        <v>1000</v>
      </c>
      <c r="M741" s="728">
        <v>1000</v>
      </c>
      <c r="N741" s="727">
        <v>1</v>
      </c>
      <c r="O741" s="812">
        <v>1</v>
      </c>
      <c r="P741" s="728"/>
      <c r="Q741" s="745">
        <v>0</v>
      </c>
      <c r="R741" s="727"/>
      <c r="S741" s="745">
        <v>0</v>
      </c>
      <c r="T741" s="812"/>
      <c r="U741" s="768">
        <v>0</v>
      </c>
    </row>
    <row r="742" spans="1:21" ht="14.4" customHeight="1" x14ac:dyDescent="0.3">
      <c r="A742" s="726">
        <v>31</v>
      </c>
      <c r="B742" s="727" t="s">
        <v>1843</v>
      </c>
      <c r="C742" s="727" t="s">
        <v>1849</v>
      </c>
      <c r="D742" s="810" t="s">
        <v>2962</v>
      </c>
      <c r="E742" s="811" t="s">
        <v>1868</v>
      </c>
      <c r="F742" s="727" t="s">
        <v>1846</v>
      </c>
      <c r="G742" s="727" t="s">
        <v>1904</v>
      </c>
      <c r="H742" s="727" t="s">
        <v>571</v>
      </c>
      <c r="I742" s="727" t="s">
        <v>2552</v>
      </c>
      <c r="J742" s="727" t="s">
        <v>2553</v>
      </c>
      <c r="K742" s="727" t="s">
        <v>2554</v>
      </c>
      <c r="L742" s="728">
        <v>400</v>
      </c>
      <c r="M742" s="728">
        <v>400</v>
      </c>
      <c r="N742" s="727">
        <v>1</v>
      </c>
      <c r="O742" s="812">
        <v>1</v>
      </c>
      <c r="P742" s="728">
        <v>400</v>
      </c>
      <c r="Q742" s="745">
        <v>1</v>
      </c>
      <c r="R742" s="727">
        <v>1</v>
      </c>
      <c r="S742" s="745">
        <v>1</v>
      </c>
      <c r="T742" s="812">
        <v>1</v>
      </c>
      <c r="U742" s="768">
        <v>1</v>
      </c>
    </row>
    <row r="743" spans="1:21" ht="14.4" customHeight="1" x14ac:dyDescent="0.3">
      <c r="A743" s="726">
        <v>31</v>
      </c>
      <c r="B743" s="727" t="s">
        <v>1843</v>
      </c>
      <c r="C743" s="727" t="s">
        <v>1849</v>
      </c>
      <c r="D743" s="810" t="s">
        <v>2962</v>
      </c>
      <c r="E743" s="811" t="s">
        <v>1868</v>
      </c>
      <c r="F743" s="727" t="s">
        <v>1846</v>
      </c>
      <c r="G743" s="727" t="s">
        <v>1904</v>
      </c>
      <c r="H743" s="727" t="s">
        <v>571</v>
      </c>
      <c r="I743" s="727" t="s">
        <v>2158</v>
      </c>
      <c r="J743" s="727" t="s">
        <v>2159</v>
      </c>
      <c r="K743" s="727" t="s">
        <v>2160</v>
      </c>
      <c r="L743" s="728">
        <v>250</v>
      </c>
      <c r="M743" s="728">
        <v>250</v>
      </c>
      <c r="N743" s="727">
        <v>1</v>
      </c>
      <c r="O743" s="812">
        <v>1</v>
      </c>
      <c r="P743" s="728"/>
      <c r="Q743" s="745">
        <v>0</v>
      </c>
      <c r="R743" s="727"/>
      <c r="S743" s="745">
        <v>0</v>
      </c>
      <c r="T743" s="812"/>
      <c r="U743" s="768">
        <v>0</v>
      </c>
    </row>
    <row r="744" spans="1:21" ht="14.4" customHeight="1" x14ac:dyDescent="0.3">
      <c r="A744" s="726">
        <v>31</v>
      </c>
      <c r="B744" s="727" t="s">
        <v>1843</v>
      </c>
      <c r="C744" s="727" t="s">
        <v>1849</v>
      </c>
      <c r="D744" s="810" t="s">
        <v>2962</v>
      </c>
      <c r="E744" s="811" t="s">
        <v>1868</v>
      </c>
      <c r="F744" s="727" t="s">
        <v>1846</v>
      </c>
      <c r="G744" s="727" t="s">
        <v>1917</v>
      </c>
      <c r="H744" s="727" t="s">
        <v>571</v>
      </c>
      <c r="I744" s="727" t="s">
        <v>1996</v>
      </c>
      <c r="J744" s="727" t="s">
        <v>1997</v>
      </c>
      <c r="K744" s="727" t="s">
        <v>1998</v>
      </c>
      <c r="L744" s="728">
        <v>260</v>
      </c>
      <c r="M744" s="728">
        <v>1040</v>
      </c>
      <c r="N744" s="727">
        <v>4</v>
      </c>
      <c r="O744" s="812">
        <v>2</v>
      </c>
      <c r="P744" s="728">
        <v>1040</v>
      </c>
      <c r="Q744" s="745">
        <v>1</v>
      </c>
      <c r="R744" s="727">
        <v>4</v>
      </c>
      <c r="S744" s="745">
        <v>1</v>
      </c>
      <c r="T744" s="812">
        <v>2</v>
      </c>
      <c r="U744" s="768">
        <v>1</v>
      </c>
    </row>
    <row r="745" spans="1:21" ht="14.4" customHeight="1" x14ac:dyDescent="0.3">
      <c r="A745" s="726">
        <v>31</v>
      </c>
      <c r="B745" s="727" t="s">
        <v>1843</v>
      </c>
      <c r="C745" s="727" t="s">
        <v>1849</v>
      </c>
      <c r="D745" s="810" t="s">
        <v>2962</v>
      </c>
      <c r="E745" s="811" t="s">
        <v>1868</v>
      </c>
      <c r="F745" s="727" t="s">
        <v>1846</v>
      </c>
      <c r="G745" s="727" t="s">
        <v>1917</v>
      </c>
      <c r="H745" s="727" t="s">
        <v>571</v>
      </c>
      <c r="I745" s="727" t="s">
        <v>1918</v>
      </c>
      <c r="J745" s="727" t="s">
        <v>1919</v>
      </c>
      <c r="K745" s="727" t="s">
        <v>1920</v>
      </c>
      <c r="L745" s="728">
        <v>200</v>
      </c>
      <c r="M745" s="728">
        <v>1200</v>
      </c>
      <c r="N745" s="727">
        <v>6</v>
      </c>
      <c r="O745" s="812">
        <v>3</v>
      </c>
      <c r="P745" s="728">
        <v>1200</v>
      </c>
      <c r="Q745" s="745">
        <v>1</v>
      </c>
      <c r="R745" s="727">
        <v>6</v>
      </c>
      <c r="S745" s="745">
        <v>1</v>
      </c>
      <c r="T745" s="812">
        <v>3</v>
      </c>
      <c r="U745" s="768">
        <v>1</v>
      </c>
    </row>
    <row r="746" spans="1:21" ht="14.4" customHeight="1" x14ac:dyDescent="0.3">
      <c r="A746" s="726">
        <v>31</v>
      </c>
      <c r="B746" s="727" t="s">
        <v>1843</v>
      </c>
      <c r="C746" s="727" t="s">
        <v>1849</v>
      </c>
      <c r="D746" s="810" t="s">
        <v>2962</v>
      </c>
      <c r="E746" s="811" t="s">
        <v>1869</v>
      </c>
      <c r="F746" s="727" t="s">
        <v>1844</v>
      </c>
      <c r="G746" s="727" t="s">
        <v>1885</v>
      </c>
      <c r="H746" s="727" t="s">
        <v>610</v>
      </c>
      <c r="I746" s="727" t="s">
        <v>1614</v>
      </c>
      <c r="J746" s="727" t="s">
        <v>1067</v>
      </c>
      <c r="K746" s="727" t="s">
        <v>1615</v>
      </c>
      <c r="L746" s="728">
        <v>154.36000000000001</v>
      </c>
      <c r="M746" s="728">
        <v>154.36000000000001</v>
      </c>
      <c r="N746" s="727">
        <v>1</v>
      </c>
      <c r="O746" s="812">
        <v>1</v>
      </c>
      <c r="P746" s="728"/>
      <c r="Q746" s="745">
        <v>0</v>
      </c>
      <c r="R746" s="727"/>
      <c r="S746" s="745">
        <v>0</v>
      </c>
      <c r="T746" s="812"/>
      <c r="U746" s="768">
        <v>0</v>
      </c>
    </row>
    <row r="747" spans="1:21" ht="14.4" customHeight="1" x14ac:dyDescent="0.3">
      <c r="A747" s="726">
        <v>31</v>
      </c>
      <c r="B747" s="727" t="s">
        <v>1843</v>
      </c>
      <c r="C747" s="727" t="s">
        <v>1849</v>
      </c>
      <c r="D747" s="810" t="s">
        <v>2962</v>
      </c>
      <c r="E747" s="811" t="s">
        <v>1869</v>
      </c>
      <c r="F747" s="727" t="s">
        <v>1844</v>
      </c>
      <c r="G747" s="727" t="s">
        <v>1885</v>
      </c>
      <c r="H747" s="727" t="s">
        <v>610</v>
      </c>
      <c r="I747" s="727" t="s">
        <v>1612</v>
      </c>
      <c r="J747" s="727" t="s">
        <v>1067</v>
      </c>
      <c r="K747" s="727" t="s">
        <v>1613</v>
      </c>
      <c r="L747" s="728">
        <v>225.06</v>
      </c>
      <c r="M747" s="728">
        <v>450.12</v>
      </c>
      <c r="N747" s="727">
        <v>2</v>
      </c>
      <c r="O747" s="812">
        <v>2</v>
      </c>
      <c r="P747" s="728">
        <v>225.06</v>
      </c>
      <c r="Q747" s="745">
        <v>0.5</v>
      </c>
      <c r="R747" s="727">
        <v>1</v>
      </c>
      <c r="S747" s="745">
        <v>0.5</v>
      </c>
      <c r="T747" s="812">
        <v>1</v>
      </c>
      <c r="U747" s="768">
        <v>0.5</v>
      </c>
    </row>
    <row r="748" spans="1:21" ht="14.4" customHeight="1" x14ac:dyDescent="0.3">
      <c r="A748" s="726">
        <v>31</v>
      </c>
      <c r="B748" s="727" t="s">
        <v>1843</v>
      </c>
      <c r="C748" s="727" t="s">
        <v>1849</v>
      </c>
      <c r="D748" s="810" t="s">
        <v>2962</v>
      </c>
      <c r="E748" s="811" t="s">
        <v>1869</v>
      </c>
      <c r="F748" s="727" t="s">
        <v>1844</v>
      </c>
      <c r="G748" s="727" t="s">
        <v>2103</v>
      </c>
      <c r="H748" s="727" t="s">
        <v>571</v>
      </c>
      <c r="I748" s="727" t="s">
        <v>2512</v>
      </c>
      <c r="J748" s="727" t="s">
        <v>844</v>
      </c>
      <c r="K748" s="727" t="s">
        <v>2513</v>
      </c>
      <c r="L748" s="728">
        <v>0</v>
      </c>
      <c r="M748" s="728">
        <v>0</v>
      </c>
      <c r="N748" s="727">
        <v>2</v>
      </c>
      <c r="O748" s="812">
        <v>1.5</v>
      </c>
      <c r="P748" s="728"/>
      <c r="Q748" s="745"/>
      <c r="R748" s="727"/>
      <c r="S748" s="745">
        <v>0</v>
      </c>
      <c r="T748" s="812"/>
      <c r="U748" s="768">
        <v>0</v>
      </c>
    </row>
    <row r="749" spans="1:21" ht="14.4" customHeight="1" x14ac:dyDescent="0.3">
      <c r="A749" s="726">
        <v>31</v>
      </c>
      <c r="B749" s="727" t="s">
        <v>1843</v>
      </c>
      <c r="C749" s="727" t="s">
        <v>1849</v>
      </c>
      <c r="D749" s="810" t="s">
        <v>2962</v>
      </c>
      <c r="E749" s="811" t="s">
        <v>1869</v>
      </c>
      <c r="F749" s="727" t="s">
        <v>1844</v>
      </c>
      <c r="G749" s="727" t="s">
        <v>2130</v>
      </c>
      <c r="H749" s="727" t="s">
        <v>571</v>
      </c>
      <c r="I749" s="727" t="s">
        <v>2555</v>
      </c>
      <c r="J749" s="727" t="s">
        <v>2556</v>
      </c>
      <c r="K749" s="727" t="s">
        <v>2391</v>
      </c>
      <c r="L749" s="728">
        <v>32.28</v>
      </c>
      <c r="M749" s="728">
        <v>64.56</v>
      </c>
      <c r="N749" s="727">
        <v>2</v>
      </c>
      <c r="O749" s="812">
        <v>2</v>
      </c>
      <c r="P749" s="728">
        <v>32.28</v>
      </c>
      <c r="Q749" s="745">
        <v>0.5</v>
      </c>
      <c r="R749" s="727">
        <v>1</v>
      </c>
      <c r="S749" s="745">
        <v>0.5</v>
      </c>
      <c r="T749" s="812">
        <v>1</v>
      </c>
      <c r="U749" s="768">
        <v>0.5</v>
      </c>
    </row>
    <row r="750" spans="1:21" ht="14.4" customHeight="1" x14ac:dyDescent="0.3">
      <c r="A750" s="726">
        <v>31</v>
      </c>
      <c r="B750" s="727" t="s">
        <v>1843</v>
      </c>
      <c r="C750" s="727" t="s">
        <v>1849</v>
      </c>
      <c r="D750" s="810" t="s">
        <v>2962</v>
      </c>
      <c r="E750" s="811" t="s">
        <v>1869</v>
      </c>
      <c r="F750" s="727" t="s">
        <v>1844</v>
      </c>
      <c r="G750" s="727" t="s">
        <v>2130</v>
      </c>
      <c r="H750" s="727" t="s">
        <v>571</v>
      </c>
      <c r="I750" s="727" t="s">
        <v>2557</v>
      </c>
      <c r="J750" s="727" t="s">
        <v>2556</v>
      </c>
      <c r="K750" s="727" t="s">
        <v>2558</v>
      </c>
      <c r="L750" s="728">
        <v>80.7</v>
      </c>
      <c r="M750" s="728">
        <v>80.7</v>
      </c>
      <c r="N750" s="727">
        <v>1</v>
      </c>
      <c r="O750" s="812">
        <v>1</v>
      </c>
      <c r="P750" s="728"/>
      <c r="Q750" s="745">
        <v>0</v>
      </c>
      <c r="R750" s="727"/>
      <c r="S750" s="745">
        <v>0</v>
      </c>
      <c r="T750" s="812"/>
      <c r="U750" s="768">
        <v>0</v>
      </c>
    </row>
    <row r="751" spans="1:21" ht="14.4" customHeight="1" x14ac:dyDescent="0.3">
      <c r="A751" s="726">
        <v>31</v>
      </c>
      <c r="B751" s="727" t="s">
        <v>1843</v>
      </c>
      <c r="C751" s="727" t="s">
        <v>1849</v>
      </c>
      <c r="D751" s="810" t="s">
        <v>2962</v>
      </c>
      <c r="E751" s="811" t="s">
        <v>1869</v>
      </c>
      <c r="F751" s="727" t="s">
        <v>1844</v>
      </c>
      <c r="G751" s="727" t="s">
        <v>2559</v>
      </c>
      <c r="H751" s="727" t="s">
        <v>571</v>
      </c>
      <c r="I751" s="727" t="s">
        <v>2560</v>
      </c>
      <c r="J751" s="727" t="s">
        <v>2561</v>
      </c>
      <c r="K751" s="727" t="s">
        <v>2562</v>
      </c>
      <c r="L751" s="728">
        <v>29.13</v>
      </c>
      <c r="M751" s="728">
        <v>87.39</v>
      </c>
      <c r="N751" s="727">
        <v>3</v>
      </c>
      <c r="O751" s="812">
        <v>2</v>
      </c>
      <c r="P751" s="728">
        <v>58.26</v>
      </c>
      <c r="Q751" s="745">
        <v>0.66666666666666663</v>
      </c>
      <c r="R751" s="727">
        <v>2</v>
      </c>
      <c r="S751" s="745">
        <v>0.66666666666666663</v>
      </c>
      <c r="T751" s="812">
        <v>1.5</v>
      </c>
      <c r="U751" s="768">
        <v>0.75</v>
      </c>
    </row>
    <row r="752" spans="1:21" ht="14.4" customHeight="1" x14ac:dyDescent="0.3">
      <c r="A752" s="726">
        <v>31</v>
      </c>
      <c r="B752" s="727" t="s">
        <v>1843</v>
      </c>
      <c r="C752" s="727" t="s">
        <v>1849</v>
      </c>
      <c r="D752" s="810" t="s">
        <v>2962</v>
      </c>
      <c r="E752" s="811" t="s">
        <v>1869</v>
      </c>
      <c r="F752" s="727" t="s">
        <v>1844</v>
      </c>
      <c r="G752" s="727" t="s">
        <v>1930</v>
      </c>
      <c r="H752" s="727" t="s">
        <v>571</v>
      </c>
      <c r="I752" s="727" t="s">
        <v>1931</v>
      </c>
      <c r="J752" s="727" t="s">
        <v>1932</v>
      </c>
      <c r="K752" s="727" t="s">
        <v>1933</v>
      </c>
      <c r="L752" s="728">
        <v>0</v>
      </c>
      <c r="M752" s="728">
        <v>0</v>
      </c>
      <c r="N752" s="727">
        <v>2</v>
      </c>
      <c r="O752" s="812">
        <v>1</v>
      </c>
      <c r="P752" s="728">
        <v>0</v>
      </c>
      <c r="Q752" s="745"/>
      <c r="R752" s="727">
        <v>1</v>
      </c>
      <c r="S752" s="745">
        <v>0.5</v>
      </c>
      <c r="T752" s="812">
        <v>0.5</v>
      </c>
      <c r="U752" s="768">
        <v>0.5</v>
      </c>
    </row>
    <row r="753" spans="1:21" ht="14.4" customHeight="1" x14ac:dyDescent="0.3">
      <c r="A753" s="726">
        <v>31</v>
      </c>
      <c r="B753" s="727" t="s">
        <v>1843</v>
      </c>
      <c r="C753" s="727" t="s">
        <v>1849</v>
      </c>
      <c r="D753" s="810" t="s">
        <v>2962</v>
      </c>
      <c r="E753" s="811" t="s">
        <v>1869</v>
      </c>
      <c r="F753" s="727" t="s">
        <v>1844</v>
      </c>
      <c r="G753" s="727" t="s">
        <v>1934</v>
      </c>
      <c r="H753" s="727" t="s">
        <v>571</v>
      </c>
      <c r="I753" s="727" t="s">
        <v>2563</v>
      </c>
      <c r="J753" s="727" t="s">
        <v>2564</v>
      </c>
      <c r="K753" s="727" t="s">
        <v>2565</v>
      </c>
      <c r="L753" s="728">
        <v>43.04</v>
      </c>
      <c r="M753" s="728">
        <v>43.04</v>
      </c>
      <c r="N753" s="727">
        <v>1</v>
      </c>
      <c r="O753" s="812">
        <v>1</v>
      </c>
      <c r="P753" s="728"/>
      <c r="Q753" s="745">
        <v>0</v>
      </c>
      <c r="R753" s="727"/>
      <c r="S753" s="745">
        <v>0</v>
      </c>
      <c r="T753" s="812"/>
      <c r="U753" s="768">
        <v>0</v>
      </c>
    </row>
    <row r="754" spans="1:21" ht="14.4" customHeight="1" x14ac:dyDescent="0.3">
      <c r="A754" s="726">
        <v>31</v>
      </c>
      <c r="B754" s="727" t="s">
        <v>1843</v>
      </c>
      <c r="C754" s="727" t="s">
        <v>1849</v>
      </c>
      <c r="D754" s="810" t="s">
        <v>2962</v>
      </c>
      <c r="E754" s="811" t="s">
        <v>1869</v>
      </c>
      <c r="F754" s="727" t="s">
        <v>1844</v>
      </c>
      <c r="G754" s="727" t="s">
        <v>2524</v>
      </c>
      <c r="H754" s="727" t="s">
        <v>571</v>
      </c>
      <c r="I754" s="727" t="s">
        <v>2525</v>
      </c>
      <c r="J754" s="727" t="s">
        <v>2526</v>
      </c>
      <c r="K754" s="727" t="s">
        <v>2527</v>
      </c>
      <c r="L754" s="728">
        <v>76.180000000000007</v>
      </c>
      <c r="M754" s="728">
        <v>228.54000000000002</v>
      </c>
      <c r="N754" s="727">
        <v>3</v>
      </c>
      <c r="O754" s="812">
        <v>2</v>
      </c>
      <c r="P754" s="728">
        <v>152.36000000000001</v>
      </c>
      <c r="Q754" s="745">
        <v>0.66666666666666663</v>
      </c>
      <c r="R754" s="727">
        <v>2</v>
      </c>
      <c r="S754" s="745">
        <v>0.66666666666666663</v>
      </c>
      <c r="T754" s="812">
        <v>1</v>
      </c>
      <c r="U754" s="768">
        <v>0.5</v>
      </c>
    </row>
    <row r="755" spans="1:21" ht="14.4" customHeight="1" x14ac:dyDescent="0.3">
      <c r="A755" s="726">
        <v>31</v>
      </c>
      <c r="B755" s="727" t="s">
        <v>1843</v>
      </c>
      <c r="C755" s="727" t="s">
        <v>1849</v>
      </c>
      <c r="D755" s="810" t="s">
        <v>2962</v>
      </c>
      <c r="E755" s="811" t="s">
        <v>1869</v>
      </c>
      <c r="F755" s="727" t="s">
        <v>1844</v>
      </c>
      <c r="G755" s="727" t="s">
        <v>1946</v>
      </c>
      <c r="H755" s="727" t="s">
        <v>571</v>
      </c>
      <c r="I755" s="727" t="s">
        <v>1947</v>
      </c>
      <c r="J755" s="727" t="s">
        <v>1948</v>
      </c>
      <c r="K755" s="727" t="s">
        <v>1949</v>
      </c>
      <c r="L755" s="728">
        <v>132.97999999999999</v>
      </c>
      <c r="M755" s="728">
        <v>531.91999999999996</v>
      </c>
      <c r="N755" s="727">
        <v>4</v>
      </c>
      <c r="O755" s="812">
        <v>3</v>
      </c>
      <c r="P755" s="728">
        <v>398.93999999999994</v>
      </c>
      <c r="Q755" s="745">
        <v>0.75</v>
      </c>
      <c r="R755" s="727">
        <v>3</v>
      </c>
      <c r="S755" s="745">
        <v>0.75</v>
      </c>
      <c r="T755" s="812">
        <v>2</v>
      </c>
      <c r="U755" s="768">
        <v>0.66666666666666663</v>
      </c>
    </row>
    <row r="756" spans="1:21" ht="14.4" customHeight="1" x14ac:dyDescent="0.3">
      <c r="A756" s="726">
        <v>31</v>
      </c>
      <c r="B756" s="727" t="s">
        <v>1843</v>
      </c>
      <c r="C756" s="727" t="s">
        <v>1849</v>
      </c>
      <c r="D756" s="810" t="s">
        <v>2962</v>
      </c>
      <c r="E756" s="811" t="s">
        <v>1869</v>
      </c>
      <c r="F756" s="727" t="s">
        <v>1844</v>
      </c>
      <c r="G756" s="727" t="s">
        <v>2084</v>
      </c>
      <c r="H756" s="727" t="s">
        <v>571</v>
      </c>
      <c r="I756" s="727" t="s">
        <v>2085</v>
      </c>
      <c r="J756" s="727" t="s">
        <v>2086</v>
      </c>
      <c r="K756" s="727" t="s">
        <v>1504</v>
      </c>
      <c r="L756" s="728">
        <v>38.56</v>
      </c>
      <c r="M756" s="728">
        <v>77.12</v>
      </c>
      <c r="N756" s="727">
        <v>2</v>
      </c>
      <c r="O756" s="812">
        <v>1.5</v>
      </c>
      <c r="P756" s="728">
        <v>38.56</v>
      </c>
      <c r="Q756" s="745">
        <v>0.5</v>
      </c>
      <c r="R756" s="727">
        <v>1</v>
      </c>
      <c r="S756" s="745">
        <v>0.5</v>
      </c>
      <c r="T756" s="812">
        <v>1</v>
      </c>
      <c r="U756" s="768">
        <v>0.66666666666666663</v>
      </c>
    </row>
    <row r="757" spans="1:21" ht="14.4" customHeight="1" x14ac:dyDescent="0.3">
      <c r="A757" s="726">
        <v>31</v>
      </c>
      <c r="B757" s="727" t="s">
        <v>1843</v>
      </c>
      <c r="C757" s="727" t="s">
        <v>1849</v>
      </c>
      <c r="D757" s="810" t="s">
        <v>2962</v>
      </c>
      <c r="E757" s="811" t="s">
        <v>1869</v>
      </c>
      <c r="F757" s="727" t="s">
        <v>1844</v>
      </c>
      <c r="G757" s="727" t="s">
        <v>2528</v>
      </c>
      <c r="H757" s="727" t="s">
        <v>610</v>
      </c>
      <c r="I757" s="727" t="s">
        <v>2566</v>
      </c>
      <c r="J757" s="727" t="s">
        <v>1315</v>
      </c>
      <c r="K757" s="727" t="s">
        <v>2567</v>
      </c>
      <c r="L757" s="728">
        <v>193.68</v>
      </c>
      <c r="M757" s="728">
        <v>387.36</v>
      </c>
      <c r="N757" s="727">
        <v>2</v>
      </c>
      <c r="O757" s="812">
        <v>1</v>
      </c>
      <c r="P757" s="728"/>
      <c r="Q757" s="745">
        <v>0</v>
      </c>
      <c r="R757" s="727"/>
      <c r="S757" s="745">
        <v>0</v>
      </c>
      <c r="T757" s="812"/>
      <c r="U757" s="768">
        <v>0</v>
      </c>
    </row>
    <row r="758" spans="1:21" ht="14.4" customHeight="1" x14ac:dyDescent="0.3">
      <c r="A758" s="726">
        <v>31</v>
      </c>
      <c r="B758" s="727" t="s">
        <v>1843</v>
      </c>
      <c r="C758" s="727" t="s">
        <v>1849</v>
      </c>
      <c r="D758" s="810" t="s">
        <v>2962</v>
      </c>
      <c r="E758" s="811" t="s">
        <v>1869</v>
      </c>
      <c r="F758" s="727" t="s">
        <v>1844</v>
      </c>
      <c r="G758" s="727" t="s">
        <v>1886</v>
      </c>
      <c r="H758" s="727" t="s">
        <v>610</v>
      </c>
      <c r="I758" s="727" t="s">
        <v>1887</v>
      </c>
      <c r="J758" s="727" t="s">
        <v>753</v>
      </c>
      <c r="K758" s="727" t="s">
        <v>1497</v>
      </c>
      <c r="L758" s="728">
        <v>490.89</v>
      </c>
      <c r="M758" s="728">
        <v>7363.3499999999995</v>
      </c>
      <c r="N758" s="727">
        <v>15</v>
      </c>
      <c r="O758" s="812">
        <v>10</v>
      </c>
      <c r="P758" s="728">
        <v>4908.8999999999996</v>
      </c>
      <c r="Q758" s="745">
        <v>0.66666666666666663</v>
      </c>
      <c r="R758" s="727">
        <v>10</v>
      </c>
      <c r="S758" s="745">
        <v>0.66666666666666663</v>
      </c>
      <c r="T758" s="812">
        <v>7</v>
      </c>
      <c r="U758" s="768">
        <v>0.7</v>
      </c>
    </row>
    <row r="759" spans="1:21" ht="14.4" customHeight="1" x14ac:dyDescent="0.3">
      <c r="A759" s="726">
        <v>31</v>
      </c>
      <c r="B759" s="727" t="s">
        <v>1843</v>
      </c>
      <c r="C759" s="727" t="s">
        <v>1849</v>
      </c>
      <c r="D759" s="810" t="s">
        <v>2962</v>
      </c>
      <c r="E759" s="811" t="s">
        <v>1869</v>
      </c>
      <c r="F759" s="727" t="s">
        <v>1844</v>
      </c>
      <c r="G759" s="727" t="s">
        <v>1886</v>
      </c>
      <c r="H759" s="727" t="s">
        <v>610</v>
      </c>
      <c r="I759" s="727" t="s">
        <v>1888</v>
      </c>
      <c r="J759" s="727" t="s">
        <v>753</v>
      </c>
      <c r="K759" s="727" t="s">
        <v>1495</v>
      </c>
      <c r="L759" s="728">
        <v>736.33</v>
      </c>
      <c r="M759" s="728">
        <v>8835.9600000000009</v>
      </c>
      <c r="N759" s="727">
        <v>12</v>
      </c>
      <c r="O759" s="812">
        <v>10.5</v>
      </c>
      <c r="P759" s="728">
        <v>8099.63</v>
      </c>
      <c r="Q759" s="745">
        <v>0.91666666666666663</v>
      </c>
      <c r="R759" s="727">
        <v>11</v>
      </c>
      <c r="S759" s="745">
        <v>0.91666666666666663</v>
      </c>
      <c r="T759" s="812">
        <v>9.5</v>
      </c>
      <c r="U759" s="768">
        <v>0.90476190476190477</v>
      </c>
    </row>
    <row r="760" spans="1:21" ht="14.4" customHeight="1" x14ac:dyDescent="0.3">
      <c r="A760" s="726">
        <v>31</v>
      </c>
      <c r="B760" s="727" t="s">
        <v>1843</v>
      </c>
      <c r="C760" s="727" t="s">
        <v>1849</v>
      </c>
      <c r="D760" s="810" t="s">
        <v>2962</v>
      </c>
      <c r="E760" s="811" t="s">
        <v>1869</v>
      </c>
      <c r="F760" s="727" t="s">
        <v>1844</v>
      </c>
      <c r="G760" s="727" t="s">
        <v>1886</v>
      </c>
      <c r="H760" s="727" t="s">
        <v>610</v>
      </c>
      <c r="I760" s="727" t="s">
        <v>2018</v>
      </c>
      <c r="J760" s="727" t="s">
        <v>753</v>
      </c>
      <c r="K760" s="727" t="s">
        <v>2019</v>
      </c>
      <c r="L760" s="728">
        <v>923.74</v>
      </c>
      <c r="M760" s="728">
        <v>2771.2200000000003</v>
      </c>
      <c r="N760" s="727">
        <v>3</v>
      </c>
      <c r="O760" s="812">
        <v>1.5</v>
      </c>
      <c r="P760" s="728">
        <v>2771.2200000000003</v>
      </c>
      <c r="Q760" s="745">
        <v>1</v>
      </c>
      <c r="R760" s="727">
        <v>3</v>
      </c>
      <c r="S760" s="745">
        <v>1</v>
      </c>
      <c r="T760" s="812">
        <v>1.5</v>
      </c>
      <c r="U760" s="768">
        <v>1</v>
      </c>
    </row>
    <row r="761" spans="1:21" ht="14.4" customHeight="1" x14ac:dyDescent="0.3">
      <c r="A761" s="726">
        <v>31</v>
      </c>
      <c r="B761" s="727" t="s">
        <v>1843</v>
      </c>
      <c r="C761" s="727" t="s">
        <v>1849</v>
      </c>
      <c r="D761" s="810" t="s">
        <v>2962</v>
      </c>
      <c r="E761" s="811" t="s">
        <v>1869</v>
      </c>
      <c r="F761" s="727" t="s">
        <v>1844</v>
      </c>
      <c r="G761" s="727" t="s">
        <v>1889</v>
      </c>
      <c r="H761" s="727" t="s">
        <v>610</v>
      </c>
      <c r="I761" s="727" t="s">
        <v>1673</v>
      </c>
      <c r="J761" s="727" t="s">
        <v>643</v>
      </c>
      <c r="K761" s="727" t="s">
        <v>1674</v>
      </c>
      <c r="L761" s="728">
        <v>48.42</v>
      </c>
      <c r="M761" s="728">
        <v>145.26</v>
      </c>
      <c r="N761" s="727">
        <v>3</v>
      </c>
      <c r="O761" s="812">
        <v>2</v>
      </c>
      <c r="P761" s="728">
        <v>145.26</v>
      </c>
      <c r="Q761" s="745">
        <v>1</v>
      </c>
      <c r="R761" s="727">
        <v>3</v>
      </c>
      <c r="S761" s="745">
        <v>1</v>
      </c>
      <c r="T761" s="812">
        <v>2</v>
      </c>
      <c r="U761" s="768">
        <v>1</v>
      </c>
    </row>
    <row r="762" spans="1:21" ht="14.4" customHeight="1" x14ac:dyDescent="0.3">
      <c r="A762" s="726">
        <v>31</v>
      </c>
      <c r="B762" s="727" t="s">
        <v>1843</v>
      </c>
      <c r="C762" s="727" t="s">
        <v>1849</v>
      </c>
      <c r="D762" s="810" t="s">
        <v>2962</v>
      </c>
      <c r="E762" s="811" t="s">
        <v>1869</v>
      </c>
      <c r="F762" s="727" t="s">
        <v>1844</v>
      </c>
      <c r="G762" s="727" t="s">
        <v>1889</v>
      </c>
      <c r="H762" s="727" t="s">
        <v>571</v>
      </c>
      <c r="I762" s="727" t="s">
        <v>2050</v>
      </c>
      <c r="J762" s="727" t="s">
        <v>643</v>
      </c>
      <c r="K762" s="727" t="s">
        <v>2051</v>
      </c>
      <c r="L762" s="728">
        <v>48.42</v>
      </c>
      <c r="M762" s="728">
        <v>48.42</v>
      </c>
      <c r="N762" s="727">
        <v>1</v>
      </c>
      <c r="O762" s="812">
        <v>0.5</v>
      </c>
      <c r="P762" s="728"/>
      <c r="Q762" s="745">
        <v>0</v>
      </c>
      <c r="R762" s="727"/>
      <c r="S762" s="745">
        <v>0</v>
      </c>
      <c r="T762" s="812"/>
      <c r="U762" s="768">
        <v>0</v>
      </c>
    </row>
    <row r="763" spans="1:21" ht="14.4" customHeight="1" x14ac:dyDescent="0.3">
      <c r="A763" s="726">
        <v>31</v>
      </c>
      <c r="B763" s="727" t="s">
        <v>1843</v>
      </c>
      <c r="C763" s="727" t="s">
        <v>1849</v>
      </c>
      <c r="D763" s="810" t="s">
        <v>2962</v>
      </c>
      <c r="E763" s="811" t="s">
        <v>1869</v>
      </c>
      <c r="F763" s="727" t="s">
        <v>1844</v>
      </c>
      <c r="G763" s="727" t="s">
        <v>1890</v>
      </c>
      <c r="H763" s="727" t="s">
        <v>610</v>
      </c>
      <c r="I763" s="727" t="s">
        <v>1692</v>
      </c>
      <c r="J763" s="727" t="s">
        <v>1693</v>
      </c>
      <c r="K763" s="727" t="s">
        <v>1694</v>
      </c>
      <c r="L763" s="728">
        <v>0</v>
      </c>
      <c r="M763" s="728">
        <v>0</v>
      </c>
      <c r="N763" s="727">
        <v>17</v>
      </c>
      <c r="O763" s="812">
        <v>9.5</v>
      </c>
      <c r="P763" s="728">
        <v>0</v>
      </c>
      <c r="Q763" s="745"/>
      <c r="R763" s="727">
        <v>15</v>
      </c>
      <c r="S763" s="745">
        <v>0.88235294117647056</v>
      </c>
      <c r="T763" s="812">
        <v>8.5</v>
      </c>
      <c r="U763" s="768">
        <v>0.89473684210526316</v>
      </c>
    </row>
    <row r="764" spans="1:21" ht="14.4" customHeight="1" x14ac:dyDescent="0.3">
      <c r="A764" s="726">
        <v>31</v>
      </c>
      <c r="B764" s="727" t="s">
        <v>1843</v>
      </c>
      <c r="C764" s="727" t="s">
        <v>1849</v>
      </c>
      <c r="D764" s="810" t="s">
        <v>2962</v>
      </c>
      <c r="E764" s="811" t="s">
        <v>1869</v>
      </c>
      <c r="F764" s="727" t="s">
        <v>1844</v>
      </c>
      <c r="G764" s="727" t="s">
        <v>2162</v>
      </c>
      <c r="H764" s="727" t="s">
        <v>571</v>
      </c>
      <c r="I764" s="727" t="s">
        <v>2568</v>
      </c>
      <c r="J764" s="727" t="s">
        <v>2569</v>
      </c>
      <c r="K764" s="727" t="s">
        <v>2570</v>
      </c>
      <c r="L764" s="728">
        <v>300.68</v>
      </c>
      <c r="M764" s="728">
        <v>300.68</v>
      </c>
      <c r="N764" s="727">
        <v>1</v>
      </c>
      <c r="O764" s="812">
        <v>0.5</v>
      </c>
      <c r="P764" s="728">
        <v>300.68</v>
      </c>
      <c r="Q764" s="745">
        <v>1</v>
      </c>
      <c r="R764" s="727">
        <v>1</v>
      </c>
      <c r="S764" s="745">
        <v>1</v>
      </c>
      <c r="T764" s="812">
        <v>0.5</v>
      </c>
      <c r="U764" s="768">
        <v>1</v>
      </c>
    </row>
    <row r="765" spans="1:21" ht="14.4" customHeight="1" x14ac:dyDescent="0.3">
      <c r="A765" s="726">
        <v>31</v>
      </c>
      <c r="B765" s="727" t="s">
        <v>1843</v>
      </c>
      <c r="C765" s="727" t="s">
        <v>1849</v>
      </c>
      <c r="D765" s="810" t="s">
        <v>2962</v>
      </c>
      <c r="E765" s="811" t="s">
        <v>1869</v>
      </c>
      <c r="F765" s="727" t="s">
        <v>1844</v>
      </c>
      <c r="G765" s="727" t="s">
        <v>2571</v>
      </c>
      <c r="H765" s="727" t="s">
        <v>571</v>
      </c>
      <c r="I765" s="727" t="s">
        <v>2572</v>
      </c>
      <c r="J765" s="727" t="s">
        <v>2573</v>
      </c>
      <c r="K765" s="727" t="s">
        <v>2574</v>
      </c>
      <c r="L765" s="728">
        <v>0</v>
      </c>
      <c r="M765" s="728">
        <v>0</v>
      </c>
      <c r="N765" s="727">
        <v>1</v>
      </c>
      <c r="O765" s="812">
        <v>1</v>
      </c>
      <c r="P765" s="728">
        <v>0</v>
      </c>
      <c r="Q765" s="745"/>
      <c r="R765" s="727">
        <v>1</v>
      </c>
      <c r="S765" s="745">
        <v>1</v>
      </c>
      <c r="T765" s="812">
        <v>1</v>
      </c>
      <c r="U765" s="768">
        <v>1</v>
      </c>
    </row>
    <row r="766" spans="1:21" ht="14.4" customHeight="1" x14ac:dyDescent="0.3">
      <c r="A766" s="726">
        <v>31</v>
      </c>
      <c r="B766" s="727" t="s">
        <v>1843</v>
      </c>
      <c r="C766" s="727" t="s">
        <v>1849</v>
      </c>
      <c r="D766" s="810" t="s">
        <v>2962</v>
      </c>
      <c r="E766" s="811" t="s">
        <v>1869</v>
      </c>
      <c r="F766" s="727" t="s">
        <v>1844</v>
      </c>
      <c r="G766" s="727" t="s">
        <v>2575</v>
      </c>
      <c r="H766" s="727" t="s">
        <v>571</v>
      </c>
      <c r="I766" s="727" t="s">
        <v>2576</v>
      </c>
      <c r="J766" s="727" t="s">
        <v>2577</v>
      </c>
      <c r="K766" s="727" t="s">
        <v>2578</v>
      </c>
      <c r="L766" s="728">
        <v>0</v>
      </c>
      <c r="M766" s="728">
        <v>0</v>
      </c>
      <c r="N766" s="727">
        <v>1</v>
      </c>
      <c r="O766" s="812">
        <v>0.5</v>
      </c>
      <c r="P766" s="728"/>
      <c r="Q766" s="745"/>
      <c r="R766" s="727"/>
      <c r="S766" s="745">
        <v>0</v>
      </c>
      <c r="T766" s="812"/>
      <c r="U766" s="768">
        <v>0</v>
      </c>
    </row>
    <row r="767" spans="1:21" ht="14.4" customHeight="1" x14ac:dyDescent="0.3">
      <c r="A767" s="726">
        <v>31</v>
      </c>
      <c r="B767" s="727" t="s">
        <v>1843</v>
      </c>
      <c r="C767" s="727" t="s">
        <v>1849</v>
      </c>
      <c r="D767" s="810" t="s">
        <v>2962</v>
      </c>
      <c r="E767" s="811" t="s">
        <v>1869</v>
      </c>
      <c r="F767" s="727" t="s">
        <v>1846</v>
      </c>
      <c r="G767" s="727" t="s">
        <v>1900</v>
      </c>
      <c r="H767" s="727" t="s">
        <v>571</v>
      </c>
      <c r="I767" s="727" t="s">
        <v>1901</v>
      </c>
      <c r="J767" s="727" t="s">
        <v>1902</v>
      </c>
      <c r="K767" s="727" t="s">
        <v>1903</v>
      </c>
      <c r="L767" s="728">
        <v>35.130000000000003</v>
      </c>
      <c r="M767" s="728">
        <v>351.3</v>
      </c>
      <c r="N767" s="727">
        <v>10</v>
      </c>
      <c r="O767" s="812">
        <v>10</v>
      </c>
      <c r="P767" s="728">
        <v>351.3</v>
      </c>
      <c r="Q767" s="745">
        <v>1</v>
      </c>
      <c r="R767" s="727">
        <v>10</v>
      </c>
      <c r="S767" s="745">
        <v>1</v>
      </c>
      <c r="T767" s="812">
        <v>10</v>
      </c>
      <c r="U767" s="768">
        <v>1</v>
      </c>
    </row>
    <row r="768" spans="1:21" ht="14.4" customHeight="1" x14ac:dyDescent="0.3">
      <c r="A768" s="726">
        <v>31</v>
      </c>
      <c r="B768" s="727" t="s">
        <v>1843</v>
      </c>
      <c r="C768" s="727" t="s">
        <v>1849</v>
      </c>
      <c r="D768" s="810" t="s">
        <v>2962</v>
      </c>
      <c r="E768" s="811" t="s">
        <v>1869</v>
      </c>
      <c r="F768" s="727" t="s">
        <v>1846</v>
      </c>
      <c r="G768" s="727" t="s">
        <v>1900</v>
      </c>
      <c r="H768" s="727" t="s">
        <v>571</v>
      </c>
      <c r="I768" s="727" t="s">
        <v>2217</v>
      </c>
      <c r="J768" s="727" t="s">
        <v>1902</v>
      </c>
      <c r="K768" s="727" t="s">
        <v>2218</v>
      </c>
      <c r="L768" s="728">
        <v>38.24</v>
      </c>
      <c r="M768" s="728">
        <v>38.24</v>
      </c>
      <c r="N768" s="727">
        <v>1</v>
      </c>
      <c r="O768" s="812">
        <v>1</v>
      </c>
      <c r="P768" s="728">
        <v>38.24</v>
      </c>
      <c r="Q768" s="745">
        <v>1</v>
      </c>
      <c r="R768" s="727">
        <v>1</v>
      </c>
      <c r="S768" s="745">
        <v>1</v>
      </c>
      <c r="T768" s="812">
        <v>1</v>
      </c>
      <c r="U768" s="768">
        <v>1</v>
      </c>
    </row>
    <row r="769" spans="1:21" ht="14.4" customHeight="1" x14ac:dyDescent="0.3">
      <c r="A769" s="726">
        <v>31</v>
      </c>
      <c r="B769" s="727" t="s">
        <v>1843</v>
      </c>
      <c r="C769" s="727" t="s">
        <v>1849</v>
      </c>
      <c r="D769" s="810" t="s">
        <v>2962</v>
      </c>
      <c r="E769" s="811" t="s">
        <v>1869</v>
      </c>
      <c r="F769" s="727" t="s">
        <v>1846</v>
      </c>
      <c r="G769" s="727" t="s">
        <v>1904</v>
      </c>
      <c r="H769" s="727" t="s">
        <v>571</v>
      </c>
      <c r="I769" s="727" t="s">
        <v>2033</v>
      </c>
      <c r="J769" s="727" t="s">
        <v>2034</v>
      </c>
      <c r="K769" s="727" t="s">
        <v>2035</v>
      </c>
      <c r="L769" s="728">
        <v>3000</v>
      </c>
      <c r="M769" s="728">
        <v>6000</v>
      </c>
      <c r="N769" s="727">
        <v>2</v>
      </c>
      <c r="O769" s="812">
        <v>2</v>
      </c>
      <c r="P769" s="728">
        <v>6000</v>
      </c>
      <c r="Q769" s="745">
        <v>1</v>
      </c>
      <c r="R769" s="727">
        <v>2</v>
      </c>
      <c r="S769" s="745">
        <v>1</v>
      </c>
      <c r="T769" s="812">
        <v>2</v>
      </c>
      <c r="U769" s="768">
        <v>1</v>
      </c>
    </row>
    <row r="770" spans="1:21" ht="14.4" customHeight="1" x14ac:dyDescent="0.3">
      <c r="A770" s="726">
        <v>31</v>
      </c>
      <c r="B770" s="727" t="s">
        <v>1843</v>
      </c>
      <c r="C770" s="727" t="s">
        <v>1849</v>
      </c>
      <c r="D770" s="810" t="s">
        <v>2962</v>
      </c>
      <c r="E770" s="811" t="s">
        <v>1869</v>
      </c>
      <c r="F770" s="727" t="s">
        <v>1846</v>
      </c>
      <c r="G770" s="727" t="s">
        <v>1904</v>
      </c>
      <c r="H770" s="727" t="s">
        <v>571</v>
      </c>
      <c r="I770" s="727" t="s">
        <v>1905</v>
      </c>
      <c r="J770" s="727" t="s">
        <v>1906</v>
      </c>
      <c r="K770" s="727" t="s">
        <v>1907</v>
      </c>
      <c r="L770" s="728">
        <v>492.18</v>
      </c>
      <c r="M770" s="728">
        <v>492.18</v>
      </c>
      <c r="N770" s="727">
        <v>1</v>
      </c>
      <c r="O770" s="812">
        <v>1</v>
      </c>
      <c r="P770" s="728">
        <v>492.18</v>
      </c>
      <c r="Q770" s="745">
        <v>1</v>
      </c>
      <c r="R770" s="727">
        <v>1</v>
      </c>
      <c r="S770" s="745">
        <v>1</v>
      </c>
      <c r="T770" s="812">
        <v>1</v>
      </c>
      <c r="U770" s="768">
        <v>1</v>
      </c>
    </row>
    <row r="771" spans="1:21" ht="14.4" customHeight="1" x14ac:dyDescent="0.3">
      <c r="A771" s="726">
        <v>31</v>
      </c>
      <c r="B771" s="727" t="s">
        <v>1843</v>
      </c>
      <c r="C771" s="727" t="s">
        <v>1849</v>
      </c>
      <c r="D771" s="810" t="s">
        <v>2962</v>
      </c>
      <c r="E771" s="811" t="s">
        <v>1869</v>
      </c>
      <c r="F771" s="727" t="s">
        <v>1846</v>
      </c>
      <c r="G771" s="727" t="s">
        <v>1904</v>
      </c>
      <c r="H771" s="727" t="s">
        <v>571</v>
      </c>
      <c r="I771" s="727" t="s">
        <v>2094</v>
      </c>
      <c r="J771" s="727" t="s">
        <v>2095</v>
      </c>
      <c r="K771" s="727" t="s">
        <v>2096</v>
      </c>
      <c r="L771" s="728">
        <v>320.25</v>
      </c>
      <c r="M771" s="728">
        <v>320.25</v>
      </c>
      <c r="N771" s="727">
        <v>1</v>
      </c>
      <c r="O771" s="812">
        <v>1</v>
      </c>
      <c r="P771" s="728">
        <v>320.25</v>
      </c>
      <c r="Q771" s="745">
        <v>1</v>
      </c>
      <c r="R771" s="727">
        <v>1</v>
      </c>
      <c r="S771" s="745">
        <v>1</v>
      </c>
      <c r="T771" s="812">
        <v>1</v>
      </c>
      <c r="U771" s="768">
        <v>1</v>
      </c>
    </row>
    <row r="772" spans="1:21" ht="14.4" customHeight="1" x14ac:dyDescent="0.3">
      <c r="A772" s="726">
        <v>31</v>
      </c>
      <c r="B772" s="727" t="s">
        <v>1843</v>
      </c>
      <c r="C772" s="727" t="s">
        <v>1849</v>
      </c>
      <c r="D772" s="810" t="s">
        <v>2962</v>
      </c>
      <c r="E772" s="811" t="s">
        <v>1869</v>
      </c>
      <c r="F772" s="727" t="s">
        <v>1846</v>
      </c>
      <c r="G772" s="727" t="s">
        <v>1904</v>
      </c>
      <c r="H772" s="727" t="s">
        <v>571</v>
      </c>
      <c r="I772" s="727" t="s">
        <v>2143</v>
      </c>
      <c r="J772" s="727" t="s">
        <v>2144</v>
      </c>
      <c r="K772" s="727" t="s">
        <v>2145</v>
      </c>
      <c r="L772" s="728">
        <v>245.43</v>
      </c>
      <c r="M772" s="728">
        <v>490.86</v>
      </c>
      <c r="N772" s="727">
        <v>2</v>
      </c>
      <c r="O772" s="812">
        <v>2</v>
      </c>
      <c r="P772" s="728">
        <v>490.86</v>
      </c>
      <c r="Q772" s="745">
        <v>1</v>
      </c>
      <c r="R772" s="727">
        <v>2</v>
      </c>
      <c r="S772" s="745">
        <v>1</v>
      </c>
      <c r="T772" s="812">
        <v>2</v>
      </c>
      <c r="U772" s="768">
        <v>1</v>
      </c>
    </row>
    <row r="773" spans="1:21" ht="14.4" customHeight="1" x14ac:dyDescent="0.3">
      <c r="A773" s="726">
        <v>31</v>
      </c>
      <c r="B773" s="727" t="s">
        <v>1843</v>
      </c>
      <c r="C773" s="727" t="s">
        <v>1849</v>
      </c>
      <c r="D773" s="810" t="s">
        <v>2962</v>
      </c>
      <c r="E773" s="811" t="s">
        <v>1869</v>
      </c>
      <c r="F773" s="727" t="s">
        <v>1846</v>
      </c>
      <c r="G773" s="727" t="s">
        <v>1904</v>
      </c>
      <c r="H773" s="727" t="s">
        <v>571</v>
      </c>
      <c r="I773" s="727" t="s">
        <v>2298</v>
      </c>
      <c r="J773" s="727" t="s">
        <v>1985</v>
      </c>
      <c r="K773" s="727" t="s">
        <v>2299</v>
      </c>
      <c r="L773" s="728">
        <v>50.5</v>
      </c>
      <c r="M773" s="728">
        <v>50.5</v>
      </c>
      <c r="N773" s="727">
        <v>1</v>
      </c>
      <c r="O773" s="812">
        <v>1</v>
      </c>
      <c r="P773" s="728">
        <v>50.5</v>
      </c>
      <c r="Q773" s="745">
        <v>1</v>
      </c>
      <c r="R773" s="727">
        <v>1</v>
      </c>
      <c r="S773" s="745">
        <v>1</v>
      </c>
      <c r="T773" s="812">
        <v>1</v>
      </c>
      <c r="U773" s="768">
        <v>1</v>
      </c>
    </row>
    <row r="774" spans="1:21" ht="14.4" customHeight="1" x14ac:dyDescent="0.3">
      <c r="A774" s="726">
        <v>31</v>
      </c>
      <c r="B774" s="727" t="s">
        <v>1843</v>
      </c>
      <c r="C774" s="727" t="s">
        <v>1849</v>
      </c>
      <c r="D774" s="810" t="s">
        <v>2962</v>
      </c>
      <c r="E774" s="811" t="s">
        <v>1869</v>
      </c>
      <c r="F774" s="727" t="s">
        <v>1846</v>
      </c>
      <c r="G774" s="727" t="s">
        <v>1904</v>
      </c>
      <c r="H774" s="727" t="s">
        <v>571</v>
      </c>
      <c r="I774" s="727" t="s">
        <v>1987</v>
      </c>
      <c r="J774" s="727" t="s">
        <v>1988</v>
      </c>
      <c r="K774" s="727" t="s">
        <v>1989</v>
      </c>
      <c r="L774" s="728">
        <v>971.25</v>
      </c>
      <c r="M774" s="728">
        <v>971.25</v>
      </c>
      <c r="N774" s="727">
        <v>1</v>
      </c>
      <c r="O774" s="812">
        <v>1</v>
      </c>
      <c r="P774" s="728">
        <v>971.25</v>
      </c>
      <c r="Q774" s="745">
        <v>1</v>
      </c>
      <c r="R774" s="727">
        <v>1</v>
      </c>
      <c r="S774" s="745">
        <v>1</v>
      </c>
      <c r="T774" s="812">
        <v>1</v>
      </c>
      <c r="U774" s="768">
        <v>1</v>
      </c>
    </row>
    <row r="775" spans="1:21" ht="14.4" customHeight="1" x14ac:dyDescent="0.3">
      <c r="A775" s="726">
        <v>31</v>
      </c>
      <c r="B775" s="727" t="s">
        <v>1843</v>
      </c>
      <c r="C775" s="727" t="s">
        <v>1849</v>
      </c>
      <c r="D775" s="810" t="s">
        <v>2962</v>
      </c>
      <c r="E775" s="811" t="s">
        <v>1869</v>
      </c>
      <c r="F775" s="727" t="s">
        <v>1846</v>
      </c>
      <c r="G775" s="727" t="s">
        <v>1904</v>
      </c>
      <c r="H775" s="727" t="s">
        <v>571</v>
      </c>
      <c r="I775" s="727" t="s">
        <v>2300</v>
      </c>
      <c r="J775" s="727" t="s">
        <v>2301</v>
      </c>
      <c r="K775" s="727" t="s">
        <v>2302</v>
      </c>
      <c r="L775" s="728">
        <v>250</v>
      </c>
      <c r="M775" s="728">
        <v>250</v>
      </c>
      <c r="N775" s="727">
        <v>1</v>
      </c>
      <c r="O775" s="812">
        <v>1</v>
      </c>
      <c r="P775" s="728">
        <v>250</v>
      </c>
      <c r="Q775" s="745">
        <v>1</v>
      </c>
      <c r="R775" s="727">
        <v>1</v>
      </c>
      <c r="S775" s="745">
        <v>1</v>
      </c>
      <c r="T775" s="812">
        <v>1</v>
      </c>
      <c r="U775" s="768">
        <v>1</v>
      </c>
    </row>
    <row r="776" spans="1:21" ht="14.4" customHeight="1" x14ac:dyDescent="0.3">
      <c r="A776" s="726">
        <v>31</v>
      </c>
      <c r="B776" s="727" t="s">
        <v>1843</v>
      </c>
      <c r="C776" s="727" t="s">
        <v>1849</v>
      </c>
      <c r="D776" s="810" t="s">
        <v>2962</v>
      </c>
      <c r="E776" s="811" t="s">
        <v>1869</v>
      </c>
      <c r="F776" s="727" t="s">
        <v>1846</v>
      </c>
      <c r="G776" s="727" t="s">
        <v>1904</v>
      </c>
      <c r="H776" s="727" t="s">
        <v>571</v>
      </c>
      <c r="I776" s="727" t="s">
        <v>2303</v>
      </c>
      <c r="J776" s="727" t="s">
        <v>2304</v>
      </c>
      <c r="K776" s="727"/>
      <c r="L776" s="728">
        <v>80.349999999999994</v>
      </c>
      <c r="M776" s="728">
        <v>160.69999999999999</v>
      </c>
      <c r="N776" s="727">
        <v>2</v>
      </c>
      <c r="O776" s="812">
        <v>2</v>
      </c>
      <c r="P776" s="728">
        <v>160.69999999999999</v>
      </c>
      <c r="Q776" s="745">
        <v>1</v>
      </c>
      <c r="R776" s="727">
        <v>2</v>
      </c>
      <c r="S776" s="745">
        <v>1</v>
      </c>
      <c r="T776" s="812">
        <v>2</v>
      </c>
      <c r="U776" s="768">
        <v>1</v>
      </c>
    </row>
    <row r="777" spans="1:21" ht="14.4" customHeight="1" x14ac:dyDescent="0.3">
      <c r="A777" s="726">
        <v>31</v>
      </c>
      <c r="B777" s="727" t="s">
        <v>1843</v>
      </c>
      <c r="C777" s="727" t="s">
        <v>1849</v>
      </c>
      <c r="D777" s="810" t="s">
        <v>2962</v>
      </c>
      <c r="E777" s="811" t="s">
        <v>1869</v>
      </c>
      <c r="F777" s="727" t="s">
        <v>1846</v>
      </c>
      <c r="G777" s="727" t="s">
        <v>1904</v>
      </c>
      <c r="H777" s="727" t="s">
        <v>571</v>
      </c>
      <c r="I777" s="727" t="s">
        <v>2123</v>
      </c>
      <c r="J777" s="727" t="s">
        <v>2124</v>
      </c>
      <c r="K777" s="727" t="s">
        <v>2125</v>
      </c>
      <c r="L777" s="728">
        <v>349.12</v>
      </c>
      <c r="M777" s="728">
        <v>349.12</v>
      </c>
      <c r="N777" s="727">
        <v>1</v>
      </c>
      <c r="O777" s="812">
        <v>1</v>
      </c>
      <c r="P777" s="728">
        <v>349.12</v>
      </c>
      <c r="Q777" s="745">
        <v>1</v>
      </c>
      <c r="R777" s="727">
        <v>1</v>
      </c>
      <c r="S777" s="745">
        <v>1</v>
      </c>
      <c r="T777" s="812">
        <v>1</v>
      </c>
      <c r="U777" s="768">
        <v>1</v>
      </c>
    </row>
    <row r="778" spans="1:21" ht="14.4" customHeight="1" x14ac:dyDescent="0.3">
      <c r="A778" s="726">
        <v>31</v>
      </c>
      <c r="B778" s="727" t="s">
        <v>1843</v>
      </c>
      <c r="C778" s="727" t="s">
        <v>1849</v>
      </c>
      <c r="D778" s="810" t="s">
        <v>2962</v>
      </c>
      <c r="E778" s="811" t="s">
        <v>1869</v>
      </c>
      <c r="F778" s="727" t="s">
        <v>1846</v>
      </c>
      <c r="G778" s="727" t="s">
        <v>1904</v>
      </c>
      <c r="H778" s="727" t="s">
        <v>571</v>
      </c>
      <c r="I778" s="727" t="s">
        <v>1990</v>
      </c>
      <c r="J778" s="727" t="s">
        <v>1991</v>
      </c>
      <c r="K778" s="727" t="s">
        <v>1992</v>
      </c>
      <c r="L778" s="728">
        <v>350</v>
      </c>
      <c r="M778" s="728">
        <v>7350</v>
      </c>
      <c r="N778" s="727">
        <v>21</v>
      </c>
      <c r="O778" s="812">
        <v>21</v>
      </c>
      <c r="P778" s="728">
        <v>7350</v>
      </c>
      <c r="Q778" s="745">
        <v>1</v>
      </c>
      <c r="R778" s="727">
        <v>21</v>
      </c>
      <c r="S778" s="745">
        <v>1</v>
      </c>
      <c r="T778" s="812">
        <v>21</v>
      </c>
      <c r="U778" s="768">
        <v>1</v>
      </c>
    </row>
    <row r="779" spans="1:21" ht="14.4" customHeight="1" x14ac:dyDescent="0.3">
      <c r="A779" s="726">
        <v>31</v>
      </c>
      <c r="B779" s="727" t="s">
        <v>1843</v>
      </c>
      <c r="C779" s="727" t="s">
        <v>1849</v>
      </c>
      <c r="D779" s="810" t="s">
        <v>2962</v>
      </c>
      <c r="E779" s="811" t="s">
        <v>1869</v>
      </c>
      <c r="F779" s="727" t="s">
        <v>1846</v>
      </c>
      <c r="G779" s="727" t="s">
        <v>1904</v>
      </c>
      <c r="H779" s="727" t="s">
        <v>571</v>
      </c>
      <c r="I779" s="727" t="s">
        <v>2036</v>
      </c>
      <c r="J779" s="727" t="s">
        <v>2037</v>
      </c>
      <c r="K779" s="727" t="s">
        <v>2038</v>
      </c>
      <c r="L779" s="728">
        <v>1000</v>
      </c>
      <c r="M779" s="728">
        <v>5000</v>
      </c>
      <c r="N779" s="727">
        <v>5</v>
      </c>
      <c r="O779" s="812">
        <v>5</v>
      </c>
      <c r="P779" s="728">
        <v>5000</v>
      </c>
      <c r="Q779" s="745">
        <v>1</v>
      </c>
      <c r="R779" s="727">
        <v>5</v>
      </c>
      <c r="S779" s="745">
        <v>1</v>
      </c>
      <c r="T779" s="812">
        <v>5</v>
      </c>
      <c r="U779" s="768">
        <v>1</v>
      </c>
    </row>
    <row r="780" spans="1:21" ht="14.4" customHeight="1" x14ac:dyDescent="0.3">
      <c r="A780" s="726">
        <v>31</v>
      </c>
      <c r="B780" s="727" t="s">
        <v>1843</v>
      </c>
      <c r="C780" s="727" t="s">
        <v>1849</v>
      </c>
      <c r="D780" s="810" t="s">
        <v>2962</v>
      </c>
      <c r="E780" s="811" t="s">
        <v>1869</v>
      </c>
      <c r="F780" s="727" t="s">
        <v>1846</v>
      </c>
      <c r="G780" s="727" t="s">
        <v>1904</v>
      </c>
      <c r="H780" s="727" t="s">
        <v>571</v>
      </c>
      <c r="I780" s="727" t="s">
        <v>2039</v>
      </c>
      <c r="J780" s="727" t="s">
        <v>2040</v>
      </c>
      <c r="K780" s="727" t="s">
        <v>2041</v>
      </c>
      <c r="L780" s="728">
        <v>750</v>
      </c>
      <c r="M780" s="728">
        <v>750</v>
      </c>
      <c r="N780" s="727">
        <v>1</v>
      </c>
      <c r="O780" s="812">
        <v>1</v>
      </c>
      <c r="P780" s="728">
        <v>750</v>
      </c>
      <c r="Q780" s="745">
        <v>1</v>
      </c>
      <c r="R780" s="727">
        <v>1</v>
      </c>
      <c r="S780" s="745">
        <v>1</v>
      </c>
      <c r="T780" s="812">
        <v>1</v>
      </c>
      <c r="U780" s="768">
        <v>1</v>
      </c>
    </row>
    <row r="781" spans="1:21" ht="14.4" customHeight="1" x14ac:dyDescent="0.3">
      <c r="A781" s="726">
        <v>31</v>
      </c>
      <c r="B781" s="727" t="s">
        <v>1843</v>
      </c>
      <c r="C781" s="727" t="s">
        <v>1849</v>
      </c>
      <c r="D781" s="810" t="s">
        <v>2962</v>
      </c>
      <c r="E781" s="811" t="s">
        <v>1869</v>
      </c>
      <c r="F781" s="727" t="s">
        <v>1846</v>
      </c>
      <c r="G781" s="727" t="s">
        <v>1904</v>
      </c>
      <c r="H781" s="727" t="s">
        <v>571</v>
      </c>
      <c r="I781" s="727" t="s">
        <v>2579</v>
      </c>
      <c r="J781" s="727" t="s">
        <v>2580</v>
      </c>
      <c r="K781" s="727"/>
      <c r="L781" s="728">
        <v>705.67</v>
      </c>
      <c r="M781" s="728">
        <v>705.67</v>
      </c>
      <c r="N781" s="727">
        <v>1</v>
      </c>
      <c r="O781" s="812">
        <v>1</v>
      </c>
      <c r="P781" s="728">
        <v>705.67</v>
      </c>
      <c r="Q781" s="745">
        <v>1</v>
      </c>
      <c r="R781" s="727">
        <v>1</v>
      </c>
      <c r="S781" s="745">
        <v>1</v>
      </c>
      <c r="T781" s="812">
        <v>1</v>
      </c>
      <c r="U781" s="768">
        <v>1</v>
      </c>
    </row>
    <row r="782" spans="1:21" ht="14.4" customHeight="1" x14ac:dyDescent="0.3">
      <c r="A782" s="726">
        <v>31</v>
      </c>
      <c r="B782" s="727" t="s">
        <v>1843</v>
      </c>
      <c r="C782" s="727" t="s">
        <v>1849</v>
      </c>
      <c r="D782" s="810" t="s">
        <v>2962</v>
      </c>
      <c r="E782" s="811" t="s">
        <v>1869</v>
      </c>
      <c r="F782" s="727" t="s">
        <v>1846</v>
      </c>
      <c r="G782" s="727" t="s">
        <v>1904</v>
      </c>
      <c r="H782" s="727" t="s">
        <v>571</v>
      </c>
      <c r="I782" s="727" t="s">
        <v>2549</v>
      </c>
      <c r="J782" s="727" t="s">
        <v>2550</v>
      </c>
      <c r="K782" s="727" t="s">
        <v>2551</v>
      </c>
      <c r="L782" s="728">
        <v>350</v>
      </c>
      <c r="M782" s="728">
        <v>350</v>
      </c>
      <c r="N782" s="727">
        <v>1</v>
      </c>
      <c r="O782" s="812">
        <v>1</v>
      </c>
      <c r="P782" s="728">
        <v>350</v>
      </c>
      <c r="Q782" s="745">
        <v>1</v>
      </c>
      <c r="R782" s="727">
        <v>1</v>
      </c>
      <c r="S782" s="745">
        <v>1</v>
      </c>
      <c r="T782" s="812">
        <v>1</v>
      </c>
      <c r="U782" s="768">
        <v>1</v>
      </c>
    </row>
    <row r="783" spans="1:21" ht="14.4" customHeight="1" x14ac:dyDescent="0.3">
      <c r="A783" s="726">
        <v>31</v>
      </c>
      <c r="B783" s="727" t="s">
        <v>1843</v>
      </c>
      <c r="C783" s="727" t="s">
        <v>1849</v>
      </c>
      <c r="D783" s="810" t="s">
        <v>2962</v>
      </c>
      <c r="E783" s="811" t="s">
        <v>1869</v>
      </c>
      <c r="F783" s="727" t="s">
        <v>1846</v>
      </c>
      <c r="G783" s="727" t="s">
        <v>1904</v>
      </c>
      <c r="H783" s="727" t="s">
        <v>571</v>
      </c>
      <c r="I783" s="727" t="s">
        <v>2153</v>
      </c>
      <c r="J783" s="727" t="s">
        <v>2154</v>
      </c>
      <c r="K783" s="727" t="s">
        <v>2102</v>
      </c>
      <c r="L783" s="728">
        <v>1000</v>
      </c>
      <c r="M783" s="728">
        <v>2000</v>
      </c>
      <c r="N783" s="727">
        <v>2</v>
      </c>
      <c r="O783" s="812">
        <v>2</v>
      </c>
      <c r="P783" s="728"/>
      <c r="Q783" s="745">
        <v>0</v>
      </c>
      <c r="R783" s="727"/>
      <c r="S783" s="745">
        <v>0</v>
      </c>
      <c r="T783" s="812"/>
      <c r="U783" s="768">
        <v>0</v>
      </c>
    </row>
    <row r="784" spans="1:21" ht="14.4" customHeight="1" x14ac:dyDescent="0.3">
      <c r="A784" s="726">
        <v>31</v>
      </c>
      <c r="B784" s="727" t="s">
        <v>1843</v>
      </c>
      <c r="C784" s="727" t="s">
        <v>1849</v>
      </c>
      <c r="D784" s="810" t="s">
        <v>2962</v>
      </c>
      <c r="E784" s="811" t="s">
        <v>1869</v>
      </c>
      <c r="F784" s="727" t="s">
        <v>1846</v>
      </c>
      <c r="G784" s="727" t="s">
        <v>1904</v>
      </c>
      <c r="H784" s="727" t="s">
        <v>571</v>
      </c>
      <c r="I784" s="727" t="s">
        <v>2097</v>
      </c>
      <c r="J784" s="727" t="s">
        <v>2098</v>
      </c>
      <c r="K784" s="727" t="s">
        <v>2099</v>
      </c>
      <c r="L784" s="728">
        <v>2260</v>
      </c>
      <c r="M784" s="728">
        <v>2260</v>
      </c>
      <c r="N784" s="727">
        <v>1</v>
      </c>
      <c r="O784" s="812">
        <v>1</v>
      </c>
      <c r="P784" s="728">
        <v>2260</v>
      </c>
      <c r="Q784" s="745">
        <v>1</v>
      </c>
      <c r="R784" s="727">
        <v>1</v>
      </c>
      <c r="S784" s="745">
        <v>1</v>
      </c>
      <c r="T784" s="812">
        <v>1</v>
      </c>
      <c r="U784" s="768">
        <v>1</v>
      </c>
    </row>
    <row r="785" spans="1:21" ht="14.4" customHeight="1" x14ac:dyDescent="0.3">
      <c r="A785" s="726">
        <v>31</v>
      </c>
      <c r="B785" s="727" t="s">
        <v>1843</v>
      </c>
      <c r="C785" s="727" t="s">
        <v>1849</v>
      </c>
      <c r="D785" s="810" t="s">
        <v>2962</v>
      </c>
      <c r="E785" s="811" t="s">
        <v>1869</v>
      </c>
      <c r="F785" s="727" t="s">
        <v>1846</v>
      </c>
      <c r="G785" s="727" t="s">
        <v>1904</v>
      </c>
      <c r="H785" s="727" t="s">
        <v>571</v>
      </c>
      <c r="I785" s="727" t="s">
        <v>2581</v>
      </c>
      <c r="J785" s="727" t="s">
        <v>2582</v>
      </c>
      <c r="K785" s="727" t="s">
        <v>2583</v>
      </c>
      <c r="L785" s="728">
        <v>750</v>
      </c>
      <c r="M785" s="728">
        <v>750</v>
      </c>
      <c r="N785" s="727">
        <v>1</v>
      </c>
      <c r="O785" s="812">
        <v>1</v>
      </c>
      <c r="P785" s="728"/>
      <c r="Q785" s="745">
        <v>0</v>
      </c>
      <c r="R785" s="727"/>
      <c r="S785" s="745">
        <v>0</v>
      </c>
      <c r="T785" s="812"/>
      <c r="U785" s="768">
        <v>0</v>
      </c>
    </row>
    <row r="786" spans="1:21" ht="14.4" customHeight="1" x14ac:dyDescent="0.3">
      <c r="A786" s="726">
        <v>31</v>
      </c>
      <c r="B786" s="727" t="s">
        <v>1843</v>
      </c>
      <c r="C786" s="727" t="s">
        <v>1849</v>
      </c>
      <c r="D786" s="810" t="s">
        <v>2962</v>
      </c>
      <c r="E786" s="811" t="s">
        <v>1869</v>
      </c>
      <c r="F786" s="727" t="s">
        <v>1846</v>
      </c>
      <c r="G786" s="727" t="s">
        <v>1904</v>
      </c>
      <c r="H786" s="727" t="s">
        <v>571</v>
      </c>
      <c r="I786" s="727" t="s">
        <v>2584</v>
      </c>
      <c r="J786" s="727" t="s">
        <v>2585</v>
      </c>
      <c r="K786" s="727" t="s">
        <v>2586</v>
      </c>
      <c r="L786" s="728">
        <v>180</v>
      </c>
      <c r="M786" s="728">
        <v>540</v>
      </c>
      <c r="N786" s="727">
        <v>3</v>
      </c>
      <c r="O786" s="812">
        <v>3</v>
      </c>
      <c r="P786" s="728">
        <v>180</v>
      </c>
      <c r="Q786" s="745">
        <v>0.33333333333333331</v>
      </c>
      <c r="R786" s="727">
        <v>1</v>
      </c>
      <c r="S786" s="745">
        <v>0.33333333333333331</v>
      </c>
      <c r="T786" s="812">
        <v>1</v>
      </c>
      <c r="U786" s="768">
        <v>0.33333333333333331</v>
      </c>
    </row>
    <row r="787" spans="1:21" ht="14.4" customHeight="1" x14ac:dyDescent="0.3">
      <c r="A787" s="726">
        <v>31</v>
      </c>
      <c r="B787" s="727" t="s">
        <v>1843</v>
      </c>
      <c r="C787" s="727" t="s">
        <v>1849</v>
      </c>
      <c r="D787" s="810" t="s">
        <v>2962</v>
      </c>
      <c r="E787" s="811" t="s">
        <v>1869</v>
      </c>
      <c r="F787" s="727" t="s">
        <v>1846</v>
      </c>
      <c r="G787" s="727" t="s">
        <v>1917</v>
      </c>
      <c r="H787" s="727" t="s">
        <v>571</v>
      </c>
      <c r="I787" s="727" t="s">
        <v>1918</v>
      </c>
      <c r="J787" s="727" t="s">
        <v>1919</v>
      </c>
      <c r="K787" s="727" t="s">
        <v>1920</v>
      </c>
      <c r="L787" s="728">
        <v>200</v>
      </c>
      <c r="M787" s="728">
        <v>800</v>
      </c>
      <c r="N787" s="727">
        <v>4</v>
      </c>
      <c r="O787" s="812">
        <v>2</v>
      </c>
      <c r="P787" s="728">
        <v>800</v>
      </c>
      <c r="Q787" s="745">
        <v>1</v>
      </c>
      <c r="R787" s="727">
        <v>4</v>
      </c>
      <c r="S787" s="745">
        <v>1</v>
      </c>
      <c r="T787" s="812">
        <v>2</v>
      </c>
      <c r="U787" s="768">
        <v>1</v>
      </c>
    </row>
    <row r="788" spans="1:21" ht="14.4" customHeight="1" x14ac:dyDescent="0.3">
      <c r="A788" s="726">
        <v>31</v>
      </c>
      <c r="B788" s="727" t="s">
        <v>1843</v>
      </c>
      <c r="C788" s="727" t="s">
        <v>1849</v>
      </c>
      <c r="D788" s="810" t="s">
        <v>2962</v>
      </c>
      <c r="E788" s="811" t="s">
        <v>1870</v>
      </c>
      <c r="F788" s="727" t="s">
        <v>1844</v>
      </c>
      <c r="G788" s="727" t="s">
        <v>1885</v>
      </c>
      <c r="H788" s="727" t="s">
        <v>571</v>
      </c>
      <c r="I788" s="727" t="s">
        <v>2002</v>
      </c>
      <c r="J788" s="727" t="s">
        <v>2003</v>
      </c>
      <c r="K788" s="727" t="s">
        <v>2004</v>
      </c>
      <c r="L788" s="728">
        <v>154.36000000000001</v>
      </c>
      <c r="M788" s="728">
        <v>308.72000000000003</v>
      </c>
      <c r="N788" s="727">
        <v>2</v>
      </c>
      <c r="O788" s="812">
        <v>2</v>
      </c>
      <c r="P788" s="728"/>
      <c r="Q788" s="745">
        <v>0</v>
      </c>
      <c r="R788" s="727"/>
      <c r="S788" s="745">
        <v>0</v>
      </c>
      <c r="T788" s="812"/>
      <c r="U788" s="768">
        <v>0</v>
      </c>
    </row>
    <row r="789" spans="1:21" ht="14.4" customHeight="1" x14ac:dyDescent="0.3">
      <c r="A789" s="726">
        <v>31</v>
      </c>
      <c r="B789" s="727" t="s">
        <v>1843</v>
      </c>
      <c r="C789" s="727" t="s">
        <v>1849</v>
      </c>
      <c r="D789" s="810" t="s">
        <v>2962</v>
      </c>
      <c r="E789" s="811" t="s">
        <v>1870</v>
      </c>
      <c r="F789" s="727" t="s">
        <v>1844</v>
      </c>
      <c r="G789" s="727" t="s">
        <v>1885</v>
      </c>
      <c r="H789" s="727" t="s">
        <v>610</v>
      </c>
      <c r="I789" s="727" t="s">
        <v>1614</v>
      </c>
      <c r="J789" s="727" t="s">
        <v>1067</v>
      </c>
      <c r="K789" s="727" t="s">
        <v>1615</v>
      </c>
      <c r="L789" s="728">
        <v>154.36000000000001</v>
      </c>
      <c r="M789" s="728">
        <v>771.80000000000007</v>
      </c>
      <c r="N789" s="727">
        <v>5</v>
      </c>
      <c r="O789" s="812">
        <v>5</v>
      </c>
      <c r="P789" s="728">
        <v>463.08000000000004</v>
      </c>
      <c r="Q789" s="745">
        <v>0.6</v>
      </c>
      <c r="R789" s="727">
        <v>3</v>
      </c>
      <c r="S789" s="745">
        <v>0.6</v>
      </c>
      <c r="T789" s="812">
        <v>3</v>
      </c>
      <c r="U789" s="768">
        <v>0.6</v>
      </c>
    </row>
    <row r="790" spans="1:21" ht="14.4" customHeight="1" x14ac:dyDescent="0.3">
      <c r="A790" s="726">
        <v>31</v>
      </c>
      <c r="B790" s="727" t="s">
        <v>1843</v>
      </c>
      <c r="C790" s="727" t="s">
        <v>1849</v>
      </c>
      <c r="D790" s="810" t="s">
        <v>2962</v>
      </c>
      <c r="E790" s="811" t="s">
        <v>1870</v>
      </c>
      <c r="F790" s="727" t="s">
        <v>1844</v>
      </c>
      <c r="G790" s="727" t="s">
        <v>2103</v>
      </c>
      <c r="H790" s="727" t="s">
        <v>571</v>
      </c>
      <c r="I790" s="727" t="s">
        <v>2104</v>
      </c>
      <c r="J790" s="727" t="s">
        <v>2105</v>
      </c>
      <c r="K790" s="727" t="s">
        <v>2106</v>
      </c>
      <c r="L790" s="728">
        <v>0</v>
      </c>
      <c r="M790" s="728">
        <v>0</v>
      </c>
      <c r="N790" s="727">
        <v>2</v>
      </c>
      <c r="O790" s="812">
        <v>1</v>
      </c>
      <c r="P790" s="728">
        <v>0</v>
      </c>
      <c r="Q790" s="745"/>
      <c r="R790" s="727">
        <v>2</v>
      </c>
      <c r="S790" s="745">
        <v>1</v>
      </c>
      <c r="T790" s="812">
        <v>1</v>
      </c>
      <c r="U790" s="768">
        <v>1</v>
      </c>
    </row>
    <row r="791" spans="1:21" ht="14.4" customHeight="1" x14ac:dyDescent="0.3">
      <c r="A791" s="726">
        <v>31</v>
      </c>
      <c r="B791" s="727" t="s">
        <v>1843</v>
      </c>
      <c r="C791" s="727" t="s">
        <v>1849</v>
      </c>
      <c r="D791" s="810" t="s">
        <v>2962</v>
      </c>
      <c r="E791" s="811" t="s">
        <v>1870</v>
      </c>
      <c r="F791" s="727" t="s">
        <v>1844</v>
      </c>
      <c r="G791" s="727" t="s">
        <v>2260</v>
      </c>
      <c r="H791" s="727" t="s">
        <v>571</v>
      </c>
      <c r="I791" s="727" t="s">
        <v>2587</v>
      </c>
      <c r="J791" s="727" t="s">
        <v>861</v>
      </c>
      <c r="K791" s="727" t="s">
        <v>2262</v>
      </c>
      <c r="L791" s="728">
        <v>107.27</v>
      </c>
      <c r="M791" s="728">
        <v>107.27</v>
      </c>
      <c r="N791" s="727">
        <v>1</v>
      </c>
      <c r="O791" s="812">
        <v>1</v>
      </c>
      <c r="P791" s="728">
        <v>107.27</v>
      </c>
      <c r="Q791" s="745">
        <v>1</v>
      </c>
      <c r="R791" s="727">
        <v>1</v>
      </c>
      <c r="S791" s="745">
        <v>1</v>
      </c>
      <c r="T791" s="812">
        <v>1</v>
      </c>
      <c r="U791" s="768">
        <v>1</v>
      </c>
    </row>
    <row r="792" spans="1:21" ht="14.4" customHeight="1" x14ac:dyDescent="0.3">
      <c r="A792" s="726">
        <v>31</v>
      </c>
      <c r="B792" s="727" t="s">
        <v>1843</v>
      </c>
      <c r="C792" s="727" t="s">
        <v>1849</v>
      </c>
      <c r="D792" s="810" t="s">
        <v>2962</v>
      </c>
      <c r="E792" s="811" t="s">
        <v>1870</v>
      </c>
      <c r="F792" s="727" t="s">
        <v>1844</v>
      </c>
      <c r="G792" s="727" t="s">
        <v>1930</v>
      </c>
      <c r="H792" s="727" t="s">
        <v>571</v>
      </c>
      <c r="I792" s="727" t="s">
        <v>1931</v>
      </c>
      <c r="J792" s="727" t="s">
        <v>1932</v>
      </c>
      <c r="K792" s="727" t="s">
        <v>1933</v>
      </c>
      <c r="L792" s="728">
        <v>0</v>
      </c>
      <c r="M792" s="728">
        <v>0</v>
      </c>
      <c r="N792" s="727">
        <v>4</v>
      </c>
      <c r="O792" s="812">
        <v>3</v>
      </c>
      <c r="P792" s="728">
        <v>0</v>
      </c>
      <c r="Q792" s="745"/>
      <c r="R792" s="727">
        <v>3</v>
      </c>
      <c r="S792" s="745">
        <v>0.75</v>
      </c>
      <c r="T792" s="812">
        <v>2</v>
      </c>
      <c r="U792" s="768">
        <v>0.66666666666666663</v>
      </c>
    </row>
    <row r="793" spans="1:21" ht="14.4" customHeight="1" x14ac:dyDescent="0.3">
      <c r="A793" s="726">
        <v>31</v>
      </c>
      <c r="B793" s="727" t="s">
        <v>1843</v>
      </c>
      <c r="C793" s="727" t="s">
        <v>1849</v>
      </c>
      <c r="D793" s="810" t="s">
        <v>2962</v>
      </c>
      <c r="E793" s="811" t="s">
        <v>1870</v>
      </c>
      <c r="F793" s="727" t="s">
        <v>1844</v>
      </c>
      <c r="G793" s="727" t="s">
        <v>2065</v>
      </c>
      <c r="H793" s="727" t="s">
        <v>571</v>
      </c>
      <c r="I793" s="727" t="s">
        <v>2066</v>
      </c>
      <c r="J793" s="727" t="s">
        <v>1105</v>
      </c>
      <c r="K793" s="727" t="s">
        <v>2067</v>
      </c>
      <c r="L793" s="728">
        <v>48.09</v>
      </c>
      <c r="M793" s="728">
        <v>48.09</v>
      </c>
      <c r="N793" s="727">
        <v>1</v>
      </c>
      <c r="O793" s="812">
        <v>1</v>
      </c>
      <c r="P793" s="728">
        <v>48.09</v>
      </c>
      <c r="Q793" s="745">
        <v>1</v>
      </c>
      <c r="R793" s="727">
        <v>1</v>
      </c>
      <c r="S793" s="745">
        <v>1</v>
      </c>
      <c r="T793" s="812">
        <v>1</v>
      </c>
      <c r="U793" s="768">
        <v>1</v>
      </c>
    </row>
    <row r="794" spans="1:21" ht="14.4" customHeight="1" x14ac:dyDescent="0.3">
      <c r="A794" s="726">
        <v>31</v>
      </c>
      <c r="B794" s="727" t="s">
        <v>1843</v>
      </c>
      <c r="C794" s="727" t="s">
        <v>1849</v>
      </c>
      <c r="D794" s="810" t="s">
        <v>2962</v>
      </c>
      <c r="E794" s="811" t="s">
        <v>1870</v>
      </c>
      <c r="F794" s="727" t="s">
        <v>1844</v>
      </c>
      <c r="G794" s="727" t="s">
        <v>1946</v>
      </c>
      <c r="H794" s="727" t="s">
        <v>571</v>
      </c>
      <c r="I794" s="727" t="s">
        <v>1947</v>
      </c>
      <c r="J794" s="727" t="s">
        <v>1948</v>
      </c>
      <c r="K794" s="727" t="s">
        <v>1949</v>
      </c>
      <c r="L794" s="728">
        <v>132.97999999999999</v>
      </c>
      <c r="M794" s="728">
        <v>265.95999999999998</v>
      </c>
      <c r="N794" s="727">
        <v>2</v>
      </c>
      <c r="O794" s="812">
        <v>1</v>
      </c>
      <c r="P794" s="728">
        <v>265.95999999999998</v>
      </c>
      <c r="Q794" s="745">
        <v>1</v>
      </c>
      <c r="R794" s="727">
        <v>2</v>
      </c>
      <c r="S794" s="745">
        <v>1</v>
      </c>
      <c r="T794" s="812">
        <v>1</v>
      </c>
      <c r="U794" s="768">
        <v>1</v>
      </c>
    </row>
    <row r="795" spans="1:21" ht="14.4" customHeight="1" x14ac:dyDescent="0.3">
      <c r="A795" s="726">
        <v>31</v>
      </c>
      <c r="B795" s="727" t="s">
        <v>1843</v>
      </c>
      <c r="C795" s="727" t="s">
        <v>1849</v>
      </c>
      <c r="D795" s="810" t="s">
        <v>2962</v>
      </c>
      <c r="E795" s="811" t="s">
        <v>1870</v>
      </c>
      <c r="F795" s="727" t="s">
        <v>1844</v>
      </c>
      <c r="G795" s="727" t="s">
        <v>1946</v>
      </c>
      <c r="H795" s="727" t="s">
        <v>571</v>
      </c>
      <c r="I795" s="727" t="s">
        <v>2588</v>
      </c>
      <c r="J795" s="727" t="s">
        <v>1948</v>
      </c>
      <c r="K795" s="727" t="s">
        <v>2589</v>
      </c>
      <c r="L795" s="728">
        <v>0</v>
      </c>
      <c r="M795" s="728">
        <v>0</v>
      </c>
      <c r="N795" s="727">
        <v>1</v>
      </c>
      <c r="O795" s="812">
        <v>1</v>
      </c>
      <c r="P795" s="728">
        <v>0</v>
      </c>
      <c r="Q795" s="745"/>
      <c r="R795" s="727">
        <v>1</v>
      </c>
      <c r="S795" s="745">
        <v>1</v>
      </c>
      <c r="T795" s="812">
        <v>1</v>
      </c>
      <c r="U795" s="768">
        <v>1</v>
      </c>
    </row>
    <row r="796" spans="1:21" ht="14.4" customHeight="1" x14ac:dyDescent="0.3">
      <c r="A796" s="726">
        <v>31</v>
      </c>
      <c r="B796" s="727" t="s">
        <v>1843</v>
      </c>
      <c r="C796" s="727" t="s">
        <v>1849</v>
      </c>
      <c r="D796" s="810" t="s">
        <v>2962</v>
      </c>
      <c r="E796" s="811" t="s">
        <v>1870</v>
      </c>
      <c r="F796" s="727" t="s">
        <v>1844</v>
      </c>
      <c r="G796" s="727" t="s">
        <v>1950</v>
      </c>
      <c r="H796" s="727" t="s">
        <v>571</v>
      </c>
      <c r="I796" s="727" t="s">
        <v>2590</v>
      </c>
      <c r="J796" s="727" t="s">
        <v>1952</v>
      </c>
      <c r="K796" s="727" t="s">
        <v>2591</v>
      </c>
      <c r="L796" s="728">
        <v>0</v>
      </c>
      <c r="M796" s="728">
        <v>0</v>
      </c>
      <c r="N796" s="727">
        <v>1</v>
      </c>
      <c r="O796" s="812">
        <v>1</v>
      </c>
      <c r="P796" s="728">
        <v>0</v>
      </c>
      <c r="Q796" s="745"/>
      <c r="R796" s="727">
        <v>1</v>
      </c>
      <c r="S796" s="745">
        <v>1</v>
      </c>
      <c r="T796" s="812">
        <v>1</v>
      </c>
      <c r="U796" s="768">
        <v>1</v>
      </c>
    </row>
    <row r="797" spans="1:21" ht="14.4" customHeight="1" x14ac:dyDescent="0.3">
      <c r="A797" s="726">
        <v>31</v>
      </c>
      <c r="B797" s="727" t="s">
        <v>1843</v>
      </c>
      <c r="C797" s="727" t="s">
        <v>1849</v>
      </c>
      <c r="D797" s="810" t="s">
        <v>2962</v>
      </c>
      <c r="E797" s="811" t="s">
        <v>1870</v>
      </c>
      <c r="F797" s="727" t="s">
        <v>1844</v>
      </c>
      <c r="G797" s="727" t="s">
        <v>1886</v>
      </c>
      <c r="H797" s="727" t="s">
        <v>610</v>
      </c>
      <c r="I797" s="727" t="s">
        <v>1887</v>
      </c>
      <c r="J797" s="727" t="s">
        <v>753</v>
      </c>
      <c r="K797" s="727" t="s">
        <v>1497</v>
      </c>
      <c r="L797" s="728">
        <v>490.89</v>
      </c>
      <c r="M797" s="728">
        <v>12763.140000000001</v>
      </c>
      <c r="N797" s="727">
        <v>26</v>
      </c>
      <c r="O797" s="812">
        <v>12</v>
      </c>
      <c r="P797" s="728">
        <v>9817.8000000000011</v>
      </c>
      <c r="Q797" s="745">
        <v>0.76923076923076927</v>
      </c>
      <c r="R797" s="727">
        <v>20</v>
      </c>
      <c r="S797" s="745">
        <v>0.76923076923076927</v>
      </c>
      <c r="T797" s="812">
        <v>8</v>
      </c>
      <c r="U797" s="768">
        <v>0.66666666666666663</v>
      </c>
    </row>
    <row r="798" spans="1:21" ht="14.4" customHeight="1" x14ac:dyDescent="0.3">
      <c r="A798" s="726">
        <v>31</v>
      </c>
      <c r="B798" s="727" t="s">
        <v>1843</v>
      </c>
      <c r="C798" s="727" t="s">
        <v>1849</v>
      </c>
      <c r="D798" s="810" t="s">
        <v>2962</v>
      </c>
      <c r="E798" s="811" t="s">
        <v>1870</v>
      </c>
      <c r="F798" s="727" t="s">
        <v>1844</v>
      </c>
      <c r="G798" s="727" t="s">
        <v>1886</v>
      </c>
      <c r="H798" s="727" t="s">
        <v>610</v>
      </c>
      <c r="I798" s="727" t="s">
        <v>1888</v>
      </c>
      <c r="J798" s="727" t="s">
        <v>753</v>
      </c>
      <c r="K798" s="727" t="s">
        <v>1495</v>
      </c>
      <c r="L798" s="728">
        <v>736.33</v>
      </c>
      <c r="M798" s="728">
        <v>13990.27</v>
      </c>
      <c r="N798" s="727">
        <v>19</v>
      </c>
      <c r="O798" s="812">
        <v>12.5</v>
      </c>
      <c r="P798" s="728">
        <v>6626.97</v>
      </c>
      <c r="Q798" s="745">
        <v>0.47368421052631582</v>
      </c>
      <c r="R798" s="727">
        <v>9</v>
      </c>
      <c r="S798" s="745">
        <v>0.47368421052631576</v>
      </c>
      <c r="T798" s="812">
        <v>7.5</v>
      </c>
      <c r="U798" s="768">
        <v>0.6</v>
      </c>
    </row>
    <row r="799" spans="1:21" ht="14.4" customHeight="1" x14ac:dyDescent="0.3">
      <c r="A799" s="726">
        <v>31</v>
      </c>
      <c r="B799" s="727" t="s">
        <v>1843</v>
      </c>
      <c r="C799" s="727" t="s">
        <v>1849</v>
      </c>
      <c r="D799" s="810" t="s">
        <v>2962</v>
      </c>
      <c r="E799" s="811" t="s">
        <v>1870</v>
      </c>
      <c r="F799" s="727" t="s">
        <v>1844</v>
      </c>
      <c r="G799" s="727" t="s">
        <v>1886</v>
      </c>
      <c r="H799" s="727" t="s">
        <v>610</v>
      </c>
      <c r="I799" s="727" t="s">
        <v>2087</v>
      </c>
      <c r="J799" s="727" t="s">
        <v>753</v>
      </c>
      <c r="K799" s="727" t="s">
        <v>2088</v>
      </c>
      <c r="L799" s="728">
        <v>1154.68</v>
      </c>
      <c r="M799" s="728">
        <v>8082.76</v>
      </c>
      <c r="N799" s="727">
        <v>7</v>
      </c>
      <c r="O799" s="812">
        <v>1</v>
      </c>
      <c r="P799" s="728">
        <v>8082.76</v>
      </c>
      <c r="Q799" s="745">
        <v>1</v>
      </c>
      <c r="R799" s="727">
        <v>7</v>
      </c>
      <c r="S799" s="745">
        <v>1</v>
      </c>
      <c r="T799" s="812">
        <v>1</v>
      </c>
      <c r="U799" s="768">
        <v>1</v>
      </c>
    </row>
    <row r="800" spans="1:21" ht="14.4" customHeight="1" x14ac:dyDescent="0.3">
      <c r="A800" s="726">
        <v>31</v>
      </c>
      <c r="B800" s="727" t="s">
        <v>1843</v>
      </c>
      <c r="C800" s="727" t="s">
        <v>1849</v>
      </c>
      <c r="D800" s="810" t="s">
        <v>2962</v>
      </c>
      <c r="E800" s="811" t="s">
        <v>1870</v>
      </c>
      <c r="F800" s="727" t="s">
        <v>1844</v>
      </c>
      <c r="G800" s="727" t="s">
        <v>1886</v>
      </c>
      <c r="H800" s="727" t="s">
        <v>610</v>
      </c>
      <c r="I800" s="727" t="s">
        <v>1496</v>
      </c>
      <c r="J800" s="727" t="s">
        <v>753</v>
      </c>
      <c r="K800" s="727" t="s">
        <v>1497</v>
      </c>
      <c r="L800" s="728">
        <v>490.89</v>
      </c>
      <c r="M800" s="728">
        <v>1963.56</v>
      </c>
      <c r="N800" s="727">
        <v>4</v>
      </c>
      <c r="O800" s="812">
        <v>2</v>
      </c>
      <c r="P800" s="728">
        <v>1963.56</v>
      </c>
      <c r="Q800" s="745">
        <v>1</v>
      </c>
      <c r="R800" s="727">
        <v>4</v>
      </c>
      <c r="S800" s="745">
        <v>1</v>
      </c>
      <c r="T800" s="812">
        <v>2</v>
      </c>
      <c r="U800" s="768">
        <v>1</v>
      </c>
    </row>
    <row r="801" spans="1:21" ht="14.4" customHeight="1" x14ac:dyDescent="0.3">
      <c r="A801" s="726">
        <v>31</v>
      </c>
      <c r="B801" s="727" t="s">
        <v>1843</v>
      </c>
      <c r="C801" s="727" t="s">
        <v>1849</v>
      </c>
      <c r="D801" s="810" t="s">
        <v>2962</v>
      </c>
      <c r="E801" s="811" t="s">
        <v>1870</v>
      </c>
      <c r="F801" s="727" t="s">
        <v>1844</v>
      </c>
      <c r="G801" s="727" t="s">
        <v>1889</v>
      </c>
      <c r="H801" s="727" t="s">
        <v>610</v>
      </c>
      <c r="I801" s="727" t="s">
        <v>1671</v>
      </c>
      <c r="J801" s="727" t="s">
        <v>643</v>
      </c>
      <c r="K801" s="727" t="s">
        <v>1672</v>
      </c>
      <c r="L801" s="728">
        <v>24.22</v>
      </c>
      <c r="M801" s="728">
        <v>24.22</v>
      </c>
      <c r="N801" s="727">
        <v>1</v>
      </c>
      <c r="O801" s="812">
        <v>1</v>
      </c>
      <c r="P801" s="728">
        <v>24.22</v>
      </c>
      <c r="Q801" s="745">
        <v>1</v>
      </c>
      <c r="R801" s="727">
        <v>1</v>
      </c>
      <c r="S801" s="745">
        <v>1</v>
      </c>
      <c r="T801" s="812">
        <v>1</v>
      </c>
      <c r="U801" s="768">
        <v>1</v>
      </c>
    </row>
    <row r="802" spans="1:21" ht="14.4" customHeight="1" x14ac:dyDescent="0.3">
      <c r="A802" s="726">
        <v>31</v>
      </c>
      <c r="B802" s="727" t="s">
        <v>1843</v>
      </c>
      <c r="C802" s="727" t="s">
        <v>1849</v>
      </c>
      <c r="D802" s="810" t="s">
        <v>2962</v>
      </c>
      <c r="E802" s="811" t="s">
        <v>1870</v>
      </c>
      <c r="F802" s="727" t="s">
        <v>1844</v>
      </c>
      <c r="G802" s="727" t="s">
        <v>1889</v>
      </c>
      <c r="H802" s="727" t="s">
        <v>610</v>
      </c>
      <c r="I802" s="727" t="s">
        <v>1673</v>
      </c>
      <c r="J802" s="727" t="s">
        <v>643</v>
      </c>
      <c r="K802" s="727" t="s">
        <v>1674</v>
      </c>
      <c r="L802" s="728">
        <v>48.42</v>
      </c>
      <c r="M802" s="728">
        <v>290.52000000000004</v>
      </c>
      <c r="N802" s="727">
        <v>6</v>
      </c>
      <c r="O802" s="812">
        <v>6</v>
      </c>
      <c r="P802" s="728">
        <v>242.10000000000002</v>
      </c>
      <c r="Q802" s="745">
        <v>0.83333333333333326</v>
      </c>
      <c r="R802" s="727">
        <v>5</v>
      </c>
      <c r="S802" s="745">
        <v>0.83333333333333337</v>
      </c>
      <c r="T802" s="812">
        <v>5</v>
      </c>
      <c r="U802" s="768">
        <v>0.83333333333333337</v>
      </c>
    </row>
    <row r="803" spans="1:21" ht="14.4" customHeight="1" x14ac:dyDescent="0.3">
      <c r="A803" s="726">
        <v>31</v>
      </c>
      <c r="B803" s="727" t="s">
        <v>1843</v>
      </c>
      <c r="C803" s="727" t="s">
        <v>1849</v>
      </c>
      <c r="D803" s="810" t="s">
        <v>2962</v>
      </c>
      <c r="E803" s="811" t="s">
        <v>1870</v>
      </c>
      <c r="F803" s="727" t="s">
        <v>1844</v>
      </c>
      <c r="G803" s="727" t="s">
        <v>1889</v>
      </c>
      <c r="H803" s="727" t="s">
        <v>571</v>
      </c>
      <c r="I803" s="727" t="s">
        <v>2050</v>
      </c>
      <c r="J803" s="727" t="s">
        <v>643</v>
      </c>
      <c r="K803" s="727" t="s">
        <v>2051</v>
      </c>
      <c r="L803" s="728">
        <v>48.42</v>
      </c>
      <c r="M803" s="728">
        <v>96.84</v>
      </c>
      <c r="N803" s="727">
        <v>2</v>
      </c>
      <c r="O803" s="812">
        <v>2</v>
      </c>
      <c r="P803" s="728"/>
      <c r="Q803" s="745">
        <v>0</v>
      </c>
      <c r="R803" s="727"/>
      <c r="S803" s="745">
        <v>0</v>
      </c>
      <c r="T803" s="812"/>
      <c r="U803" s="768">
        <v>0</v>
      </c>
    </row>
    <row r="804" spans="1:21" ht="14.4" customHeight="1" x14ac:dyDescent="0.3">
      <c r="A804" s="726">
        <v>31</v>
      </c>
      <c r="B804" s="727" t="s">
        <v>1843</v>
      </c>
      <c r="C804" s="727" t="s">
        <v>1849</v>
      </c>
      <c r="D804" s="810" t="s">
        <v>2962</v>
      </c>
      <c r="E804" s="811" t="s">
        <v>1870</v>
      </c>
      <c r="F804" s="727" t="s">
        <v>1844</v>
      </c>
      <c r="G804" s="727" t="s">
        <v>1889</v>
      </c>
      <c r="H804" s="727" t="s">
        <v>571</v>
      </c>
      <c r="I804" s="727" t="s">
        <v>2352</v>
      </c>
      <c r="J804" s="727" t="s">
        <v>2353</v>
      </c>
      <c r="K804" s="727" t="s">
        <v>2354</v>
      </c>
      <c r="L804" s="728">
        <v>48.42</v>
      </c>
      <c r="M804" s="728">
        <v>96.84</v>
      </c>
      <c r="N804" s="727">
        <v>2</v>
      </c>
      <c r="O804" s="812">
        <v>1</v>
      </c>
      <c r="P804" s="728">
        <v>96.84</v>
      </c>
      <c r="Q804" s="745">
        <v>1</v>
      </c>
      <c r="R804" s="727">
        <v>2</v>
      </c>
      <c r="S804" s="745">
        <v>1</v>
      </c>
      <c r="T804" s="812">
        <v>1</v>
      </c>
      <c r="U804" s="768">
        <v>1</v>
      </c>
    </row>
    <row r="805" spans="1:21" ht="14.4" customHeight="1" x14ac:dyDescent="0.3">
      <c r="A805" s="726">
        <v>31</v>
      </c>
      <c r="B805" s="727" t="s">
        <v>1843</v>
      </c>
      <c r="C805" s="727" t="s">
        <v>1849</v>
      </c>
      <c r="D805" s="810" t="s">
        <v>2962</v>
      </c>
      <c r="E805" s="811" t="s">
        <v>1870</v>
      </c>
      <c r="F805" s="727" t="s">
        <v>1844</v>
      </c>
      <c r="G805" s="727" t="s">
        <v>2208</v>
      </c>
      <c r="H805" s="727" t="s">
        <v>571</v>
      </c>
      <c r="I805" s="727" t="s">
        <v>2592</v>
      </c>
      <c r="J805" s="727" t="s">
        <v>771</v>
      </c>
      <c r="K805" s="727" t="s">
        <v>2593</v>
      </c>
      <c r="L805" s="728">
        <v>16.12</v>
      </c>
      <c r="M805" s="728">
        <v>16.12</v>
      </c>
      <c r="N805" s="727">
        <v>1</v>
      </c>
      <c r="O805" s="812">
        <v>0.5</v>
      </c>
      <c r="P805" s="728">
        <v>16.12</v>
      </c>
      <c r="Q805" s="745">
        <v>1</v>
      </c>
      <c r="R805" s="727">
        <v>1</v>
      </c>
      <c r="S805" s="745">
        <v>1</v>
      </c>
      <c r="T805" s="812">
        <v>0.5</v>
      </c>
      <c r="U805" s="768">
        <v>1</v>
      </c>
    </row>
    <row r="806" spans="1:21" ht="14.4" customHeight="1" x14ac:dyDescent="0.3">
      <c r="A806" s="726">
        <v>31</v>
      </c>
      <c r="B806" s="727" t="s">
        <v>1843</v>
      </c>
      <c r="C806" s="727" t="s">
        <v>1849</v>
      </c>
      <c r="D806" s="810" t="s">
        <v>2962</v>
      </c>
      <c r="E806" s="811" t="s">
        <v>1870</v>
      </c>
      <c r="F806" s="727" t="s">
        <v>1844</v>
      </c>
      <c r="G806" s="727" t="s">
        <v>1961</v>
      </c>
      <c r="H806" s="727" t="s">
        <v>571</v>
      </c>
      <c r="I806" s="727" t="s">
        <v>2594</v>
      </c>
      <c r="J806" s="727" t="s">
        <v>1963</v>
      </c>
      <c r="K806" s="727" t="s">
        <v>2595</v>
      </c>
      <c r="L806" s="728">
        <v>173.31</v>
      </c>
      <c r="M806" s="728">
        <v>173.31</v>
      </c>
      <c r="N806" s="727">
        <v>1</v>
      </c>
      <c r="O806" s="812">
        <v>0.5</v>
      </c>
      <c r="P806" s="728">
        <v>173.31</v>
      </c>
      <c r="Q806" s="745">
        <v>1</v>
      </c>
      <c r="R806" s="727">
        <v>1</v>
      </c>
      <c r="S806" s="745">
        <v>1</v>
      </c>
      <c r="T806" s="812">
        <v>0.5</v>
      </c>
      <c r="U806" s="768">
        <v>1</v>
      </c>
    </row>
    <row r="807" spans="1:21" ht="14.4" customHeight="1" x14ac:dyDescent="0.3">
      <c r="A807" s="726">
        <v>31</v>
      </c>
      <c r="B807" s="727" t="s">
        <v>1843</v>
      </c>
      <c r="C807" s="727" t="s">
        <v>1849</v>
      </c>
      <c r="D807" s="810" t="s">
        <v>2962</v>
      </c>
      <c r="E807" s="811" t="s">
        <v>1870</v>
      </c>
      <c r="F807" s="727" t="s">
        <v>1844</v>
      </c>
      <c r="G807" s="727" t="s">
        <v>2277</v>
      </c>
      <c r="H807" s="727" t="s">
        <v>571</v>
      </c>
      <c r="I807" s="727" t="s">
        <v>2278</v>
      </c>
      <c r="J807" s="727" t="s">
        <v>613</v>
      </c>
      <c r="K807" s="727" t="s">
        <v>2279</v>
      </c>
      <c r="L807" s="728">
        <v>108.44</v>
      </c>
      <c r="M807" s="728">
        <v>325.32</v>
      </c>
      <c r="N807" s="727">
        <v>3</v>
      </c>
      <c r="O807" s="812">
        <v>3</v>
      </c>
      <c r="P807" s="728">
        <v>216.88</v>
      </c>
      <c r="Q807" s="745">
        <v>0.66666666666666663</v>
      </c>
      <c r="R807" s="727">
        <v>2</v>
      </c>
      <c r="S807" s="745">
        <v>0.66666666666666663</v>
      </c>
      <c r="T807" s="812">
        <v>2</v>
      </c>
      <c r="U807" s="768">
        <v>0.66666666666666663</v>
      </c>
    </row>
    <row r="808" spans="1:21" ht="14.4" customHeight="1" x14ac:dyDescent="0.3">
      <c r="A808" s="726">
        <v>31</v>
      </c>
      <c r="B808" s="727" t="s">
        <v>1843</v>
      </c>
      <c r="C808" s="727" t="s">
        <v>1849</v>
      </c>
      <c r="D808" s="810" t="s">
        <v>2962</v>
      </c>
      <c r="E808" s="811" t="s">
        <v>1870</v>
      </c>
      <c r="F808" s="727" t="s">
        <v>1844</v>
      </c>
      <c r="G808" s="727" t="s">
        <v>2425</v>
      </c>
      <c r="H808" s="727" t="s">
        <v>571</v>
      </c>
      <c r="I808" s="727" t="s">
        <v>2596</v>
      </c>
      <c r="J808" s="727" t="s">
        <v>2597</v>
      </c>
      <c r="K808" s="727" t="s">
        <v>2598</v>
      </c>
      <c r="L808" s="728">
        <v>21.92</v>
      </c>
      <c r="M808" s="728">
        <v>21.92</v>
      </c>
      <c r="N808" s="727">
        <v>1</v>
      </c>
      <c r="O808" s="812">
        <v>0.5</v>
      </c>
      <c r="P808" s="728">
        <v>21.92</v>
      </c>
      <c r="Q808" s="745">
        <v>1</v>
      </c>
      <c r="R808" s="727">
        <v>1</v>
      </c>
      <c r="S808" s="745">
        <v>1</v>
      </c>
      <c r="T808" s="812">
        <v>0.5</v>
      </c>
      <c r="U808" s="768">
        <v>1</v>
      </c>
    </row>
    <row r="809" spans="1:21" ht="14.4" customHeight="1" x14ac:dyDescent="0.3">
      <c r="A809" s="726">
        <v>31</v>
      </c>
      <c r="B809" s="727" t="s">
        <v>1843</v>
      </c>
      <c r="C809" s="727" t="s">
        <v>1849</v>
      </c>
      <c r="D809" s="810" t="s">
        <v>2962</v>
      </c>
      <c r="E809" s="811" t="s">
        <v>1870</v>
      </c>
      <c r="F809" s="727" t="s">
        <v>1844</v>
      </c>
      <c r="G809" s="727" t="s">
        <v>2280</v>
      </c>
      <c r="H809" s="727" t="s">
        <v>571</v>
      </c>
      <c r="I809" s="727" t="s">
        <v>2281</v>
      </c>
      <c r="J809" s="727" t="s">
        <v>2282</v>
      </c>
      <c r="K809" s="727" t="s">
        <v>2283</v>
      </c>
      <c r="L809" s="728">
        <v>54.55</v>
      </c>
      <c r="M809" s="728">
        <v>54.55</v>
      </c>
      <c r="N809" s="727">
        <v>1</v>
      </c>
      <c r="O809" s="812">
        <v>0.5</v>
      </c>
      <c r="P809" s="728">
        <v>54.55</v>
      </c>
      <c r="Q809" s="745">
        <v>1</v>
      </c>
      <c r="R809" s="727">
        <v>1</v>
      </c>
      <c r="S809" s="745">
        <v>1</v>
      </c>
      <c r="T809" s="812">
        <v>0.5</v>
      </c>
      <c r="U809" s="768">
        <v>1</v>
      </c>
    </row>
    <row r="810" spans="1:21" ht="14.4" customHeight="1" x14ac:dyDescent="0.3">
      <c r="A810" s="726">
        <v>31</v>
      </c>
      <c r="B810" s="727" t="s">
        <v>1843</v>
      </c>
      <c r="C810" s="727" t="s">
        <v>1849</v>
      </c>
      <c r="D810" s="810" t="s">
        <v>2962</v>
      </c>
      <c r="E810" s="811" t="s">
        <v>1870</v>
      </c>
      <c r="F810" s="727" t="s">
        <v>1844</v>
      </c>
      <c r="G810" s="727" t="s">
        <v>1890</v>
      </c>
      <c r="H810" s="727" t="s">
        <v>610</v>
      </c>
      <c r="I810" s="727" t="s">
        <v>1692</v>
      </c>
      <c r="J810" s="727" t="s">
        <v>1693</v>
      </c>
      <c r="K810" s="727" t="s">
        <v>1694</v>
      </c>
      <c r="L810" s="728">
        <v>0</v>
      </c>
      <c r="M810" s="728">
        <v>0</v>
      </c>
      <c r="N810" s="727">
        <v>9</v>
      </c>
      <c r="O810" s="812">
        <v>8.5</v>
      </c>
      <c r="P810" s="728">
        <v>0</v>
      </c>
      <c r="Q810" s="745"/>
      <c r="R810" s="727">
        <v>6</v>
      </c>
      <c r="S810" s="745">
        <v>0.66666666666666663</v>
      </c>
      <c r="T810" s="812">
        <v>6</v>
      </c>
      <c r="U810" s="768">
        <v>0.70588235294117652</v>
      </c>
    </row>
    <row r="811" spans="1:21" ht="14.4" customHeight="1" x14ac:dyDescent="0.3">
      <c r="A811" s="726">
        <v>31</v>
      </c>
      <c r="B811" s="727" t="s">
        <v>1843</v>
      </c>
      <c r="C811" s="727" t="s">
        <v>1849</v>
      </c>
      <c r="D811" s="810" t="s">
        <v>2962</v>
      </c>
      <c r="E811" s="811" t="s">
        <v>1870</v>
      </c>
      <c r="F811" s="727" t="s">
        <v>1844</v>
      </c>
      <c r="G811" s="727" t="s">
        <v>2023</v>
      </c>
      <c r="H811" s="727" t="s">
        <v>571</v>
      </c>
      <c r="I811" s="727" t="s">
        <v>2024</v>
      </c>
      <c r="J811" s="727" t="s">
        <v>2025</v>
      </c>
      <c r="K811" s="727" t="s">
        <v>2026</v>
      </c>
      <c r="L811" s="728">
        <v>77.13</v>
      </c>
      <c r="M811" s="728">
        <v>77.13</v>
      </c>
      <c r="N811" s="727">
        <v>1</v>
      </c>
      <c r="O811" s="812">
        <v>1</v>
      </c>
      <c r="P811" s="728">
        <v>77.13</v>
      </c>
      <c r="Q811" s="745">
        <v>1</v>
      </c>
      <c r="R811" s="727">
        <v>1</v>
      </c>
      <c r="S811" s="745">
        <v>1</v>
      </c>
      <c r="T811" s="812">
        <v>1</v>
      </c>
      <c r="U811" s="768">
        <v>1</v>
      </c>
    </row>
    <row r="812" spans="1:21" ht="14.4" customHeight="1" x14ac:dyDescent="0.3">
      <c r="A812" s="726">
        <v>31</v>
      </c>
      <c r="B812" s="727" t="s">
        <v>1843</v>
      </c>
      <c r="C812" s="727" t="s">
        <v>1849</v>
      </c>
      <c r="D812" s="810" t="s">
        <v>2962</v>
      </c>
      <c r="E812" s="811" t="s">
        <v>1870</v>
      </c>
      <c r="F812" s="727" t="s">
        <v>1844</v>
      </c>
      <c r="G812" s="727" t="s">
        <v>1894</v>
      </c>
      <c r="H812" s="727" t="s">
        <v>571</v>
      </c>
      <c r="I812" s="727" t="s">
        <v>1970</v>
      </c>
      <c r="J812" s="727" t="s">
        <v>1896</v>
      </c>
      <c r="K812" s="727" t="s">
        <v>1971</v>
      </c>
      <c r="L812" s="728">
        <v>33.549999999999997</v>
      </c>
      <c r="M812" s="728">
        <v>33.549999999999997</v>
      </c>
      <c r="N812" s="727">
        <v>1</v>
      </c>
      <c r="O812" s="812">
        <v>1</v>
      </c>
      <c r="P812" s="728">
        <v>33.549999999999997</v>
      </c>
      <c r="Q812" s="745">
        <v>1</v>
      </c>
      <c r="R812" s="727">
        <v>1</v>
      </c>
      <c r="S812" s="745">
        <v>1</v>
      </c>
      <c r="T812" s="812">
        <v>1</v>
      </c>
      <c r="U812" s="768">
        <v>1</v>
      </c>
    </row>
    <row r="813" spans="1:21" ht="14.4" customHeight="1" x14ac:dyDescent="0.3">
      <c r="A813" s="726">
        <v>31</v>
      </c>
      <c r="B813" s="727" t="s">
        <v>1843</v>
      </c>
      <c r="C813" s="727" t="s">
        <v>1849</v>
      </c>
      <c r="D813" s="810" t="s">
        <v>2962</v>
      </c>
      <c r="E813" s="811" t="s">
        <v>1870</v>
      </c>
      <c r="F813" s="727" t="s">
        <v>1844</v>
      </c>
      <c r="G813" s="727" t="s">
        <v>1894</v>
      </c>
      <c r="H813" s="727" t="s">
        <v>571</v>
      </c>
      <c r="I813" s="727" t="s">
        <v>1895</v>
      </c>
      <c r="J813" s="727" t="s">
        <v>1896</v>
      </c>
      <c r="K813" s="727" t="s">
        <v>1897</v>
      </c>
      <c r="L813" s="728">
        <v>50.32</v>
      </c>
      <c r="M813" s="728">
        <v>50.32</v>
      </c>
      <c r="N813" s="727">
        <v>1</v>
      </c>
      <c r="O813" s="812">
        <v>1</v>
      </c>
      <c r="P813" s="728">
        <v>50.32</v>
      </c>
      <c r="Q813" s="745">
        <v>1</v>
      </c>
      <c r="R813" s="727">
        <v>1</v>
      </c>
      <c r="S813" s="745">
        <v>1</v>
      </c>
      <c r="T813" s="812">
        <v>1</v>
      </c>
      <c r="U813" s="768">
        <v>1</v>
      </c>
    </row>
    <row r="814" spans="1:21" ht="14.4" customHeight="1" x14ac:dyDescent="0.3">
      <c r="A814" s="726">
        <v>31</v>
      </c>
      <c r="B814" s="727" t="s">
        <v>1843</v>
      </c>
      <c r="C814" s="727" t="s">
        <v>1849</v>
      </c>
      <c r="D814" s="810" t="s">
        <v>2962</v>
      </c>
      <c r="E814" s="811" t="s">
        <v>1870</v>
      </c>
      <c r="F814" s="727" t="s">
        <v>1844</v>
      </c>
      <c r="G814" s="727" t="s">
        <v>1894</v>
      </c>
      <c r="H814" s="727" t="s">
        <v>571</v>
      </c>
      <c r="I814" s="727" t="s">
        <v>2599</v>
      </c>
      <c r="J814" s="727" t="s">
        <v>1030</v>
      </c>
      <c r="K814" s="727" t="s">
        <v>2600</v>
      </c>
      <c r="L814" s="728">
        <v>16.77</v>
      </c>
      <c r="M814" s="728">
        <v>16.77</v>
      </c>
      <c r="N814" s="727">
        <v>1</v>
      </c>
      <c r="O814" s="812">
        <v>0.5</v>
      </c>
      <c r="P814" s="728">
        <v>16.77</v>
      </c>
      <c r="Q814" s="745">
        <v>1</v>
      </c>
      <c r="R814" s="727">
        <v>1</v>
      </c>
      <c r="S814" s="745">
        <v>1</v>
      </c>
      <c r="T814" s="812">
        <v>0.5</v>
      </c>
      <c r="U814" s="768">
        <v>1</v>
      </c>
    </row>
    <row r="815" spans="1:21" ht="14.4" customHeight="1" x14ac:dyDescent="0.3">
      <c r="A815" s="726">
        <v>31</v>
      </c>
      <c r="B815" s="727" t="s">
        <v>1843</v>
      </c>
      <c r="C815" s="727" t="s">
        <v>1849</v>
      </c>
      <c r="D815" s="810" t="s">
        <v>2962</v>
      </c>
      <c r="E815" s="811" t="s">
        <v>1870</v>
      </c>
      <c r="F815" s="727" t="s">
        <v>1844</v>
      </c>
      <c r="G815" s="727" t="s">
        <v>1894</v>
      </c>
      <c r="H815" s="727" t="s">
        <v>571</v>
      </c>
      <c r="I815" s="727" t="s">
        <v>1972</v>
      </c>
      <c r="J815" s="727" t="s">
        <v>1030</v>
      </c>
      <c r="K815" s="727" t="s">
        <v>1973</v>
      </c>
      <c r="L815" s="728">
        <v>33.549999999999997</v>
      </c>
      <c r="M815" s="728">
        <v>100.64999999999999</v>
      </c>
      <c r="N815" s="727">
        <v>3</v>
      </c>
      <c r="O815" s="812">
        <v>2.5</v>
      </c>
      <c r="P815" s="728"/>
      <c r="Q815" s="745">
        <v>0</v>
      </c>
      <c r="R815" s="727"/>
      <c r="S815" s="745">
        <v>0</v>
      </c>
      <c r="T815" s="812"/>
      <c r="U815" s="768">
        <v>0</v>
      </c>
    </row>
    <row r="816" spans="1:21" ht="14.4" customHeight="1" x14ac:dyDescent="0.3">
      <c r="A816" s="726">
        <v>31</v>
      </c>
      <c r="B816" s="727" t="s">
        <v>1843</v>
      </c>
      <c r="C816" s="727" t="s">
        <v>1849</v>
      </c>
      <c r="D816" s="810" t="s">
        <v>2962</v>
      </c>
      <c r="E816" s="811" t="s">
        <v>1870</v>
      </c>
      <c r="F816" s="727" t="s">
        <v>1844</v>
      </c>
      <c r="G816" s="727" t="s">
        <v>1894</v>
      </c>
      <c r="H816" s="727" t="s">
        <v>571</v>
      </c>
      <c r="I816" s="727" t="s">
        <v>1974</v>
      </c>
      <c r="J816" s="727" t="s">
        <v>1030</v>
      </c>
      <c r="K816" s="727" t="s">
        <v>1975</v>
      </c>
      <c r="L816" s="728">
        <v>50.32</v>
      </c>
      <c r="M816" s="728">
        <v>201.28</v>
      </c>
      <c r="N816" s="727">
        <v>4</v>
      </c>
      <c r="O816" s="812">
        <v>2.5</v>
      </c>
      <c r="P816" s="728">
        <v>201.28</v>
      </c>
      <c r="Q816" s="745">
        <v>1</v>
      </c>
      <c r="R816" s="727">
        <v>4</v>
      </c>
      <c r="S816" s="745">
        <v>1</v>
      </c>
      <c r="T816" s="812">
        <v>2.5</v>
      </c>
      <c r="U816" s="768">
        <v>1</v>
      </c>
    </row>
    <row r="817" spans="1:21" ht="14.4" customHeight="1" x14ac:dyDescent="0.3">
      <c r="A817" s="726">
        <v>31</v>
      </c>
      <c r="B817" s="727" t="s">
        <v>1843</v>
      </c>
      <c r="C817" s="727" t="s">
        <v>1849</v>
      </c>
      <c r="D817" s="810" t="s">
        <v>2962</v>
      </c>
      <c r="E817" s="811" t="s">
        <v>1870</v>
      </c>
      <c r="F817" s="727" t="s">
        <v>1844</v>
      </c>
      <c r="G817" s="727" t="s">
        <v>1894</v>
      </c>
      <c r="H817" s="727" t="s">
        <v>571</v>
      </c>
      <c r="I817" s="727" t="s">
        <v>1978</v>
      </c>
      <c r="J817" s="727" t="s">
        <v>1896</v>
      </c>
      <c r="K817" s="727" t="s">
        <v>1979</v>
      </c>
      <c r="L817" s="728">
        <v>66.63</v>
      </c>
      <c r="M817" s="728">
        <v>66.63</v>
      </c>
      <c r="N817" s="727">
        <v>1</v>
      </c>
      <c r="O817" s="812">
        <v>0.5</v>
      </c>
      <c r="P817" s="728">
        <v>66.63</v>
      </c>
      <c r="Q817" s="745">
        <v>1</v>
      </c>
      <c r="R817" s="727">
        <v>1</v>
      </c>
      <c r="S817" s="745">
        <v>1</v>
      </c>
      <c r="T817" s="812">
        <v>0.5</v>
      </c>
      <c r="U817" s="768">
        <v>1</v>
      </c>
    </row>
    <row r="818" spans="1:21" ht="14.4" customHeight="1" x14ac:dyDescent="0.3">
      <c r="A818" s="726">
        <v>31</v>
      </c>
      <c r="B818" s="727" t="s">
        <v>1843</v>
      </c>
      <c r="C818" s="727" t="s">
        <v>1849</v>
      </c>
      <c r="D818" s="810" t="s">
        <v>2962</v>
      </c>
      <c r="E818" s="811" t="s">
        <v>1870</v>
      </c>
      <c r="F818" s="727" t="s">
        <v>1846</v>
      </c>
      <c r="G818" s="727" t="s">
        <v>1900</v>
      </c>
      <c r="H818" s="727" t="s">
        <v>571</v>
      </c>
      <c r="I818" s="727" t="s">
        <v>1901</v>
      </c>
      <c r="J818" s="727" t="s">
        <v>1902</v>
      </c>
      <c r="K818" s="727" t="s">
        <v>1903</v>
      </c>
      <c r="L818" s="728">
        <v>35.130000000000003</v>
      </c>
      <c r="M818" s="728">
        <v>316.17000000000007</v>
      </c>
      <c r="N818" s="727">
        <v>9</v>
      </c>
      <c r="O818" s="812">
        <v>6</v>
      </c>
      <c r="P818" s="728">
        <v>316.17000000000007</v>
      </c>
      <c r="Q818" s="745">
        <v>1</v>
      </c>
      <c r="R818" s="727">
        <v>9</v>
      </c>
      <c r="S818" s="745">
        <v>1</v>
      </c>
      <c r="T818" s="812">
        <v>6</v>
      </c>
      <c r="U818" s="768">
        <v>1</v>
      </c>
    </row>
    <row r="819" spans="1:21" ht="14.4" customHeight="1" x14ac:dyDescent="0.3">
      <c r="A819" s="726">
        <v>31</v>
      </c>
      <c r="B819" s="727" t="s">
        <v>1843</v>
      </c>
      <c r="C819" s="727" t="s">
        <v>1849</v>
      </c>
      <c r="D819" s="810" t="s">
        <v>2962</v>
      </c>
      <c r="E819" s="811" t="s">
        <v>1870</v>
      </c>
      <c r="F819" s="727" t="s">
        <v>1846</v>
      </c>
      <c r="G819" s="727" t="s">
        <v>1900</v>
      </c>
      <c r="H819" s="727" t="s">
        <v>571</v>
      </c>
      <c r="I819" s="727" t="s">
        <v>2215</v>
      </c>
      <c r="J819" s="727" t="s">
        <v>1902</v>
      </c>
      <c r="K819" s="727" t="s">
        <v>2216</v>
      </c>
      <c r="L819" s="728">
        <v>24.77</v>
      </c>
      <c r="M819" s="728">
        <v>74.31</v>
      </c>
      <c r="N819" s="727">
        <v>3</v>
      </c>
      <c r="O819" s="812">
        <v>3</v>
      </c>
      <c r="P819" s="728">
        <v>74.31</v>
      </c>
      <c r="Q819" s="745">
        <v>1</v>
      </c>
      <c r="R819" s="727">
        <v>3</v>
      </c>
      <c r="S819" s="745">
        <v>1</v>
      </c>
      <c r="T819" s="812">
        <v>3</v>
      </c>
      <c r="U819" s="768">
        <v>1</v>
      </c>
    </row>
    <row r="820" spans="1:21" ht="14.4" customHeight="1" x14ac:dyDescent="0.3">
      <c r="A820" s="726">
        <v>31</v>
      </c>
      <c r="B820" s="727" t="s">
        <v>1843</v>
      </c>
      <c r="C820" s="727" t="s">
        <v>1849</v>
      </c>
      <c r="D820" s="810" t="s">
        <v>2962</v>
      </c>
      <c r="E820" s="811" t="s">
        <v>1870</v>
      </c>
      <c r="F820" s="727" t="s">
        <v>1846</v>
      </c>
      <c r="G820" s="727" t="s">
        <v>1900</v>
      </c>
      <c r="H820" s="727" t="s">
        <v>571</v>
      </c>
      <c r="I820" s="727" t="s">
        <v>2217</v>
      </c>
      <c r="J820" s="727" t="s">
        <v>1902</v>
      </c>
      <c r="K820" s="727" t="s">
        <v>2218</v>
      </c>
      <c r="L820" s="728">
        <v>38.24</v>
      </c>
      <c r="M820" s="728">
        <v>191.20000000000002</v>
      </c>
      <c r="N820" s="727">
        <v>5</v>
      </c>
      <c r="O820" s="812">
        <v>5</v>
      </c>
      <c r="P820" s="728">
        <v>152.96</v>
      </c>
      <c r="Q820" s="745">
        <v>0.79999999999999993</v>
      </c>
      <c r="R820" s="727">
        <v>4</v>
      </c>
      <c r="S820" s="745">
        <v>0.8</v>
      </c>
      <c r="T820" s="812">
        <v>4</v>
      </c>
      <c r="U820" s="768">
        <v>0.8</v>
      </c>
    </row>
    <row r="821" spans="1:21" ht="14.4" customHeight="1" x14ac:dyDescent="0.3">
      <c r="A821" s="726">
        <v>31</v>
      </c>
      <c r="B821" s="727" t="s">
        <v>1843</v>
      </c>
      <c r="C821" s="727" t="s">
        <v>1849</v>
      </c>
      <c r="D821" s="810" t="s">
        <v>2962</v>
      </c>
      <c r="E821" s="811" t="s">
        <v>1870</v>
      </c>
      <c r="F821" s="727" t="s">
        <v>1846</v>
      </c>
      <c r="G821" s="727" t="s">
        <v>1900</v>
      </c>
      <c r="H821" s="727" t="s">
        <v>571</v>
      </c>
      <c r="I821" s="727" t="s">
        <v>2601</v>
      </c>
      <c r="J821" s="727" t="s">
        <v>2454</v>
      </c>
      <c r="K821" s="727" t="s">
        <v>2602</v>
      </c>
      <c r="L821" s="728">
        <v>40.42</v>
      </c>
      <c r="M821" s="728">
        <v>80.84</v>
      </c>
      <c r="N821" s="727">
        <v>2</v>
      </c>
      <c r="O821" s="812">
        <v>1</v>
      </c>
      <c r="P821" s="728">
        <v>80.84</v>
      </c>
      <c r="Q821" s="745">
        <v>1</v>
      </c>
      <c r="R821" s="727">
        <v>2</v>
      </c>
      <c r="S821" s="745">
        <v>1</v>
      </c>
      <c r="T821" s="812">
        <v>1</v>
      </c>
      <c r="U821" s="768">
        <v>1</v>
      </c>
    </row>
    <row r="822" spans="1:21" ht="14.4" customHeight="1" x14ac:dyDescent="0.3">
      <c r="A822" s="726">
        <v>31</v>
      </c>
      <c r="B822" s="727" t="s">
        <v>1843</v>
      </c>
      <c r="C822" s="727" t="s">
        <v>1849</v>
      </c>
      <c r="D822" s="810" t="s">
        <v>2962</v>
      </c>
      <c r="E822" s="811" t="s">
        <v>1870</v>
      </c>
      <c r="F822" s="727" t="s">
        <v>1846</v>
      </c>
      <c r="G822" s="727" t="s">
        <v>1904</v>
      </c>
      <c r="H822" s="727" t="s">
        <v>571</v>
      </c>
      <c r="I822" s="727" t="s">
        <v>1908</v>
      </c>
      <c r="J822" s="727" t="s">
        <v>1909</v>
      </c>
      <c r="K822" s="727" t="s">
        <v>1910</v>
      </c>
      <c r="L822" s="728">
        <v>347.81</v>
      </c>
      <c r="M822" s="728">
        <v>347.81</v>
      </c>
      <c r="N822" s="727">
        <v>1</v>
      </c>
      <c r="O822" s="812">
        <v>1</v>
      </c>
      <c r="P822" s="728">
        <v>347.81</v>
      </c>
      <c r="Q822" s="745">
        <v>1</v>
      </c>
      <c r="R822" s="727">
        <v>1</v>
      </c>
      <c r="S822" s="745">
        <v>1</v>
      </c>
      <c r="T822" s="812">
        <v>1</v>
      </c>
      <c r="U822" s="768">
        <v>1</v>
      </c>
    </row>
    <row r="823" spans="1:21" ht="14.4" customHeight="1" x14ac:dyDescent="0.3">
      <c r="A823" s="726">
        <v>31</v>
      </c>
      <c r="B823" s="727" t="s">
        <v>1843</v>
      </c>
      <c r="C823" s="727" t="s">
        <v>1849</v>
      </c>
      <c r="D823" s="810" t="s">
        <v>2962</v>
      </c>
      <c r="E823" s="811" t="s">
        <v>1870</v>
      </c>
      <c r="F823" s="727" t="s">
        <v>1846</v>
      </c>
      <c r="G823" s="727" t="s">
        <v>1904</v>
      </c>
      <c r="H823" s="727" t="s">
        <v>571</v>
      </c>
      <c r="I823" s="727" t="s">
        <v>2058</v>
      </c>
      <c r="J823" s="727" t="s">
        <v>2059</v>
      </c>
      <c r="K823" s="727" t="s">
        <v>2060</v>
      </c>
      <c r="L823" s="728">
        <v>2296.87</v>
      </c>
      <c r="M823" s="728">
        <v>2296.87</v>
      </c>
      <c r="N823" s="727">
        <v>1</v>
      </c>
      <c r="O823" s="812">
        <v>1</v>
      </c>
      <c r="P823" s="728">
        <v>2296.87</v>
      </c>
      <c r="Q823" s="745">
        <v>1</v>
      </c>
      <c r="R823" s="727">
        <v>1</v>
      </c>
      <c r="S823" s="745">
        <v>1</v>
      </c>
      <c r="T823" s="812">
        <v>1</v>
      </c>
      <c r="U823" s="768">
        <v>1</v>
      </c>
    </row>
    <row r="824" spans="1:21" ht="14.4" customHeight="1" x14ac:dyDescent="0.3">
      <c r="A824" s="726">
        <v>31</v>
      </c>
      <c r="B824" s="727" t="s">
        <v>1843</v>
      </c>
      <c r="C824" s="727" t="s">
        <v>1849</v>
      </c>
      <c r="D824" s="810" t="s">
        <v>2962</v>
      </c>
      <c r="E824" s="811" t="s">
        <v>1870</v>
      </c>
      <c r="F824" s="727" t="s">
        <v>1846</v>
      </c>
      <c r="G824" s="727" t="s">
        <v>1904</v>
      </c>
      <c r="H824" s="727" t="s">
        <v>571</v>
      </c>
      <c r="I824" s="727" t="s">
        <v>2094</v>
      </c>
      <c r="J824" s="727" t="s">
        <v>2095</v>
      </c>
      <c r="K824" s="727" t="s">
        <v>2096</v>
      </c>
      <c r="L824" s="728">
        <v>320.25</v>
      </c>
      <c r="M824" s="728">
        <v>320.25</v>
      </c>
      <c r="N824" s="727">
        <v>1</v>
      </c>
      <c r="O824" s="812">
        <v>1</v>
      </c>
      <c r="P824" s="728">
        <v>320.25</v>
      </c>
      <c r="Q824" s="745">
        <v>1</v>
      </c>
      <c r="R824" s="727">
        <v>1</v>
      </c>
      <c r="S824" s="745">
        <v>1</v>
      </c>
      <c r="T824" s="812">
        <v>1</v>
      </c>
      <c r="U824" s="768">
        <v>1</v>
      </c>
    </row>
    <row r="825" spans="1:21" ht="14.4" customHeight="1" x14ac:dyDescent="0.3">
      <c r="A825" s="726">
        <v>31</v>
      </c>
      <c r="B825" s="727" t="s">
        <v>1843</v>
      </c>
      <c r="C825" s="727" t="s">
        <v>1849</v>
      </c>
      <c r="D825" s="810" t="s">
        <v>2962</v>
      </c>
      <c r="E825" s="811" t="s">
        <v>1870</v>
      </c>
      <c r="F825" s="727" t="s">
        <v>1846</v>
      </c>
      <c r="G825" s="727" t="s">
        <v>1904</v>
      </c>
      <c r="H825" s="727" t="s">
        <v>571</v>
      </c>
      <c r="I825" s="727" t="s">
        <v>2143</v>
      </c>
      <c r="J825" s="727" t="s">
        <v>2144</v>
      </c>
      <c r="K825" s="727" t="s">
        <v>2145</v>
      </c>
      <c r="L825" s="728">
        <v>245.43</v>
      </c>
      <c r="M825" s="728">
        <v>1718.0100000000002</v>
      </c>
      <c r="N825" s="727">
        <v>7</v>
      </c>
      <c r="O825" s="812">
        <v>7</v>
      </c>
      <c r="P825" s="728">
        <v>1718.0100000000002</v>
      </c>
      <c r="Q825" s="745">
        <v>1</v>
      </c>
      <c r="R825" s="727">
        <v>7</v>
      </c>
      <c r="S825" s="745">
        <v>1</v>
      </c>
      <c r="T825" s="812">
        <v>7</v>
      </c>
      <c r="U825" s="768">
        <v>1</v>
      </c>
    </row>
    <row r="826" spans="1:21" ht="14.4" customHeight="1" x14ac:dyDescent="0.3">
      <c r="A826" s="726">
        <v>31</v>
      </c>
      <c r="B826" s="727" t="s">
        <v>1843</v>
      </c>
      <c r="C826" s="727" t="s">
        <v>1849</v>
      </c>
      <c r="D826" s="810" t="s">
        <v>2962</v>
      </c>
      <c r="E826" s="811" t="s">
        <v>1870</v>
      </c>
      <c r="F826" s="727" t="s">
        <v>1846</v>
      </c>
      <c r="G826" s="727" t="s">
        <v>1904</v>
      </c>
      <c r="H826" s="727" t="s">
        <v>571</v>
      </c>
      <c r="I826" s="727" t="s">
        <v>2292</v>
      </c>
      <c r="J826" s="727" t="s">
        <v>2293</v>
      </c>
      <c r="K826" s="727" t="s">
        <v>2294</v>
      </c>
      <c r="L826" s="728">
        <v>1575</v>
      </c>
      <c r="M826" s="728">
        <v>3150</v>
      </c>
      <c r="N826" s="727">
        <v>2</v>
      </c>
      <c r="O826" s="812">
        <v>2</v>
      </c>
      <c r="P826" s="728">
        <v>3150</v>
      </c>
      <c r="Q826" s="745">
        <v>1</v>
      </c>
      <c r="R826" s="727">
        <v>2</v>
      </c>
      <c r="S826" s="745">
        <v>1</v>
      </c>
      <c r="T826" s="812">
        <v>2</v>
      </c>
      <c r="U826" s="768">
        <v>1</v>
      </c>
    </row>
    <row r="827" spans="1:21" ht="14.4" customHeight="1" x14ac:dyDescent="0.3">
      <c r="A827" s="726">
        <v>31</v>
      </c>
      <c r="B827" s="727" t="s">
        <v>1843</v>
      </c>
      <c r="C827" s="727" t="s">
        <v>1849</v>
      </c>
      <c r="D827" s="810" t="s">
        <v>2962</v>
      </c>
      <c r="E827" s="811" t="s">
        <v>1870</v>
      </c>
      <c r="F827" s="727" t="s">
        <v>1846</v>
      </c>
      <c r="G827" s="727" t="s">
        <v>1904</v>
      </c>
      <c r="H827" s="727" t="s">
        <v>571</v>
      </c>
      <c r="I827" s="727" t="s">
        <v>2295</v>
      </c>
      <c r="J827" s="727" t="s">
        <v>2296</v>
      </c>
      <c r="K827" s="727" t="s">
        <v>2297</v>
      </c>
      <c r="L827" s="728">
        <v>250</v>
      </c>
      <c r="M827" s="728">
        <v>250</v>
      </c>
      <c r="N827" s="727">
        <v>1</v>
      </c>
      <c r="O827" s="812">
        <v>1</v>
      </c>
      <c r="P827" s="728"/>
      <c r="Q827" s="745">
        <v>0</v>
      </c>
      <c r="R827" s="727"/>
      <c r="S827" s="745">
        <v>0</v>
      </c>
      <c r="T827" s="812"/>
      <c r="U827" s="768">
        <v>0</v>
      </c>
    </row>
    <row r="828" spans="1:21" ht="14.4" customHeight="1" x14ac:dyDescent="0.3">
      <c r="A828" s="726">
        <v>31</v>
      </c>
      <c r="B828" s="727" t="s">
        <v>1843</v>
      </c>
      <c r="C828" s="727" t="s">
        <v>1849</v>
      </c>
      <c r="D828" s="810" t="s">
        <v>2962</v>
      </c>
      <c r="E828" s="811" t="s">
        <v>1870</v>
      </c>
      <c r="F828" s="727" t="s">
        <v>1846</v>
      </c>
      <c r="G828" s="727" t="s">
        <v>1904</v>
      </c>
      <c r="H828" s="727" t="s">
        <v>571</v>
      </c>
      <c r="I828" s="727" t="s">
        <v>1984</v>
      </c>
      <c r="J828" s="727" t="s">
        <v>1985</v>
      </c>
      <c r="K828" s="727" t="s">
        <v>1986</v>
      </c>
      <c r="L828" s="728">
        <v>58.5</v>
      </c>
      <c r="M828" s="728">
        <v>234</v>
      </c>
      <c r="N828" s="727">
        <v>4</v>
      </c>
      <c r="O828" s="812">
        <v>4</v>
      </c>
      <c r="P828" s="728">
        <v>175.5</v>
      </c>
      <c r="Q828" s="745">
        <v>0.75</v>
      </c>
      <c r="R828" s="727">
        <v>3</v>
      </c>
      <c r="S828" s="745">
        <v>0.75</v>
      </c>
      <c r="T828" s="812">
        <v>3</v>
      </c>
      <c r="U828" s="768">
        <v>0.75</v>
      </c>
    </row>
    <row r="829" spans="1:21" ht="14.4" customHeight="1" x14ac:dyDescent="0.3">
      <c r="A829" s="726">
        <v>31</v>
      </c>
      <c r="B829" s="727" t="s">
        <v>1843</v>
      </c>
      <c r="C829" s="727" t="s">
        <v>1849</v>
      </c>
      <c r="D829" s="810" t="s">
        <v>2962</v>
      </c>
      <c r="E829" s="811" t="s">
        <v>1870</v>
      </c>
      <c r="F829" s="727" t="s">
        <v>1846</v>
      </c>
      <c r="G829" s="727" t="s">
        <v>1904</v>
      </c>
      <c r="H829" s="727" t="s">
        <v>571</v>
      </c>
      <c r="I829" s="727" t="s">
        <v>1987</v>
      </c>
      <c r="J829" s="727" t="s">
        <v>1988</v>
      </c>
      <c r="K829" s="727" t="s">
        <v>1989</v>
      </c>
      <c r="L829" s="728">
        <v>971.25</v>
      </c>
      <c r="M829" s="728">
        <v>971.25</v>
      </c>
      <c r="N829" s="727">
        <v>1</v>
      </c>
      <c r="O829" s="812">
        <v>1</v>
      </c>
      <c r="P829" s="728"/>
      <c r="Q829" s="745">
        <v>0</v>
      </c>
      <c r="R829" s="727"/>
      <c r="S829" s="745">
        <v>0</v>
      </c>
      <c r="T829" s="812"/>
      <c r="U829" s="768">
        <v>0</v>
      </c>
    </row>
    <row r="830" spans="1:21" ht="14.4" customHeight="1" x14ac:dyDescent="0.3">
      <c r="A830" s="726">
        <v>31</v>
      </c>
      <c r="B830" s="727" t="s">
        <v>1843</v>
      </c>
      <c r="C830" s="727" t="s">
        <v>1849</v>
      </c>
      <c r="D830" s="810" t="s">
        <v>2962</v>
      </c>
      <c r="E830" s="811" t="s">
        <v>1870</v>
      </c>
      <c r="F830" s="727" t="s">
        <v>1846</v>
      </c>
      <c r="G830" s="727" t="s">
        <v>1904</v>
      </c>
      <c r="H830" s="727" t="s">
        <v>571</v>
      </c>
      <c r="I830" s="727" t="s">
        <v>2300</v>
      </c>
      <c r="J830" s="727" t="s">
        <v>2301</v>
      </c>
      <c r="K830" s="727" t="s">
        <v>2302</v>
      </c>
      <c r="L830" s="728">
        <v>250</v>
      </c>
      <c r="M830" s="728">
        <v>250</v>
      </c>
      <c r="N830" s="727">
        <v>1</v>
      </c>
      <c r="O830" s="812">
        <v>1</v>
      </c>
      <c r="P830" s="728">
        <v>250</v>
      </c>
      <c r="Q830" s="745">
        <v>1</v>
      </c>
      <c r="R830" s="727">
        <v>1</v>
      </c>
      <c r="S830" s="745">
        <v>1</v>
      </c>
      <c r="T830" s="812">
        <v>1</v>
      </c>
      <c r="U830" s="768">
        <v>1</v>
      </c>
    </row>
    <row r="831" spans="1:21" ht="14.4" customHeight="1" x14ac:dyDescent="0.3">
      <c r="A831" s="726">
        <v>31</v>
      </c>
      <c r="B831" s="727" t="s">
        <v>1843</v>
      </c>
      <c r="C831" s="727" t="s">
        <v>1849</v>
      </c>
      <c r="D831" s="810" t="s">
        <v>2962</v>
      </c>
      <c r="E831" s="811" t="s">
        <v>1870</v>
      </c>
      <c r="F831" s="727" t="s">
        <v>1846</v>
      </c>
      <c r="G831" s="727" t="s">
        <v>1904</v>
      </c>
      <c r="H831" s="727" t="s">
        <v>571</v>
      </c>
      <c r="I831" s="727" t="s">
        <v>2303</v>
      </c>
      <c r="J831" s="727" t="s">
        <v>2304</v>
      </c>
      <c r="K831" s="727"/>
      <c r="L831" s="728">
        <v>80.349999999999994</v>
      </c>
      <c r="M831" s="728">
        <v>160.69999999999999</v>
      </c>
      <c r="N831" s="727">
        <v>2</v>
      </c>
      <c r="O831" s="812">
        <v>2</v>
      </c>
      <c r="P831" s="728">
        <v>160.69999999999999</v>
      </c>
      <c r="Q831" s="745">
        <v>1</v>
      </c>
      <c r="R831" s="727">
        <v>2</v>
      </c>
      <c r="S831" s="745">
        <v>1</v>
      </c>
      <c r="T831" s="812">
        <v>2</v>
      </c>
      <c r="U831" s="768">
        <v>1</v>
      </c>
    </row>
    <row r="832" spans="1:21" ht="14.4" customHeight="1" x14ac:dyDescent="0.3">
      <c r="A832" s="726">
        <v>31</v>
      </c>
      <c r="B832" s="727" t="s">
        <v>1843</v>
      </c>
      <c r="C832" s="727" t="s">
        <v>1849</v>
      </c>
      <c r="D832" s="810" t="s">
        <v>2962</v>
      </c>
      <c r="E832" s="811" t="s">
        <v>1870</v>
      </c>
      <c r="F832" s="727" t="s">
        <v>1846</v>
      </c>
      <c r="G832" s="727" t="s">
        <v>1904</v>
      </c>
      <c r="H832" s="727" t="s">
        <v>571</v>
      </c>
      <c r="I832" s="727" t="s">
        <v>2123</v>
      </c>
      <c r="J832" s="727" t="s">
        <v>2124</v>
      </c>
      <c r="K832" s="727" t="s">
        <v>2125</v>
      </c>
      <c r="L832" s="728">
        <v>349.12</v>
      </c>
      <c r="M832" s="728">
        <v>698.24</v>
      </c>
      <c r="N832" s="727">
        <v>2</v>
      </c>
      <c r="O832" s="812">
        <v>2</v>
      </c>
      <c r="P832" s="728">
        <v>698.24</v>
      </c>
      <c r="Q832" s="745">
        <v>1</v>
      </c>
      <c r="R832" s="727">
        <v>2</v>
      </c>
      <c r="S832" s="745">
        <v>1</v>
      </c>
      <c r="T832" s="812">
        <v>2</v>
      </c>
      <c r="U832" s="768">
        <v>1</v>
      </c>
    </row>
    <row r="833" spans="1:21" ht="14.4" customHeight="1" x14ac:dyDescent="0.3">
      <c r="A833" s="726">
        <v>31</v>
      </c>
      <c r="B833" s="727" t="s">
        <v>1843</v>
      </c>
      <c r="C833" s="727" t="s">
        <v>1849</v>
      </c>
      <c r="D833" s="810" t="s">
        <v>2962</v>
      </c>
      <c r="E833" s="811" t="s">
        <v>1870</v>
      </c>
      <c r="F833" s="727" t="s">
        <v>1846</v>
      </c>
      <c r="G833" s="727" t="s">
        <v>1904</v>
      </c>
      <c r="H833" s="727" t="s">
        <v>571</v>
      </c>
      <c r="I833" s="727" t="s">
        <v>1990</v>
      </c>
      <c r="J833" s="727" t="s">
        <v>1991</v>
      </c>
      <c r="K833" s="727" t="s">
        <v>1992</v>
      </c>
      <c r="L833" s="728">
        <v>350</v>
      </c>
      <c r="M833" s="728">
        <v>9100</v>
      </c>
      <c r="N833" s="727">
        <v>26</v>
      </c>
      <c r="O833" s="812">
        <v>26</v>
      </c>
      <c r="P833" s="728">
        <v>8750</v>
      </c>
      <c r="Q833" s="745">
        <v>0.96153846153846156</v>
      </c>
      <c r="R833" s="727">
        <v>25</v>
      </c>
      <c r="S833" s="745">
        <v>0.96153846153846156</v>
      </c>
      <c r="T833" s="812">
        <v>25</v>
      </c>
      <c r="U833" s="768">
        <v>0.96153846153846156</v>
      </c>
    </row>
    <row r="834" spans="1:21" ht="14.4" customHeight="1" x14ac:dyDescent="0.3">
      <c r="A834" s="726">
        <v>31</v>
      </c>
      <c r="B834" s="727" t="s">
        <v>1843</v>
      </c>
      <c r="C834" s="727" t="s">
        <v>1849</v>
      </c>
      <c r="D834" s="810" t="s">
        <v>2962</v>
      </c>
      <c r="E834" s="811" t="s">
        <v>1870</v>
      </c>
      <c r="F834" s="727" t="s">
        <v>1846</v>
      </c>
      <c r="G834" s="727" t="s">
        <v>1904</v>
      </c>
      <c r="H834" s="727" t="s">
        <v>571</v>
      </c>
      <c r="I834" s="727" t="s">
        <v>2149</v>
      </c>
      <c r="J834" s="727" t="s">
        <v>1985</v>
      </c>
      <c r="K834" s="727" t="s">
        <v>2150</v>
      </c>
      <c r="L834" s="728">
        <v>58.5</v>
      </c>
      <c r="M834" s="728">
        <v>234</v>
      </c>
      <c r="N834" s="727">
        <v>4</v>
      </c>
      <c r="O834" s="812">
        <v>4</v>
      </c>
      <c r="P834" s="728">
        <v>234</v>
      </c>
      <c r="Q834" s="745">
        <v>1</v>
      </c>
      <c r="R834" s="727">
        <v>4</v>
      </c>
      <c r="S834" s="745">
        <v>1</v>
      </c>
      <c r="T834" s="812">
        <v>4</v>
      </c>
      <c r="U834" s="768">
        <v>1</v>
      </c>
    </row>
    <row r="835" spans="1:21" ht="14.4" customHeight="1" x14ac:dyDescent="0.3">
      <c r="A835" s="726">
        <v>31</v>
      </c>
      <c r="B835" s="727" t="s">
        <v>1843</v>
      </c>
      <c r="C835" s="727" t="s">
        <v>1849</v>
      </c>
      <c r="D835" s="810" t="s">
        <v>2962</v>
      </c>
      <c r="E835" s="811" t="s">
        <v>1870</v>
      </c>
      <c r="F835" s="727" t="s">
        <v>1846</v>
      </c>
      <c r="G835" s="727" t="s">
        <v>1904</v>
      </c>
      <c r="H835" s="727" t="s">
        <v>571</v>
      </c>
      <c r="I835" s="727" t="s">
        <v>2502</v>
      </c>
      <c r="J835" s="727" t="s">
        <v>2503</v>
      </c>
      <c r="K835" s="727" t="s">
        <v>2504</v>
      </c>
      <c r="L835" s="728">
        <v>1000</v>
      </c>
      <c r="M835" s="728">
        <v>3000</v>
      </c>
      <c r="N835" s="727">
        <v>3</v>
      </c>
      <c r="O835" s="812">
        <v>3</v>
      </c>
      <c r="P835" s="728">
        <v>3000</v>
      </c>
      <c r="Q835" s="745">
        <v>1</v>
      </c>
      <c r="R835" s="727">
        <v>3</v>
      </c>
      <c r="S835" s="745">
        <v>1</v>
      </c>
      <c r="T835" s="812">
        <v>3</v>
      </c>
      <c r="U835" s="768">
        <v>1</v>
      </c>
    </row>
    <row r="836" spans="1:21" ht="14.4" customHeight="1" x14ac:dyDescent="0.3">
      <c r="A836" s="726">
        <v>31</v>
      </c>
      <c r="B836" s="727" t="s">
        <v>1843</v>
      </c>
      <c r="C836" s="727" t="s">
        <v>1849</v>
      </c>
      <c r="D836" s="810" t="s">
        <v>2962</v>
      </c>
      <c r="E836" s="811" t="s">
        <v>1870</v>
      </c>
      <c r="F836" s="727" t="s">
        <v>1846</v>
      </c>
      <c r="G836" s="727" t="s">
        <v>1904</v>
      </c>
      <c r="H836" s="727" t="s">
        <v>571</v>
      </c>
      <c r="I836" s="727" t="s">
        <v>2036</v>
      </c>
      <c r="J836" s="727" t="s">
        <v>2037</v>
      </c>
      <c r="K836" s="727" t="s">
        <v>2038</v>
      </c>
      <c r="L836" s="728">
        <v>1000</v>
      </c>
      <c r="M836" s="728">
        <v>5000</v>
      </c>
      <c r="N836" s="727">
        <v>5</v>
      </c>
      <c r="O836" s="812">
        <v>5</v>
      </c>
      <c r="P836" s="728">
        <v>5000</v>
      </c>
      <c r="Q836" s="745">
        <v>1</v>
      </c>
      <c r="R836" s="727">
        <v>5</v>
      </c>
      <c r="S836" s="745">
        <v>1</v>
      </c>
      <c r="T836" s="812">
        <v>5</v>
      </c>
      <c r="U836" s="768">
        <v>1</v>
      </c>
    </row>
    <row r="837" spans="1:21" ht="14.4" customHeight="1" x14ac:dyDescent="0.3">
      <c r="A837" s="726">
        <v>31</v>
      </c>
      <c r="B837" s="727" t="s">
        <v>1843</v>
      </c>
      <c r="C837" s="727" t="s">
        <v>1849</v>
      </c>
      <c r="D837" s="810" t="s">
        <v>2962</v>
      </c>
      <c r="E837" s="811" t="s">
        <v>1870</v>
      </c>
      <c r="F837" s="727" t="s">
        <v>1846</v>
      </c>
      <c r="G837" s="727" t="s">
        <v>1904</v>
      </c>
      <c r="H837" s="727" t="s">
        <v>571</v>
      </c>
      <c r="I837" s="727" t="s">
        <v>2546</v>
      </c>
      <c r="J837" s="727" t="s">
        <v>2547</v>
      </c>
      <c r="K837" s="727" t="s">
        <v>2548</v>
      </c>
      <c r="L837" s="728">
        <v>250</v>
      </c>
      <c r="M837" s="728">
        <v>500</v>
      </c>
      <c r="N837" s="727">
        <v>2</v>
      </c>
      <c r="O837" s="812">
        <v>2</v>
      </c>
      <c r="P837" s="728">
        <v>500</v>
      </c>
      <c r="Q837" s="745">
        <v>1</v>
      </c>
      <c r="R837" s="727">
        <v>2</v>
      </c>
      <c r="S837" s="745">
        <v>1</v>
      </c>
      <c r="T837" s="812">
        <v>2</v>
      </c>
      <c r="U837" s="768">
        <v>1</v>
      </c>
    </row>
    <row r="838" spans="1:21" ht="14.4" customHeight="1" x14ac:dyDescent="0.3">
      <c r="A838" s="726">
        <v>31</v>
      </c>
      <c r="B838" s="727" t="s">
        <v>1843</v>
      </c>
      <c r="C838" s="727" t="s">
        <v>1849</v>
      </c>
      <c r="D838" s="810" t="s">
        <v>2962</v>
      </c>
      <c r="E838" s="811" t="s">
        <v>1870</v>
      </c>
      <c r="F838" s="727" t="s">
        <v>1846</v>
      </c>
      <c r="G838" s="727" t="s">
        <v>1904</v>
      </c>
      <c r="H838" s="727" t="s">
        <v>571</v>
      </c>
      <c r="I838" s="727" t="s">
        <v>2549</v>
      </c>
      <c r="J838" s="727" t="s">
        <v>2550</v>
      </c>
      <c r="K838" s="727" t="s">
        <v>2551</v>
      </c>
      <c r="L838" s="728">
        <v>350</v>
      </c>
      <c r="M838" s="728">
        <v>350</v>
      </c>
      <c r="N838" s="727">
        <v>1</v>
      </c>
      <c r="O838" s="812">
        <v>1</v>
      </c>
      <c r="P838" s="728">
        <v>350</v>
      </c>
      <c r="Q838" s="745">
        <v>1</v>
      </c>
      <c r="R838" s="727">
        <v>1</v>
      </c>
      <c r="S838" s="745">
        <v>1</v>
      </c>
      <c r="T838" s="812">
        <v>1</v>
      </c>
      <c r="U838" s="768">
        <v>1</v>
      </c>
    </row>
    <row r="839" spans="1:21" ht="14.4" customHeight="1" x14ac:dyDescent="0.3">
      <c r="A839" s="726">
        <v>31</v>
      </c>
      <c r="B839" s="727" t="s">
        <v>1843</v>
      </c>
      <c r="C839" s="727" t="s">
        <v>1849</v>
      </c>
      <c r="D839" s="810" t="s">
        <v>2962</v>
      </c>
      <c r="E839" s="811" t="s">
        <v>1870</v>
      </c>
      <c r="F839" s="727" t="s">
        <v>1846</v>
      </c>
      <c r="G839" s="727" t="s">
        <v>1904</v>
      </c>
      <c r="H839" s="727" t="s">
        <v>571</v>
      </c>
      <c r="I839" s="727" t="s">
        <v>2153</v>
      </c>
      <c r="J839" s="727" t="s">
        <v>2154</v>
      </c>
      <c r="K839" s="727" t="s">
        <v>2102</v>
      </c>
      <c r="L839" s="728">
        <v>1000</v>
      </c>
      <c r="M839" s="728">
        <v>2000</v>
      </c>
      <c r="N839" s="727">
        <v>2</v>
      </c>
      <c r="O839" s="812">
        <v>2</v>
      </c>
      <c r="P839" s="728"/>
      <c r="Q839" s="745">
        <v>0</v>
      </c>
      <c r="R839" s="727"/>
      <c r="S839" s="745">
        <v>0</v>
      </c>
      <c r="T839" s="812"/>
      <c r="U839" s="768">
        <v>0</v>
      </c>
    </row>
    <row r="840" spans="1:21" ht="14.4" customHeight="1" x14ac:dyDescent="0.3">
      <c r="A840" s="726">
        <v>31</v>
      </c>
      <c r="B840" s="727" t="s">
        <v>1843</v>
      </c>
      <c r="C840" s="727" t="s">
        <v>1849</v>
      </c>
      <c r="D840" s="810" t="s">
        <v>2962</v>
      </c>
      <c r="E840" s="811" t="s">
        <v>1870</v>
      </c>
      <c r="F840" s="727" t="s">
        <v>1846</v>
      </c>
      <c r="G840" s="727" t="s">
        <v>1904</v>
      </c>
      <c r="H840" s="727" t="s">
        <v>571</v>
      </c>
      <c r="I840" s="727" t="s">
        <v>2603</v>
      </c>
      <c r="J840" s="727" t="s">
        <v>2604</v>
      </c>
      <c r="K840" s="727" t="s">
        <v>2605</v>
      </c>
      <c r="L840" s="728">
        <v>509.64</v>
      </c>
      <c r="M840" s="728">
        <v>509.64</v>
      </c>
      <c r="N840" s="727">
        <v>1</v>
      </c>
      <c r="O840" s="812">
        <v>1</v>
      </c>
      <c r="P840" s="728">
        <v>509.64</v>
      </c>
      <c r="Q840" s="745">
        <v>1</v>
      </c>
      <c r="R840" s="727">
        <v>1</v>
      </c>
      <c r="S840" s="745">
        <v>1</v>
      </c>
      <c r="T840" s="812">
        <v>1</v>
      </c>
      <c r="U840" s="768">
        <v>1</v>
      </c>
    </row>
    <row r="841" spans="1:21" ht="14.4" customHeight="1" x14ac:dyDescent="0.3">
      <c r="A841" s="726">
        <v>31</v>
      </c>
      <c r="B841" s="727" t="s">
        <v>1843</v>
      </c>
      <c r="C841" s="727" t="s">
        <v>1849</v>
      </c>
      <c r="D841" s="810" t="s">
        <v>2962</v>
      </c>
      <c r="E841" s="811" t="s">
        <v>1870</v>
      </c>
      <c r="F841" s="727" t="s">
        <v>1846</v>
      </c>
      <c r="G841" s="727" t="s">
        <v>1904</v>
      </c>
      <c r="H841" s="727" t="s">
        <v>571</v>
      </c>
      <c r="I841" s="727" t="s">
        <v>2606</v>
      </c>
      <c r="J841" s="727" t="s">
        <v>2607</v>
      </c>
      <c r="K841" s="727" t="s">
        <v>2608</v>
      </c>
      <c r="L841" s="728">
        <v>750</v>
      </c>
      <c r="M841" s="728">
        <v>750</v>
      </c>
      <c r="N841" s="727">
        <v>1</v>
      </c>
      <c r="O841" s="812">
        <v>1</v>
      </c>
      <c r="P841" s="728"/>
      <c r="Q841" s="745">
        <v>0</v>
      </c>
      <c r="R841" s="727"/>
      <c r="S841" s="745">
        <v>0</v>
      </c>
      <c r="T841" s="812"/>
      <c r="U841" s="768">
        <v>0</v>
      </c>
    </row>
    <row r="842" spans="1:21" ht="14.4" customHeight="1" x14ac:dyDescent="0.3">
      <c r="A842" s="726">
        <v>31</v>
      </c>
      <c r="B842" s="727" t="s">
        <v>1843</v>
      </c>
      <c r="C842" s="727" t="s">
        <v>1849</v>
      </c>
      <c r="D842" s="810" t="s">
        <v>2962</v>
      </c>
      <c r="E842" s="811" t="s">
        <v>1870</v>
      </c>
      <c r="F842" s="727" t="s">
        <v>1846</v>
      </c>
      <c r="G842" s="727" t="s">
        <v>1904</v>
      </c>
      <c r="H842" s="727" t="s">
        <v>571</v>
      </c>
      <c r="I842" s="727" t="s">
        <v>2315</v>
      </c>
      <c r="J842" s="727" t="s">
        <v>2226</v>
      </c>
      <c r="K842" s="727" t="s">
        <v>2316</v>
      </c>
      <c r="L842" s="728">
        <v>600</v>
      </c>
      <c r="M842" s="728">
        <v>600</v>
      </c>
      <c r="N842" s="727">
        <v>1</v>
      </c>
      <c r="O842" s="812">
        <v>1</v>
      </c>
      <c r="P842" s="728">
        <v>600</v>
      </c>
      <c r="Q842" s="745">
        <v>1</v>
      </c>
      <c r="R842" s="727">
        <v>1</v>
      </c>
      <c r="S842" s="745">
        <v>1</v>
      </c>
      <c r="T842" s="812">
        <v>1</v>
      </c>
      <c r="U842" s="768">
        <v>1</v>
      </c>
    </row>
    <row r="843" spans="1:21" ht="14.4" customHeight="1" x14ac:dyDescent="0.3">
      <c r="A843" s="726">
        <v>31</v>
      </c>
      <c r="B843" s="727" t="s">
        <v>1843</v>
      </c>
      <c r="C843" s="727" t="s">
        <v>1849</v>
      </c>
      <c r="D843" s="810" t="s">
        <v>2962</v>
      </c>
      <c r="E843" s="811" t="s">
        <v>1870</v>
      </c>
      <c r="F843" s="727" t="s">
        <v>1846</v>
      </c>
      <c r="G843" s="727" t="s">
        <v>1904</v>
      </c>
      <c r="H843" s="727" t="s">
        <v>571</v>
      </c>
      <c r="I843" s="727" t="s">
        <v>2609</v>
      </c>
      <c r="J843" s="727" t="s">
        <v>2610</v>
      </c>
      <c r="K843" s="727"/>
      <c r="L843" s="728">
        <v>250</v>
      </c>
      <c r="M843" s="728">
        <v>250</v>
      </c>
      <c r="N843" s="727">
        <v>1</v>
      </c>
      <c r="O843" s="812">
        <v>1</v>
      </c>
      <c r="P843" s="728"/>
      <c r="Q843" s="745">
        <v>0</v>
      </c>
      <c r="R843" s="727"/>
      <c r="S843" s="745">
        <v>0</v>
      </c>
      <c r="T843" s="812"/>
      <c r="U843" s="768">
        <v>0</v>
      </c>
    </row>
    <row r="844" spans="1:21" ht="14.4" customHeight="1" x14ac:dyDescent="0.3">
      <c r="A844" s="726">
        <v>31</v>
      </c>
      <c r="B844" s="727" t="s">
        <v>1843</v>
      </c>
      <c r="C844" s="727" t="s">
        <v>1849</v>
      </c>
      <c r="D844" s="810" t="s">
        <v>2962</v>
      </c>
      <c r="E844" s="811" t="s">
        <v>1870</v>
      </c>
      <c r="F844" s="727" t="s">
        <v>1846</v>
      </c>
      <c r="G844" s="727" t="s">
        <v>1917</v>
      </c>
      <c r="H844" s="727" t="s">
        <v>571</v>
      </c>
      <c r="I844" s="727" t="s">
        <v>1996</v>
      </c>
      <c r="J844" s="727" t="s">
        <v>1997</v>
      </c>
      <c r="K844" s="727" t="s">
        <v>1998</v>
      </c>
      <c r="L844" s="728">
        <v>260</v>
      </c>
      <c r="M844" s="728">
        <v>1040</v>
      </c>
      <c r="N844" s="727">
        <v>4</v>
      </c>
      <c r="O844" s="812">
        <v>2</v>
      </c>
      <c r="P844" s="728">
        <v>1040</v>
      </c>
      <c r="Q844" s="745">
        <v>1</v>
      </c>
      <c r="R844" s="727">
        <v>4</v>
      </c>
      <c r="S844" s="745">
        <v>1</v>
      </c>
      <c r="T844" s="812">
        <v>2</v>
      </c>
      <c r="U844" s="768">
        <v>1</v>
      </c>
    </row>
    <row r="845" spans="1:21" ht="14.4" customHeight="1" x14ac:dyDescent="0.3">
      <c r="A845" s="726">
        <v>31</v>
      </c>
      <c r="B845" s="727" t="s">
        <v>1843</v>
      </c>
      <c r="C845" s="727" t="s">
        <v>1849</v>
      </c>
      <c r="D845" s="810" t="s">
        <v>2962</v>
      </c>
      <c r="E845" s="811" t="s">
        <v>1872</v>
      </c>
      <c r="F845" s="727" t="s">
        <v>1844</v>
      </c>
      <c r="G845" s="727" t="s">
        <v>2237</v>
      </c>
      <c r="H845" s="727" t="s">
        <v>571</v>
      </c>
      <c r="I845" s="727" t="s">
        <v>2611</v>
      </c>
      <c r="J845" s="727" t="s">
        <v>2612</v>
      </c>
      <c r="K845" s="727" t="s">
        <v>2613</v>
      </c>
      <c r="L845" s="728">
        <v>462.73</v>
      </c>
      <c r="M845" s="728">
        <v>925.46</v>
      </c>
      <c r="N845" s="727">
        <v>2</v>
      </c>
      <c r="O845" s="812">
        <v>1</v>
      </c>
      <c r="P845" s="728"/>
      <c r="Q845" s="745">
        <v>0</v>
      </c>
      <c r="R845" s="727"/>
      <c r="S845" s="745">
        <v>0</v>
      </c>
      <c r="T845" s="812"/>
      <c r="U845" s="768">
        <v>0</v>
      </c>
    </row>
    <row r="846" spans="1:21" ht="14.4" customHeight="1" x14ac:dyDescent="0.3">
      <c r="A846" s="726">
        <v>31</v>
      </c>
      <c r="B846" s="727" t="s">
        <v>1843</v>
      </c>
      <c r="C846" s="727" t="s">
        <v>1849</v>
      </c>
      <c r="D846" s="810" t="s">
        <v>2962</v>
      </c>
      <c r="E846" s="811" t="s">
        <v>1872</v>
      </c>
      <c r="F846" s="727" t="s">
        <v>1844</v>
      </c>
      <c r="G846" s="727" t="s">
        <v>1885</v>
      </c>
      <c r="H846" s="727" t="s">
        <v>610</v>
      </c>
      <c r="I846" s="727" t="s">
        <v>1614</v>
      </c>
      <c r="J846" s="727" t="s">
        <v>1067</v>
      </c>
      <c r="K846" s="727" t="s">
        <v>1615</v>
      </c>
      <c r="L846" s="728">
        <v>154.36000000000001</v>
      </c>
      <c r="M846" s="728">
        <v>154.36000000000001</v>
      </c>
      <c r="N846" s="727">
        <v>1</v>
      </c>
      <c r="O846" s="812">
        <v>0.5</v>
      </c>
      <c r="P846" s="728">
        <v>154.36000000000001</v>
      </c>
      <c r="Q846" s="745">
        <v>1</v>
      </c>
      <c r="R846" s="727">
        <v>1</v>
      </c>
      <c r="S846" s="745">
        <v>1</v>
      </c>
      <c r="T846" s="812">
        <v>0.5</v>
      </c>
      <c r="U846" s="768">
        <v>1</v>
      </c>
    </row>
    <row r="847" spans="1:21" ht="14.4" customHeight="1" x14ac:dyDescent="0.3">
      <c r="A847" s="726">
        <v>31</v>
      </c>
      <c r="B847" s="727" t="s">
        <v>1843</v>
      </c>
      <c r="C847" s="727" t="s">
        <v>1849</v>
      </c>
      <c r="D847" s="810" t="s">
        <v>2962</v>
      </c>
      <c r="E847" s="811" t="s">
        <v>1872</v>
      </c>
      <c r="F847" s="727" t="s">
        <v>1844</v>
      </c>
      <c r="G847" s="727" t="s">
        <v>1885</v>
      </c>
      <c r="H847" s="727" t="s">
        <v>610</v>
      </c>
      <c r="I847" s="727" t="s">
        <v>2167</v>
      </c>
      <c r="J847" s="727" t="s">
        <v>2168</v>
      </c>
      <c r="K847" s="727" t="s">
        <v>2169</v>
      </c>
      <c r="L847" s="728">
        <v>111.22</v>
      </c>
      <c r="M847" s="728">
        <v>111.22</v>
      </c>
      <c r="N847" s="727">
        <v>1</v>
      </c>
      <c r="O847" s="812">
        <v>0.5</v>
      </c>
      <c r="P847" s="728">
        <v>111.22</v>
      </c>
      <c r="Q847" s="745">
        <v>1</v>
      </c>
      <c r="R847" s="727">
        <v>1</v>
      </c>
      <c r="S847" s="745">
        <v>1</v>
      </c>
      <c r="T847" s="812">
        <v>0.5</v>
      </c>
      <c r="U847" s="768">
        <v>1</v>
      </c>
    </row>
    <row r="848" spans="1:21" ht="14.4" customHeight="1" x14ac:dyDescent="0.3">
      <c r="A848" s="726">
        <v>31</v>
      </c>
      <c r="B848" s="727" t="s">
        <v>1843</v>
      </c>
      <c r="C848" s="727" t="s">
        <v>1849</v>
      </c>
      <c r="D848" s="810" t="s">
        <v>2962</v>
      </c>
      <c r="E848" s="811" t="s">
        <v>1872</v>
      </c>
      <c r="F848" s="727" t="s">
        <v>1844</v>
      </c>
      <c r="G848" s="727" t="s">
        <v>1885</v>
      </c>
      <c r="H848" s="727" t="s">
        <v>610</v>
      </c>
      <c r="I848" s="727" t="s">
        <v>1616</v>
      </c>
      <c r="J848" s="727" t="s">
        <v>1617</v>
      </c>
      <c r="K848" s="727" t="s">
        <v>1618</v>
      </c>
      <c r="L848" s="728">
        <v>149.52000000000001</v>
      </c>
      <c r="M848" s="728">
        <v>149.52000000000001</v>
      </c>
      <c r="N848" s="727">
        <v>1</v>
      </c>
      <c r="O848" s="812">
        <v>0.5</v>
      </c>
      <c r="P848" s="728">
        <v>149.52000000000001</v>
      </c>
      <c r="Q848" s="745">
        <v>1</v>
      </c>
      <c r="R848" s="727">
        <v>1</v>
      </c>
      <c r="S848" s="745">
        <v>1</v>
      </c>
      <c r="T848" s="812">
        <v>0.5</v>
      </c>
      <c r="U848" s="768">
        <v>1</v>
      </c>
    </row>
    <row r="849" spans="1:21" ht="14.4" customHeight="1" x14ac:dyDescent="0.3">
      <c r="A849" s="726">
        <v>31</v>
      </c>
      <c r="B849" s="727" t="s">
        <v>1843</v>
      </c>
      <c r="C849" s="727" t="s">
        <v>1849</v>
      </c>
      <c r="D849" s="810" t="s">
        <v>2962</v>
      </c>
      <c r="E849" s="811" t="s">
        <v>1872</v>
      </c>
      <c r="F849" s="727" t="s">
        <v>1844</v>
      </c>
      <c r="G849" s="727" t="s">
        <v>1885</v>
      </c>
      <c r="H849" s="727" t="s">
        <v>610</v>
      </c>
      <c r="I849" s="727" t="s">
        <v>1612</v>
      </c>
      <c r="J849" s="727" t="s">
        <v>1067</v>
      </c>
      <c r="K849" s="727" t="s">
        <v>1613</v>
      </c>
      <c r="L849" s="728">
        <v>225.06</v>
      </c>
      <c r="M849" s="728">
        <v>225.06</v>
      </c>
      <c r="N849" s="727">
        <v>1</v>
      </c>
      <c r="O849" s="812">
        <v>1</v>
      </c>
      <c r="P849" s="728">
        <v>225.06</v>
      </c>
      <c r="Q849" s="745">
        <v>1</v>
      </c>
      <c r="R849" s="727">
        <v>1</v>
      </c>
      <c r="S849" s="745">
        <v>1</v>
      </c>
      <c r="T849" s="812">
        <v>1</v>
      </c>
      <c r="U849" s="768">
        <v>1</v>
      </c>
    </row>
    <row r="850" spans="1:21" ht="14.4" customHeight="1" x14ac:dyDescent="0.3">
      <c r="A850" s="726">
        <v>31</v>
      </c>
      <c r="B850" s="727" t="s">
        <v>1843</v>
      </c>
      <c r="C850" s="727" t="s">
        <v>1849</v>
      </c>
      <c r="D850" s="810" t="s">
        <v>2962</v>
      </c>
      <c r="E850" s="811" t="s">
        <v>1872</v>
      </c>
      <c r="F850" s="727" t="s">
        <v>1844</v>
      </c>
      <c r="G850" s="727" t="s">
        <v>2614</v>
      </c>
      <c r="H850" s="727" t="s">
        <v>571</v>
      </c>
      <c r="I850" s="727" t="s">
        <v>2615</v>
      </c>
      <c r="J850" s="727" t="s">
        <v>2616</v>
      </c>
      <c r="K850" s="727" t="s">
        <v>2617</v>
      </c>
      <c r="L850" s="728">
        <v>86.02</v>
      </c>
      <c r="M850" s="728">
        <v>86.02</v>
      </c>
      <c r="N850" s="727">
        <v>1</v>
      </c>
      <c r="O850" s="812">
        <v>1</v>
      </c>
      <c r="P850" s="728">
        <v>86.02</v>
      </c>
      <c r="Q850" s="745">
        <v>1</v>
      </c>
      <c r="R850" s="727">
        <v>1</v>
      </c>
      <c r="S850" s="745">
        <v>1</v>
      </c>
      <c r="T850" s="812">
        <v>1</v>
      </c>
      <c r="U850" s="768">
        <v>1</v>
      </c>
    </row>
    <row r="851" spans="1:21" ht="14.4" customHeight="1" x14ac:dyDescent="0.3">
      <c r="A851" s="726">
        <v>31</v>
      </c>
      <c r="B851" s="727" t="s">
        <v>1843</v>
      </c>
      <c r="C851" s="727" t="s">
        <v>1849</v>
      </c>
      <c r="D851" s="810" t="s">
        <v>2962</v>
      </c>
      <c r="E851" s="811" t="s">
        <v>1872</v>
      </c>
      <c r="F851" s="727" t="s">
        <v>1844</v>
      </c>
      <c r="G851" s="727" t="s">
        <v>2618</v>
      </c>
      <c r="H851" s="727" t="s">
        <v>571</v>
      </c>
      <c r="I851" s="727" t="s">
        <v>2619</v>
      </c>
      <c r="J851" s="727" t="s">
        <v>936</v>
      </c>
      <c r="K851" s="727" t="s">
        <v>1827</v>
      </c>
      <c r="L851" s="728">
        <v>210.66</v>
      </c>
      <c r="M851" s="728">
        <v>210.66</v>
      </c>
      <c r="N851" s="727">
        <v>1</v>
      </c>
      <c r="O851" s="812">
        <v>1</v>
      </c>
      <c r="P851" s="728">
        <v>210.66</v>
      </c>
      <c r="Q851" s="745">
        <v>1</v>
      </c>
      <c r="R851" s="727">
        <v>1</v>
      </c>
      <c r="S851" s="745">
        <v>1</v>
      </c>
      <c r="T851" s="812">
        <v>1</v>
      </c>
      <c r="U851" s="768">
        <v>1</v>
      </c>
    </row>
    <row r="852" spans="1:21" ht="14.4" customHeight="1" x14ac:dyDescent="0.3">
      <c r="A852" s="726">
        <v>31</v>
      </c>
      <c r="B852" s="727" t="s">
        <v>1843</v>
      </c>
      <c r="C852" s="727" t="s">
        <v>1849</v>
      </c>
      <c r="D852" s="810" t="s">
        <v>2962</v>
      </c>
      <c r="E852" s="811" t="s">
        <v>1872</v>
      </c>
      <c r="F852" s="727" t="s">
        <v>1844</v>
      </c>
      <c r="G852" s="727" t="s">
        <v>2077</v>
      </c>
      <c r="H852" s="727" t="s">
        <v>571</v>
      </c>
      <c r="I852" s="727" t="s">
        <v>2078</v>
      </c>
      <c r="J852" s="727" t="s">
        <v>1628</v>
      </c>
      <c r="K852" s="727" t="s">
        <v>2079</v>
      </c>
      <c r="L852" s="728">
        <v>238.72</v>
      </c>
      <c r="M852" s="728">
        <v>238.72</v>
      </c>
      <c r="N852" s="727">
        <v>1</v>
      </c>
      <c r="O852" s="812">
        <v>0.5</v>
      </c>
      <c r="P852" s="728"/>
      <c r="Q852" s="745">
        <v>0</v>
      </c>
      <c r="R852" s="727"/>
      <c r="S852" s="745">
        <v>0</v>
      </c>
      <c r="T852" s="812"/>
      <c r="U852" s="768">
        <v>0</v>
      </c>
    </row>
    <row r="853" spans="1:21" ht="14.4" customHeight="1" x14ac:dyDescent="0.3">
      <c r="A853" s="726">
        <v>31</v>
      </c>
      <c r="B853" s="727" t="s">
        <v>1843</v>
      </c>
      <c r="C853" s="727" t="s">
        <v>1849</v>
      </c>
      <c r="D853" s="810" t="s">
        <v>2962</v>
      </c>
      <c r="E853" s="811" t="s">
        <v>1872</v>
      </c>
      <c r="F853" s="727" t="s">
        <v>1844</v>
      </c>
      <c r="G853" s="727" t="s">
        <v>2077</v>
      </c>
      <c r="H853" s="727" t="s">
        <v>610</v>
      </c>
      <c r="I853" s="727" t="s">
        <v>1624</v>
      </c>
      <c r="J853" s="727" t="s">
        <v>1625</v>
      </c>
      <c r="K853" s="727" t="s">
        <v>1626</v>
      </c>
      <c r="L853" s="728">
        <v>170.52</v>
      </c>
      <c r="M853" s="728">
        <v>170.52</v>
      </c>
      <c r="N853" s="727">
        <v>1</v>
      </c>
      <c r="O853" s="812">
        <v>0.5</v>
      </c>
      <c r="P853" s="728">
        <v>170.52</v>
      </c>
      <c r="Q853" s="745">
        <v>1</v>
      </c>
      <c r="R853" s="727">
        <v>1</v>
      </c>
      <c r="S853" s="745">
        <v>1</v>
      </c>
      <c r="T853" s="812">
        <v>0.5</v>
      </c>
      <c r="U853" s="768">
        <v>1</v>
      </c>
    </row>
    <row r="854" spans="1:21" ht="14.4" customHeight="1" x14ac:dyDescent="0.3">
      <c r="A854" s="726">
        <v>31</v>
      </c>
      <c r="B854" s="727" t="s">
        <v>1843</v>
      </c>
      <c r="C854" s="727" t="s">
        <v>1849</v>
      </c>
      <c r="D854" s="810" t="s">
        <v>2962</v>
      </c>
      <c r="E854" s="811" t="s">
        <v>1872</v>
      </c>
      <c r="F854" s="727" t="s">
        <v>1844</v>
      </c>
      <c r="G854" s="727" t="s">
        <v>2005</v>
      </c>
      <c r="H854" s="727" t="s">
        <v>571</v>
      </c>
      <c r="I854" s="727" t="s">
        <v>2170</v>
      </c>
      <c r="J854" s="727" t="s">
        <v>2007</v>
      </c>
      <c r="K854" s="727" t="s">
        <v>2171</v>
      </c>
      <c r="L854" s="728">
        <v>391.67</v>
      </c>
      <c r="M854" s="728">
        <v>391.67</v>
      </c>
      <c r="N854" s="727">
        <v>1</v>
      </c>
      <c r="O854" s="812">
        <v>1</v>
      </c>
      <c r="P854" s="728">
        <v>391.67</v>
      </c>
      <c r="Q854" s="745">
        <v>1</v>
      </c>
      <c r="R854" s="727">
        <v>1</v>
      </c>
      <c r="S854" s="745">
        <v>1</v>
      </c>
      <c r="T854" s="812">
        <v>1</v>
      </c>
      <c r="U854" s="768">
        <v>1</v>
      </c>
    </row>
    <row r="855" spans="1:21" ht="14.4" customHeight="1" x14ac:dyDescent="0.3">
      <c r="A855" s="726">
        <v>31</v>
      </c>
      <c r="B855" s="727" t="s">
        <v>1843</v>
      </c>
      <c r="C855" s="727" t="s">
        <v>1849</v>
      </c>
      <c r="D855" s="810" t="s">
        <v>2962</v>
      </c>
      <c r="E855" s="811" t="s">
        <v>1872</v>
      </c>
      <c r="F855" s="727" t="s">
        <v>1844</v>
      </c>
      <c r="G855" s="727" t="s">
        <v>2516</v>
      </c>
      <c r="H855" s="727" t="s">
        <v>610</v>
      </c>
      <c r="I855" s="727" t="s">
        <v>2517</v>
      </c>
      <c r="J855" s="727" t="s">
        <v>2518</v>
      </c>
      <c r="K855" s="727" t="s">
        <v>2519</v>
      </c>
      <c r="L855" s="728">
        <v>207.45</v>
      </c>
      <c r="M855" s="728">
        <v>207.45</v>
      </c>
      <c r="N855" s="727">
        <v>1</v>
      </c>
      <c r="O855" s="812">
        <v>1</v>
      </c>
      <c r="P855" s="728">
        <v>207.45</v>
      </c>
      <c r="Q855" s="745">
        <v>1</v>
      </c>
      <c r="R855" s="727">
        <v>1</v>
      </c>
      <c r="S855" s="745">
        <v>1</v>
      </c>
      <c r="T855" s="812">
        <v>1</v>
      </c>
      <c r="U855" s="768">
        <v>1</v>
      </c>
    </row>
    <row r="856" spans="1:21" ht="14.4" customHeight="1" x14ac:dyDescent="0.3">
      <c r="A856" s="726">
        <v>31</v>
      </c>
      <c r="B856" s="727" t="s">
        <v>1843</v>
      </c>
      <c r="C856" s="727" t="s">
        <v>1849</v>
      </c>
      <c r="D856" s="810" t="s">
        <v>2962</v>
      </c>
      <c r="E856" s="811" t="s">
        <v>1872</v>
      </c>
      <c r="F856" s="727" t="s">
        <v>1844</v>
      </c>
      <c r="G856" s="727" t="s">
        <v>2130</v>
      </c>
      <c r="H856" s="727" t="s">
        <v>571</v>
      </c>
      <c r="I856" s="727" t="s">
        <v>2620</v>
      </c>
      <c r="J856" s="727" t="s">
        <v>2621</v>
      </c>
      <c r="K856" s="727" t="s">
        <v>2622</v>
      </c>
      <c r="L856" s="728">
        <v>96.84</v>
      </c>
      <c r="M856" s="728">
        <v>193.68</v>
      </c>
      <c r="N856" s="727">
        <v>2</v>
      </c>
      <c r="O856" s="812">
        <v>1.5</v>
      </c>
      <c r="P856" s="728">
        <v>193.68</v>
      </c>
      <c r="Q856" s="745">
        <v>1</v>
      </c>
      <c r="R856" s="727">
        <v>2</v>
      </c>
      <c r="S856" s="745">
        <v>1</v>
      </c>
      <c r="T856" s="812">
        <v>1.5</v>
      </c>
      <c r="U856" s="768">
        <v>1</v>
      </c>
    </row>
    <row r="857" spans="1:21" ht="14.4" customHeight="1" x14ac:dyDescent="0.3">
      <c r="A857" s="726">
        <v>31</v>
      </c>
      <c r="B857" s="727" t="s">
        <v>1843</v>
      </c>
      <c r="C857" s="727" t="s">
        <v>1849</v>
      </c>
      <c r="D857" s="810" t="s">
        <v>2962</v>
      </c>
      <c r="E857" s="811" t="s">
        <v>1872</v>
      </c>
      <c r="F857" s="727" t="s">
        <v>1844</v>
      </c>
      <c r="G857" s="727" t="s">
        <v>2130</v>
      </c>
      <c r="H857" s="727" t="s">
        <v>571</v>
      </c>
      <c r="I857" s="727" t="s">
        <v>2623</v>
      </c>
      <c r="J857" s="727" t="s">
        <v>2621</v>
      </c>
      <c r="K857" s="727" t="s">
        <v>2624</v>
      </c>
      <c r="L857" s="728">
        <v>322.8</v>
      </c>
      <c r="M857" s="728">
        <v>322.8</v>
      </c>
      <c r="N857" s="727">
        <v>1</v>
      </c>
      <c r="O857" s="812">
        <v>0.5</v>
      </c>
      <c r="P857" s="728"/>
      <c r="Q857" s="745">
        <v>0</v>
      </c>
      <c r="R857" s="727"/>
      <c r="S857" s="745">
        <v>0</v>
      </c>
      <c r="T857" s="812"/>
      <c r="U857" s="768">
        <v>0</v>
      </c>
    </row>
    <row r="858" spans="1:21" ht="14.4" customHeight="1" x14ac:dyDescent="0.3">
      <c r="A858" s="726">
        <v>31</v>
      </c>
      <c r="B858" s="727" t="s">
        <v>1843</v>
      </c>
      <c r="C858" s="727" t="s">
        <v>1849</v>
      </c>
      <c r="D858" s="810" t="s">
        <v>2962</v>
      </c>
      <c r="E858" s="811" t="s">
        <v>1872</v>
      </c>
      <c r="F858" s="727" t="s">
        <v>1844</v>
      </c>
      <c r="G858" s="727" t="s">
        <v>2246</v>
      </c>
      <c r="H858" s="727" t="s">
        <v>571</v>
      </c>
      <c r="I858" s="727" t="s">
        <v>2392</v>
      </c>
      <c r="J858" s="727" t="s">
        <v>686</v>
      </c>
      <c r="K858" s="727" t="s">
        <v>2393</v>
      </c>
      <c r="L858" s="728">
        <v>182.22</v>
      </c>
      <c r="M858" s="728">
        <v>182.22</v>
      </c>
      <c r="N858" s="727">
        <v>1</v>
      </c>
      <c r="O858" s="812">
        <v>1</v>
      </c>
      <c r="P858" s="728"/>
      <c r="Q858" s="745">
        <v>0</v>
      </c>
      <c r="R858" s="727"/>
      <c r="S858" s="745">
        <v>0</v>
      </c>
      <c r="T858" s="812"/>
      <c r="U858" s="768">
        <v>0</v>
      </c>
    </row>
    <row r="859" spans="1:21" ht="14.4" customHeight="1" x14ac:dyDescent="0.3">
      <c r="A859" s="726">
        <v>31</v>
      </c>
      <c r="B859" s="727" t="s">
        <v>1843</v>
      </c>
      <c r="C859" s="727" t="s">
        <v>1849</v>
      </c>
      <c r="D859" s="810" t="s">
        <v>2962</v>
      </c>
      <c r="E859" s="811" t="s">
        <v>1872</v>
      </c>
      <c r="F859" s="727" t="s">
        <v>1844</v>
      </c>
      <c r="G859" s="727" t="s">
        <v>1930</v>
      </c>
      <c r="H859" s="727" t="s">
        <v>571</v>
      </c>
      <c r="I859" s="727" t="s">
        <v>1931</v>
      </c>
      <c r="J859" s="727" t="s">
        <v>1932</v>
      </c>
      <c r="K859" s="727" t="s">
        <v>1933</v>
      </c>
      <c r="L859" s="728">
        <v>0</v>
      </c>
      <c r="M859" s="728">
        <v>0</v>
      </c>
      <c r="N859" s="727">
        <v>1</v>
      </c>
      <c r="O859" s="812">
        <v>0.5</v>
      </c>
      <c r="P859" s="728"/>
      <c r="Q859" s="745"/>
      <c r="R859" s="727"/>
      <c r="S859" s="745">
        <v>0</v>
      </c>
      <c r="T859" s="812"/>
      <c r="U859" s="768">
        <v>0</v>
      </c>
    </row>
    <row r="860" spans="1:21" ht="14.4" customHeight="1" x14ac:dyDescent="0.3">
      <c r="A860" s="726">
        <v>31</v>
      </c>
      <c r="B860" s="727" t="s">
        <v>1843</v>
      </c>
      <c r="C860" s="727" t="s">
        <v>1849</v>
      </c>
      <c r="D860" s="810" t="s">
        <v>2962</v>
      </c>
      <c r="E860" s="811" t="s">
        <v>1872</v>
      </c>
      <c r="F860" s="727" t="s">
        <v>1844</v>
      </c>
      <c r="G860" s="727" t="s">
        <v>2065</v>
      </c>
      <c r="H860" s="727" t="s">
        <v>571</v>
      </c>
      <c r="I860" s="727" t="s">
        <v>2625</v>
      </c>
      <c r="J860" s="727" t="s">
        <v>2626</v>
      </c>
      <c r="K860" s="727" t="s">
        <v>2627</v>
      </c>
      <c r="L860" s="728">
        <v>89.91</v>
      </c>
      <c r="M860" s="728">
        <v>89.91</v>
      </c>
      <c r="N860" s="727">
        <v>1</v>
      </c>
      <c r="O860" s="812">
        <v>0.5</v>
      </c>
      <c r="P860" s="728">
        <v>89.91</v>
      </c>
      <c r="Q860" s="745">
        <v>1</v>
      </c>
      <c r="R860" s="727">
        <v>1</v>
      </c>
      <c r="S860" s="745">
        <v>1</v>
      </c>
      <c r="T860" s="812">
        <v>0.5</v>
      </c>
      <c r="U860" s="768">
        <v>1</v>
      </c>
    </row>
    <row r="861" spans="1:21" ht="14.4" customHeight="1" x14ac:dyDescent="0.3">
      <c r="A861" s="726">
        <v>31</v>
      </c>
      <c r="B861" s="727" t="s">
        <v>1843</v>
      </c>
      <c r="C861" s="727" t="s">
        <v>1849</v>
      </c>
      <c r="D861" s="810" t="s">
        <v>2962</v>
      </c>
      <c r="E861" s="811" t="s">
        <v>1872</v>
      </c>
      <c r="F861" s="727" t="s">
        <v>1844</v>
      </c>
      <c r="G861" s="727" t="s">
        <v>1881</v>
      </c>
      <c r="H861" s="727" t="s">
        <v>571</v>
      </c>
      <c r="I861" s="727" t="s">
        <v>2180</v>
      </c>
      <c r="J861" s="727" t="s">
        <v>606</v>
      </c>
      <c r="K861" s="727" t="s">
        <v>2181</v>
      </c>
      <c r="L861" s="728">
        <v>0</v>
      </c>
      <c r="M861" s="728">
        <v>0</v>
      </c>
      <c r="N861" s="727">
        <v>1</v>
      </c>
      <c r="O861" s="812">
        <v>0.5</v>
      </c>
      <c r="P861" s="728">
        <v>0</v>
      </c>
      <c r="Q861" s="745"/>
      <c r="R861" s="727">
        <v>1</v>
      </c>
      <c r="S861" s="745">
        <v>1</v>
      </c>
      <c r="T861" s="812">
        <v>0.5</v>
      </c>
      <c r="U861" s="768">
        <v>1</v>
      </c>
    </row>
    <row r="862" spans="1:21" ht="14.4" customHeight="1" x14ac:dyDescent="0.3">
      <c r="A862" s="726">
        <v>31</v>
      </c>
      <c r="B862" s="727" t="s">
        <v>1843</v>
      </c>
      <c r="C862" s="727" t="s">
        <v>1849</v>
      </c>
      <c r="D862" s="810" t="s">
        <v>2962</v>
      </c>
      <c r="E862" s="811" t="s">
        <v>1872</v>
      </c>
      <c r="F862" s="727" t="s">
        <v>1844</v>
      </c>
      <c r="G862" s="727" t="s">
        <v>2267</v>
      </c>
      <c r="H862" s="727" t="s">
        <v>571</v>
      </c>
      <c r="I862" s="727" t="s">
        <v>2628</v>
      </c>
      <c r="J862" s="727" t="s">
        <v>1117</v>
      </c>
      <c r="K862" s="727" t="s">
        <v>1694</v>
      </c>
      <c r="L862" s="728">
        <v>0</v>
      </c>
      <c r="M862" s="728">
        <v>0</v>
      </c>
      <c r="N862" s="727">
        <v>1</v>
      </c>
      <c r="O862" s="812">
        <v>0.5</v>
      </c>
      <c r="P862" s="728">
        <v>0</v>
      </c>
      <c r="Q862" s="745"/>
      <c r="R862" s="727">
        <v>1</v>
      </c>
      <c r="S862" s="745">
        <v>1</v>
      </c>
      <c r="T862" s="812">
        <v>0.5</v>
      </c>
      <c r="U862" s="768">
        <v>1</v>
      </c>
    </row>
    <row r="863" spans="1:21" ht="14.4" customHeight="1" x14ac:dyDescent="0.3">
      <c r="A863" s="726">
        <v>31</v>
      </c>
      <c r="B863" s="727" t="s">
        <v>1843</v>
      </c>
      <c r="C863" s="727" t="s">
        <v>1849</v>
      </c>
      <c r="D863" s="810" t="s">
        <v>2962</v>
      </c>
      <c r="E863" s="811" t="s">
        <v>1872</v>
      </c>
      <c r="F863" s="727" t="s">
        <v>1844</v>
      </c>
      <c r="G863" s="727" t="s">
        <v>1946</v>
      </c>
      <c r="H863" s="727" t="s">
        <v>571</v>
      </c>
      <c r="I863" s="727" t="s">
        <v>1947</v>
      </c>
      <c r="J863" s="727" t="s">
        <v>1948</v>
      </c>
      <c r="K863" s="727" t="s">
        <v>1949</v>
      </c>
      <c r="L863" s="728">
        <v>132.97999999999999</v>
      </c>
      <c r="M863" s="728">
        <v>531.91999999999996</v>
      </c>
      <c r="N863" s="727">
        <v>4</v>
      </c>
      <c r="O863" s="812">
        <v>2</v>
      </c>
      <c r="P863" s="728">
        <v>265.95999999999998</v>
      </c>
      <c r="Q863" s="745">
        <v>0.5</v>
      </c>
      <c r="R863" s="727">
        <v>2</v>
      </c>
      <c r="S863" s="745">
        <v>0.5</v>
      </c>
      <c r="T863" s="812">
        <v>1</v>
      </c>
      <c r="U863" s="768">
        <v>0.5</v>
      </c>
    </row>
    <row r="864" spans="1:21" ht="14.4" customHeight="1" x14ac:dyDescent="0.3">
      <c r="A864" s="726">
        <v>31</v>
      </c>
      <c r="B864" s="727" t="s">
        <v>1843</v>
      </c>
      <c r="C864" s="727" t="s">
        <v>1849</v>
      </c>
      <c r="D864" s="810" t="s">
        <v>2962</v>
      </c>
      <c r="E864" s="811" t="s">
        <v>1872</v>
      </c>
      <c r="F864" s="727" t="s">
        <v>1844</v>
      </c>
      <c r="G864" s="727" t="s">
        <v>2629</v>
      </c>
      <c r="H864" s="727" t="s">
        <v>610</v>
      </c>
      <c r="I864" s="727" t="s">
        <v>2630</v>
      </c>
      <c r="J864" s="727" t="s">
        <v>2631</v>
      </c>
      <c r="K864" s="727" t="s">
        <v>2632</v>
      </c>
      <c r="L864" s="728">
        <v>37.159999999999997</v>
      </c>
      <c r="M864" s="728">
        <v>37.159999999999997</v>
      </c>
      <c r="N864" s="727">
        <v>1</v>
      </c>
      <c r="O864" s="812">
        <v>1</v>
      </c>
      <c r="P864" s="728"/>
      <c r="Q864" s="745">
        <v>0</v>
      </c>
      <c r="R864" s="727"/>
      <c r="S864" s="745">
        <v>0</v>
      </c>
      <c r="T864" s="812"/>
      <c r="U864" s="768">
        <v>0</v>
      </c>
    </row>
    <row r="865" spans="1:21" ht="14.4" customHeight="1" x14ac:dyDescent="0.3">
      <c r="A865" s="726">
        <v>31</v>
      </c>
      <c r="B865" s="727" t="s">
        <v>1843</v>
      </c>
      <c r="C865" s="727" t="s">
        <v>1849</v>
      </c>
      <c r="D865" s="810" t="s">
        <v>2962</v>
      </c>
      <c r="E865" s="811" t="s">
        <v>1872</v>
      </c>
      <c r="F865" s="727" t="s">
        <v>1844</v>
      </c>
      <c r="G865" s="727" t="s">
        <v>2418</v>
      </c>
      <c r="H865" s="727" t="s">
        <v>571</v>
      </c>
      <c r="I865" s="727" t="s">
        <v>2633</v>
      </c>
      <c r="J865" s="727" t="s">
        <v>1103</v>
      </c>
      <c r="K865" s="727" t="s">
        <v>2634</v>
      </c>
      <c r="L865" s="728">
        <v>34.19</v>
      </c>
      <c r="M865" s="728">
        <v>68.38</v>
      </c>
      <c r="N865" s="727">
        <v>2</v>
      </c>
      <c r="O865" s="812">
        <v>1</v>
      </c>
      <c r="P865" s="728"/>
      <c r="Q865" s="745">
        <v>0</v>
      </c>
      <c r="R865" s="727"/>
      <c r="S865" s="745">
        <v>0</v>
      </c>
      <c r="T865" s="812"/>
      <c r="U865" s="768">
        <v>0</v>
      </c>
    </row>
    <row r="866" spans="1:21" ht="14.4" customHeight="1" x14ac:dyDescent="0.3">
      <c r="A866" s="726">
        <v>31</v>
      </c>
      <c r="B866" s="727" t="s">
        <v>1843</v>
      </c>
      <c r="C866" s="727" t="s">
        <v>1849</v>
      </c>
      <c r="D866" s="810" t="s">
        <v>2962</v>
      </c>
      <c r="E866" s="811" t="s">
        <v>1872</v>
      </c>
      <c r="F866" s="727" t="s">
        <v>1844</v>
      </c>
      <c r="G866" s="727" t="s">
        <v>1886</v>
      </c>
      <c r="H866" s="727" t="s">
        <v>610</v>
      </c>
      <c r="I866" s="727" t="s">
        <v>1887</v>
      </c>
      <c r="J866" s="727" t="s">
        <v>753</v>
      </c>
      <c r="K866" s="727" t="s">
        <v>1497</v>
      </c>
      <c r="L866" s="728">
        <v>490.89</v>
      </c>
      <c r="M866" s="728">
        <v>10799.58</v>
      </c>
      <c r="N866" s="727">
        <v>22</v>
      </c>
      <c r="O866" s="812">
        <v>13</v>
      </c>
      <c r="P866" s="728">
        <v>9326.91</v>
      </c>
      <c r="Q866" s="745">
        <v>0.86363636363636365</v>
      </c>
      <c r="R866" s="727">
        <v>19</v>
      </c>
      <c r="S866" s="745">
        <v>0.86363636363636365</v>
      </c>
      <c r="T866" s="812">
        <v>11</v>
      </c>
      <c r="U866" s="768">
        <v>0.84615384615384615</v>
      </c>
    </row>
    <row r="867" spans="1:21" ht="14.4" customHeight="1" x14ac:dyDescent="0.3">
      <c r="A867" s="726">
        <v>31</v>
      </c>
      <c r="B867" s="727" t="s">
        <v>1843</v>
      </c>
      <c r="C867" s="727" t="s">
        <v>1849</v>
      </c>
      <c r="D867" s="810" t="s">
        <v>2962</v>
      </c>
      <c r="E867" s="811" t="s">
        <v>1872</v>
      </c>
      <c r="F867" s="727" t="s">
        <v>1844</v>
      </c>
      <c r="G867" s="727" t="s">
        <v>1886</v>
      </c>
      <c r="H867" s="727" t="s">
        <v>610</v>
      </c>
      <c r="I867" s="727" t="s">
        <v>1888</v>
      </c>
      <c r="J867" s="727" t="s">
        <v>753</v>
      </c>
      <c r="K867" s="727" t="s">
        <v>1495</v>
      </c>
      <c r="L867" s="728">
        <v>736.33</v>
      </c>
      <c r="M867" s="728">
        <v>18408.25</v>
      </c>
      <c r="N867" s="727">
        <v>25</v>
      </c>
      <c r="O867" s="812">
        <v>12.5</v>
      </c>
      <c r="P867" s="728">
        <v>15462.93</v>
      </c>
      <c r="Q867" s="745">
        <v>0.84</v>
      </c>
      <c r="R867" s="727">
        <v>21</v>
      </c>
      <c r="S867" s="745">
        <v>0.84</v>
      </c>
      <c r="T867" s="812">
        <v>11.5</v>
      </c>
      <c r="U867" s="768">
        <v>0.92</v>
      </c>
    </row>
    <row r="868" spans="1:21" ht="14.4" customHeight="1" x14ac:dyDescent="0.3">
      <c r="A868" s="726">
        <v>31</v>
      </c>
      <c r="B868" s="727" t="s">
        <v>1843</v>
      </c>
      <c r="C868" s="727" t="s">
        <v>1849</v>
      </c>
      <c r="D868" s="810" t="s">
        <v>2962</v>
      </c>
      <c r="E868" s="811" t="s">
        <v>1872</v>
      </c>
      <c r="F868" s="727" t="s">
        <v>1844</v>
      </c>
      <c r="G868" s="727" t="s">
        <v>1886</v>
      </c>
      <c r="H868" s="727" t="s">
        <v>610</v>
      </c>
      <c r="I868" s="727" t="s">
        <v>2087</v>
      </c>
      <c r="J868" s="727" t="s">
        <v>753</v>
      </c>
      <c r="K868" s="727" t="s">
        <v>2088</v>
      </c>
      <c r="L868" s="728">
        <v>1154.68</v>
      </c>
      <c r="M868" s="728">
        <v>1154.68</v>
      </c>
      <c r="N868" s="727">
        <v>1</v>
      </c>
      <c r="O868" s="812">
        <v>1</v>
      </c>
      <c r="P868" s="728">
        <v>1154.68</v>
      </c>
      <c r="Q868" s="745">
        <v>1</v>
      </c>
      <c r="R868" s="727">
        <v>1</v>
      </c>
      <c r="S868" s="745">
        <v>1</v>
      </c>
      <c r="T868" s="812">
        <v>1</v>
      </c>
      <c r="U868" s="768">
        <v>1</v>
      </c>
    </row>
    <row r="869" spans="1:21" ht="14.4" customHeight="1" x14ac:dyDescent="0.3">
      <c r="A869" s="726">
        <v>31</v>
      </c>
      <c r="B869" s="727" t="s">
        <v>1843</v>
      </c>
      <c r="C869" s="727" t="s">
        <v>1849</v>
      </c>
      <c r="D869" s="810" t="s">
        <v>2962</v>
      </c>
      <c r="E869" s="811" t="s">
        <v>1872</v>
      </c>
      <c r="F869" s="727" t="s">
        <v>1844</v>
      </c>
      <c r="G869" s="727" t="s">
        <v>2208</v>
      </c>
      <c r="H869" s="727" t="s">
        <v>571</v>
      </c>
      <c r="I869" s="727" t="s">
        <v>2635</v>
      </c>
      <c r="J869" s="727" t="s">
        <v>771</v>
      </c>
      <c r="K869" s="727" t="s">
        <v>2210</v>
      </c>
      <c r="L869" s="728">
        <v>301.2</v>
      </c>
      <c r="M869" s="728">
        <v>903.59999999999991</v>
      </c>
      <c r="N869" s="727">
        <v>3</v>
      </c>
      <c r="O869" s="812">
        <v>1.5</v>
      </c>
      <c r="P869" s="728">
        <v>602.4</v>
      </c>
      <c r="Q869" s="745">
        <v>0.66666666666666674</v>
      </c>
      <c r="R869" s="727">
        <v>2</v>
      </c>
      <c r="S869" s="745">
        <v>0.66666666666666663</v>
      </c>
      <c r="T869" s="812">
        <v>1</v>
      </c>
      <c r="U869" s="768">
        <v>0.66666666666666663</v>
      </c>
    </row>
    <row r="870" spans="1:21" ht="14.4" customHeight="1" x14ac:dyDescent="0.3">
      <c r="A870" s="726">
        <v>31</v>
      </c>
      <c r="B870" s="727" t="s">
        <v>1843</v>
      </c>
      <c r="C870" s="727" t="s">
        <v>1849</v>
      </c>
      <c r="D870" s="810" t="s">
        <v>2962</v>
      </c>
      <c r="E870" s="811" t="s">
        <v>1872</v>
      </c>
      <c r="F870" s="727" t="s">
        <v>1844</v>
      </c>
      <c r="G870" s="727" t="s">
        <v>2277</v>
      </c>
      <c r="H870" s="727" t="s">
        <v>571</v>
      </c>
      <c r="I870" s="727" t="s">
        <v>2278</v>
      </c>
      <c r="J870" s="727" t="s">
        <v>613</v>
      </c>
      <c r="K870" s="727" t="s">
        <v>2279</v>
      </c>
      <c r="L870" s="728">
        <v>108.44</v>
      </c>
      <c r="M870" s="728">
        <v>108.44</v>
      </c>
      <c r="N870" s="727">
        <v>1</v>
      </c>
      <c r="O870" s="812">
        <v>1</v>
      </c>
      <c r="P870" s="728">
        <v>108.44</v>
      </c>
      <c r="Q870" s="745">
        <v>1</v>
      </c>
      <c r="R870" s="727">
        <v>1</v>
      </c>
      <c r="S870" s="745">
        <v>1</v>
      </c>
      <c r="T870" s="812">
        <v>1</v>
      </c>
      <c r="U870" s="768">
        <v>1</v>
      </c>
    </row>
    <row r="871" spans="1:21" ht="14.4" customHeight="1" x14ac:dyDescent="0.3">
      <c r="A871" s="726">
        <v>31</v>
      </c>
      <c r="B871" s="727" t="s">
        <v>1843</v>
      </c>
      <c r="C871" s="727" t="s">
        <v>1849</v>
      </c>
      <c r="D871" s="810" t="s">
        <v>2962</v>
      </c>
      <c r="E871" s="811" t="s">
        <v>1872</v>
      </c>
      <c r="F871" s="727" t="s">
        <v>1844</v>
      </c>
      <c r="G871" s="727" t="s">
        <v>2277</v>
      </c>
      <c r="H871" s="727" t="s">
        <v>571</v>
      </c>
      <c r="I871" s="727" t="s">
        <v>2424</v>
      </c>
      <c r="J871" s="727" t="s">
        <v>613</v>
      </c>
      <c r="K871" s="727" t="s">
        <v>2279</v>
      </c>
      <c r="L871" s="728">
        <v>52.61</v>
      </c>
      <c r="M871" s="728">
        <v>52.61</v>
      </c>
      <c r="N871" s="727">
        <v>1</v>
      </c>
      <c r="O871" s="812">
        <v>1</v>
      </c>
      <c r="P871" s="728">
        <v>52.61</v>
      </c>
      <c r="Q871" s="745">
        <v>1</v>
      </c>
      <c r="R871" s="727">
        <v>1</v>
      </c>
      <c r="S871" s="745">
        <v>1</v>
      </c>
      <c r="T871" s="812">
        <v>1</v>
      </c>
      <c r="U871" s="768">
        <v>1</v>
      </c>
    </row>
    <row r="872" spans="1:21" ht="14.4" customHeight="1" x14ac:dyDescent="0.3">
      <c r="A872" s="726">
        <v>31</v>
      </c>
      <c r="B872" s="727" t="s">
        <v>1843</v>
      </c>
      <c r="C872" s="727" t="s">
        <v>1849</v>
      </c>
      <c r="D872" s="810" t="s">
        <v>2962</v>
      </c>
      <c r="E872" s="811" t="s">
        <v>1872</v>
      </c>
      <c r="F872" s="727" t="s">
        <v>1844</v>
      </c>
      <c r="G872" s="727" t="s">
        <v>2425</v>
      </c>
      <c r="H872" s="727" t="s">
        <v>571</v>
      </c>
      <c r="I872" s="727" t="s">
        <v>2636</v>
      </c>
      <c r="J872" s="727" t="s">
        <v>2637</v>
      </c>
      <c r="K872" s="727" t="s">
        <v>2638</v>
      </c>
      <c r="L872" s="728">
        <v>218.41</v>
      </c>
      <c r="M872" s="728">
        <v>218.41</v>
      </c>
      <c r="N872" s="727">
        <v>1</v>
      </c>
      <c r="O872" s="812">
        <v>0.5</v>
      </c>
      <c r="P872" s="728">
        <v>218.41</v>
      </c>
      <c r="Q872" s="745">
        <v>1</v>
      </c>
      <c r="R872" s="727">
        <v>1</v>
      </c>
      <c r="S872" s="745">
        <v>1</v>
      </c>
      <c r="T872" s="812">
        <v>0.5</v>
      </c>
      <c r="U872" s="768">
        <v>1</v>
      </c>
    </row>
    <row r="873" spans="1:21" ht="14.4" customHeight="1" x14ac:dyDescent="0.3">
      <c r="A873" s="726">
        <v>31</v>
      </c>
      <c r="B873" s="727" t="s">
        <v>1843</v>
      </c>
      <c r="C873" s="727" t="s">
        <v>1849</v>
      </c>
      <c r="D873" s="810" t="s">
        <v>2962</v>
      </c>
      <c r="E873" s="811" t="s">
        <v>1872</v>
      </c>
      <c r="F873" s="727" t="s">
        <v>1844</v>
      </c>
      <c r="G873" s="727" t="s">
        <v>2639</v>
      </c>
      <c r="H873" s="727" t="s">
        <v>571</v>
      </c>
      <c r="I873" s="727" t="s">
        <v>2640</v>
      </c>
      <c r="J873" s="727" t="s">
        <v>2641</v>
      </c>
      <c r="K873" s="727" t="s">
        <v>2642</v>
      </c>
      <c r="L873" s="728">
        <v>4625.3500000000004</v>
      </c>
      <c r="M873" s="728">
        <v>9250.7000000000007</v>
      </c>
      <c r="N873" s="727">
        <v>2</v>
      </c>
      <c r="O873" s="812">
        <v>1</v>
      </c>
      <c r="P873" s="728">
        <v>9250.7000000000007</v>
      </c>
      <c r="Q873" s="745">
        <v>1</v>
      </c>
      <c r="R873" s="727">
        <v>2</v>
      </c>
      <c r="S873" s="745">
        <v>1</v>
      </c>
      <c r="T873" s="812">
        <v>1</v>
      </c>
      <c r="U873" s="768">
        <v>1</v>
      </c>
    </row>
    <row r="874" spans="1:21" ht="14.4" customHeight="1" x14ac:dyDescent="0.3">
      <c r="A874" s="726">
        <v>31</v>
      </c>
      <c r="B874" s="727" t="s">
        <v>1843</v>
      </c>
      <c r="C874" s="727" t="s">
        <v>1849</v>
      </c>
      <c r="D874" s="810" t="s">
        <v>2962</v>
      </c>
      <c r="E874" s="811" t="s">
        <v>1872</v>
      </c>
      <c r="F874" s="727" t="s">
        <v>1844</v>
      </c>
      <c r="G874" s="727" t="s">
        <v>1890</v>
      </c>
      <c r="H874" s="727" t="s">
        <v>610</v>
      </c>
      <c r="I874" s="727" t="s">
        <v>1692</v>
      </c>
      <c r="J874" s="727" t="s">
        <v>1693</v>
      </c>
      <c r="K874" s="727" t="s">
        <v>1694</v>
      </c>
      <c r="L874" s="728">
        <v>0</v>
      </c>
      <c r="M874" s="728">
        <v>0</v>
      </c>
      <c r="N874" s="727">
        <v>6</v>
      </c>
      <c r="O874" s="812">
        <v>4.5</v>
      </c>
      <c r="P874" s="728">
        <v>0</v>
      </c>
      <c r="Q874" s="745"/>
      <c r="R874" s="727">
        <v>5</v>
      </c>
      <c r="S874" s="745">
        <v>0.83333333333333337</v>
      </c>
      <c r="T874" s="812">
        <v>4</v>
      </c>
      <c r="U874" s="768">
        <v>0.88888888888888884</v>
      </c>
    </row>
    <row r="875" spans="1:21" ht="14.4" customHeight="1" x14ac:dyDescent="0.3">
      <c r="A875" s="726">
        <v>31</v>
      </c>
      <c r="B875" s="727" t="s">
        <v>1843</v>
      </c>
      <c r="C875" s="727" t="s">
        <v>1849</v>
      </c>
      <c r="D875" s="810" t="s">
        <v>2962</v>
      </c>
      <c r="E875" s="811" t="s">
        <v>1872</v>
      </c>
      <c r="F875" s="727" t="s">
        <v>1844</v>
      </c>
      <c r="G875" s="727" t="s">
        <v>1891</v>
      </c>
      <c r="H875" s="727" t="s">
        <v>571</v>
      </c>
      <c r="I875" s="727" t="s">
        <v>1892</v>
      </c>
      <c r="J875" s="727" t="s">
        <v>1134</v>
      </c>
      <c r="K875" s="727" t="s">
        <v>1893</v>
      </c>
      <c r="L875" s="728">
        <v>186.27</v>
      </c>
      <c r="M875" s="728">
        <v>372.54</v>
      </c>
      <c r="N875" s="727">
        <v>2</v>
      </c>
      <c r="O875" s="812">
        <v>2</v>
      </c>
      <c r="P875" s="728">
        <v>372.54</v>
      </c>
      <c r="Q875" s="745">
        <v>1</v>
      </c>
      <c r="R875" s="727">
        <v>2</v>
      </c>
      <c r="S875" s="745">
        <v>1</v>
      </c>
      <c r="T875" s="812">
        <v>2</v>
      </c>
      <c r="U875" s="768">
        <v>1</v>
      </c>
    </row>
    <row r="876" spans="1:21" ht="14.4" customHeight="1" x14ac:dyDescent="0.3">
      <c r="A876" s="726">
        <v>31</v>
      </c>
      <c r="B876" s="727" t="s">
        <v>1843</v>
      </c>
      <c r="C876" s="727" t="s">
        <v>1849</v>
      </c>
      <c r="D876" s="810" t="s">
        <v>2962</v>
      </c>
      <c r="E876" s="811" t="s">
        <v>1872</v>
      </c>
      <c r="F876" s="727" t="s">
        <v>1844</v>
      </c>
      <c r="G876" s="727" t="s">
        <v>1891</v>
      </c>
      <c r="H876" s="727" t="s">
        <v>571</v>
      </c>
      <c r="I876" s="727" t="s">
        <v>1892</v>
      </c>
      <c r="J876" s="727" t="s">
        <v>1134</v>
      </c>
      <c r="K876" s="727" t="s">
        <v>1893</v>
      </c>
      <c r="L876" s="728">
        <v>219.37</v>
      </c>
      <c r="M876" s="728">
        <v>438.74</v>
      </c>
      <c r="N876" s="727">
        <v>2</v>
      </c>
      <c r="O876" s="812">
        <v>1.5</v>
      </c>
      <c r="P876" s="728">
        <v>438.74</v>
      </c>
      <c r="Q876" s="745">
        <v>1</v>
      </c>
      <c r="R876" s="727">
        <v>2</v>
      </c>
      <c r="S876" s="745">
        <v>1</v>
      </c>
      <c r="T876" s="812">
        <v>1.5</v>
      </c>
      <c r="U876" s="768">
        <v>1</v>
      </c>
    </row>
    <row r="877" spans="1:21" ht="14.4" customHeight="1" x14ac:dyDescent="0.3">
      <c r="A877" s="726">
        <v>31</v>
      </c>
      <c r="B877" s="727" t="s">
        <v>1843</v>
      </c>
      <c r="C877" s="727" t="s">
        <v>1849</v>
      </c>
      <c r="D877" s="810" t="s">
        <v>2962</v>
      </c>
      <c r="E877" s="811" t="s">
        <v>1872</v>
      </c>
      <c r="F877" s="727" t="s">
        <v>1844</v>
      </c>
      <c r="G877" s="727" t="s">
        <v>2162</v>
      </c>
      <c r="H877" s="727" t="s">
        <v>571</v>
      </c>
      <c r="I877" s="727" t="s">
        <v>2643</v>
      </c>
      <c r="J877" s="727" t="s">
        <v>988</v>
      </c>
      <c r="K877" s="727" t="s">
        <v>1958</v>
      </c>
      <c r="L877" s="728">
        <v>93.96</v>
      </c>
      <c r="M877" s="728">
        <v>93.96</v>
      </c>
      <c r="N877" s="727">
        <v>1</v>
      </c>
      <c r="O877" s="812">
        <v>1</v>
      </c>
      <c r="P877" s="728">
        <v>93.96</v>
      </c>
      <c r="Q877" s="745">
        <v>1</v>
      </c>
      <c r="R877" s="727">
        <v>1</v>
      </c>
      <c r="S877" s="745">
        <v>1</v>
      </c>
      <c r="T877" s="812">
        <v>1</v>
      </c>
      <c r="U877" s="768">
        <v>1</v>
      </c>
    </row>
    <row r="878" spans="1:21" ht="14.4" customHeight="1" x14ac:dyDescent="0.3">
      <c r="A878" s="726">
        <v>31</v>
      </c>
      <c r="B878" s="727" t="s">
        <v>1843</v>
      </c>
      <c r="C878" s="727" t="s">
        <v>1849</v>
      </c>
      <c r="D878" s="810" t="s">
        <v>2962</v>
      </c>
      <c r="E878" s="811" t="s">
        <v>1872</v>
      </c>
      <c r="F878" s="727" t="s">
        <v>1844</v>
      </c>
      <c r="G878" s="727" t="s">
        <v>2162</v>
      </c>
      <c r="H878" s="727" t="s">
        <v>571</v>
      </c>
      <c r="I878" s="727" t="s">
        <v>2644</v>
      </c>
      <c r="J878" s="727" t="s">
        <v>988</v>
      </c>
      <c r="K878" s="727" t="s">
        <v>2348</v>
      </c>
      <c r="L878" s="728">
        <v>156.61000000000001</v>
      </c>
      <c r="M878" s="728">
        <v>156.61000000000001</v>
      </c>
      <c r="N878" s="727">
        <v>1</v>
      </c>
      <c r="O878" s="812">
        <v>1</v>
      </c>
      <c r="P878" s="728">
        <v>156.61000000000001</v>
      </c>
      <c r="Q878" s="745">
        <v>1</v>
      </c>
      <c r="R878" s="727">
        <v>1</v>
      </c>
      <c r="S878" s="745">
        <v>1</v>
      </c>
      <c r="T878" s="812">
        <v>1</v>
      </c>
      <c r="U878" s="768">
        <v>1</v>
      </c>
    </row>
    <row r="879" spans="1:21" ht="14.4" customHeight="1" x14ac:dyDescent="0.3">
      <c r="A879" s="726">
        <v>31</v>
      </c>
      <c r="B879" s="727" t="s">
        <v>1843</v>
      </c>
      <c r="C879" s="727" t="s">
        <v>1849</v>
      </c>
      <c r="D879" s="810" t="s">
        <v>2962</v>
      </c>
      <c r="E879" s="811" t="s">
        <v>1872</v>
      </c>
      <c r="F879" s="727" t="s">
        <v>1844</v>
      </c>
      <c r="G879" s="727" t="s">
        <v>2162</v>
      </c>
      <c r="H879" s="727" t="s">
        <v>571</v>
      </c>
      <c r="I879" s="727" t="s">
        <v>2645</v>
      </c>
      <c r="J879" s="727" t="s">
        <v>2646</v>
      </c>
      <c r="K879" s="727" t="s">
        <v>2647</v>
      </c>
      <c r="L879" s="728">
        <v>0</v>
      </c>
      <c r="M879" s="728">
        <v>0</v>
      </c>
      <c r="N879" s="727">
        <v>1</v>
      </c>
      <c r="O879" s="812">
        <v>0.5</v>
      </c>
      <c r="P879" s="728">
        <v>0</v>
      </c>
      <c r="Q879" s="745"/>
      <c r="R879" s="727">
        <v>1</v>
      </c>
      <c r="S879" s="745">
        <v>1</v>
      </c>
      <c r="T879" s="812">
        <v>0.5</v>
      </c>
      <c r="U879" s="768">
        <v>1</v>
      </c>
    </row>
    <row r="880" spans="1:21" ht="14.4" customHeight="1" x14ac:dyDescent="0.3">
      <c r="A880" s="726">
        <v>31</v>
      </c>
      <c r="B880" s="727" t="s">
        <v>1843</v>
      </c>
      <c r="C880" s="727" t="s">
        <v>1849</v>
      </c>
      <c r="D880" s="810" t="s">
        <v>2962</v>
      </c>
      <c r="E880" s="811" t="s">
        <v>1872</v>
      </c>
      <c r="F880" s="727" t="s">
        <v>1844</v>
      </c>
      <c r="G880" s="727" t="s">
        <v>2448</v>
      </c>
      <c r="H880" s="727" t="s">
        <v>571</v>
      </c>
      <c r="I880" s="727" t="s">
        <v>2451</v>
      </c>
      <c r="J880" s="727" t="s">
        <v>2450</v>
      </c>
      <c r="K880" s="727" t="s">
        <v>1719</v>
      </c>
      <c r="L880" s="728">
        <v>0</v>
      </c>
      <c r="M880" s="728">
        <v>0</v>
      </c>
      <c r="N880" s="727">
        <v>2</v>
      </c>
      <c r="O880" s="812">
        <v>1</v>
      </c>
      <c r="P880" s="728">
        <v>0</v>
      </c>
      <c r="Q880" s="745"/>
      <c r="R880" s="727">
        <v>2</v>
      </c>
      <c r="S880" s="745">
        <v>1</v>
      </c>
      <c r="T880" s="812">
        <v>1</v>
      </c>
      <c r="U880" s="768">
        <v>1</v>
      </c>
    </row>
    <row r="881" spans="1:21" ht="14.4" customHeight="1" x14ac:dyDescent="0.3">
      <c r="A881" s="726">
        <v>31</v>
      </c>
      <c r="B881" s="727" t="s">
        <v>1843</v>
      </c>
      <c r="C881" s="727" t="s">
        <v>1849</v>
      </c>
      <c r="D881" s="810" t="s">
        <v>2962</v>
      </c>
      <c r="E881" s="811" t="s">
        <v>1872</v>
      </c>
      <c r="F881" s="727" t="s">
        <v>1844</v>
      </c>
      <c r="G881" s="727" t="s">
        <v>2542</v>
      </c>
      <c r="H881" s="727" t="s">
        <v>610</v>
      </c>
      <c r="I881" s="727" t="s">
        <v>2543</v>
      </c>
      <c r="J881" s="727" t="s">
        <v>2544</v>
      </c>
      <c r="K881" s="727" t="s">
        <v>2545</v>
      </c>
      <c r="L881" s="728">
        <v>802.48</v>
      </c>
      <c r="M881" s="728">
        <v>1604.96</v>
      </c>
      <c r="N881" s="727">
        <v>2</v>
      </c>
      <c r="O881" s="812">
        <v>2</v>
      </c>
      <c r="P881" s="728">
        <v>1604.96</v>
      </c>
      <c r="Q881" s="745">
        <v>1</v>
      </c>
      <c r="R881" s="727">
        <v>2</v>
      </c>
      <c r="S881" s="745">
        <v>1</v>
      </c>
      <c r="T881" s="812">
        <v>2</v>
      </c>
      <c r="U881" s="768">
        <v>1</v>
      </c>
    </row>
    <row r="882" spans="1:21" ht="14.4" customHeight="1" x14ac:dyDescent="0.3">
      <c r="A882" s="726">
        <v>31</v>
      </c>
      <c r="B882" s="727" t="s">
        <v>1843</v>
      </c>
      <c r="C882" s="727" t="s">
        <v>1849</v>
      </c>
      <c r="D882" s="810" t="s">
        <v>2962</v>
      </c>
      <c r="E882" s="811" t="s">
        <v>1872</v>
      </c>
      <c r="F882" s="727" t="s">
        <v>1844</v>
      </c>
      <c r="G882" s="727" t="s">
        <v>1894</v>
      </c>
      <c r="H882" s="727" t="s">
        <v>571</v>
      </c>
      <c r="I882" s="727" t="s">
        <v>1895</v>
      </c>
      <c r="J882" s="727" t="s">
        <v>1896</v>
      </c>
      <c r="K882" s="727" t="s">
        <v>1897</v>
      </c>
      <c r="L882" s="728">
        <v>50.32</v>
      </c>
      <c r="M882" s="728">
        <v>150.96</v>
      </c>
      <c r="N882" s="727">
        <v>3</v>
      </c>
      <c r="O882" s="812">
        <v>2.5</v>
      </c>
      <c r="P882" s="728">
        <v>50.32</v>
      </c>
      <c r="Q882" s="745">
        <v>0.33333333333333331</v>
      </c>
      <c r="R882" s="727">
        <v>1</v>
      </c>
      <c r="S882" s="745">
        <v>0.33333333333333331</v>
      </c>
      <c r="T882" s="812">
        <v>1</v>
      </c>
      <c r="U882" s="768">
        <v>0.4</v>
      </c>
    </row>
    <row r="883" spans="1:21" ht="14.4" customHeight="1" x14ac:dyDescent="0.3">
      <c r="A883" s="726">
        <v>31</v>
      </c>
      <c r="B883" s="727" t="s">
        <v>1843</v>
      </c>
      <c r="C883" s="727" t="s">
        <v>1849</v>
      </c>
      <c r="D883" s="810" t="s">
        <v>2962</v>
      </c>
      <c r="E883" s="811" t="s">
        <v>1872</v>
      </c>
      <c r="F883" s="727" t="s">
        <v>1844</v>
      </c>
      <c r="G883" s="727" t="s">
        <v>1894</v>
      </c>
      <c r="H883" s="727" t="s">
        <v>571</v>
      </c>
      <c r="I883" s="727" t="s">
        <v>1974</v>
      </c>
      <c r="J883" s="727" t="s">
        <v>1030</v>
      </c>
      <c r="K883" s="727" t="s">
        <v>1975</v>
      </c>
      <c r="L883" s="728">
        <v>50.32</v>
      </c>
      <c r="M883" s="728">
        <v>50.32</v>
      </c>
      <c r="N883" s="727">
        <v>1</v>
      </c>
      <c r="O883" s="812">
        <v>1</v>
      </c>
      <c r="P883" s="728">
        <v>50.32</v>
      </c>
      <c r="Q883" s="745">
        <v>1</v>
      </c>
      <c r="R883" s="727">
        <v>1</v>
      </c>
      <c r="S883" s="745">
        <v>1</v>
      </c>
      <c r="T883" s="812">
        <v>1</v>
      </c>
      <c r="U883" s="768">
        <v>1</v>
      </c>
    </row>
    <row r="884" spans="1:21" ht="14.4" customHeight="1" x14ac:dyDescent="0.3">
      <c r="A884" s="726">
        <v>31</v>
      </c>
      <c r="B884" s="727" t="s">
        <v>1843</v>
      </c>
      <c r="C884" s="727" t="s">
        <v>1849</v>
      </c>
      <c r="D884" s="810" t="s">
        <v>2962</v>
      </c>
      <c r="E884" s="811" t="s">
        <v>1872</v>
      </c>
      <c r="F884" s="727" t="s">
        <v>1844</v>
      </c>
      <c r="G884" s="727" t="s">
        <v>1894</v>
      </c>
      <c r="H884" s="727" t="s">
        <v>571</v>
      </c>
      <c r="I884" s="727" t="s">
        <v>1976</v>
      </c>
      <c r="J884" s="727" t="s">
        <v>1896</v>
      </c>
      <c r="K884" s="727" t="s">
        <v>1977</v>
      </c>
      <c r="L884" s="728">
        <v>99.94</v>
      </c>
      <c r="M884" s="728">
        <v>799.52</v>
      </c>
      <c r="N884" s="727">
        <v>8</v>
      </c>
      <c r="O884" s="812">
        <v>7</v>
      </c>
      <c r="P884" s="728">
        <v>799.52</v>
      </c>
      <c r="Q884" s="745">
        <v>1</v>
      </c>
      <c r="R884" s="727">
        <v>8</v>
      </c>
      <c r="S884" s="745">
        <v>1</v>
      </c>
      <c r="T884" s="812">
        <v>7</v>
      </c>
      <c r="U884" s="768">
        <v>1</v>
      </c>
    </row>
    <row r="885" spans="1:21" ht="14.4" customHeight="1" x14ac:dyDescent="0.3">
      <c r="A885" s="726">
        <v>31</v>
      </c>
      <c r="B885" s="727" t="s">
        <v>1843</v>
      </c>
      <c r="C885" s="727" t="s">
        <v>1849</v>
      </c>
      <c r="D885" s="810" t="s">
        <v>2962</v>
      </c>
      <c r="E885" s="811" t="s">
        <v>1872</v>
      </c>
      <c r="F885" s="727" t="s">
        <v>1844</v>
      </c>
      <c r="G885" s="727" t="s">
        <v>1894</v>
      </c>
      <c r="H885" s="727" t="s">
        <v>571</v>
      </c>
      <c r="I885" s="727" t="s">
        <v>2648</v>
      </c>
      <c r="J885" s="727" t="s">
        <v>1896</v>
      </c>
      <c r="K885" s="727" t="s">
        <v>2649</v>
      </c>
      <c r="L885" s="728">
        <v>299.83999999999997</v>
      </c>
      <c r="M885" s="728">
        <v>299.83999999999997</v>
      </c>
      <c r="N885" s="727">
        <v>1</v>
      </c>
      <c r="O885" s="812">
        <v>1</v>
      </c>
      <c r="P885" s="728">
        <v>299.83999999999997</v>
      </c>
      <c r="Q885" s="745">
        <v>1</v>
      </c>
      <c r="R885" s="727">
        <v>1</v>
      </c>
      <c r="S885" s="745">
        <v>1</v>
      </c>
      <c r="T885" s="812">
        <v>1</v>
      </c>
      <c r="U885" s="768">
        <v>1</v>
      </c>
    </row>
    <row r="886" spans="1:21" ht="14.4" customHeight="1" x14ac:dyDescent="0.3">
      <c r="A886" s="726">
        <v>31</v>
      </c>
      <c r="B886" s="727" t="s">
        <v>1843</v>
      </c>
      <c r="C886" s="727" t="s">
        <v>1849</v>
      </c>
      <c r="D886" s="810" t="s">
        <v>2962</v>
      </c>
      <c r="E886" s="811" t="s">
        <v>1872</v>
      </c>
      <c r="F886" s="727" t="s">
        <v>1844</v>
      </c>
      <c r="G886" s="727" t="s">
        <v>1894</v>
      </c>
      <c r="H886" s="727" t="s">
        <v>571</v>
      </c>
      <c r="I886" s="727" t="s">
        <v>2650</v>
      </c>
      <c r="J886" s="727" t="s">
        <v>1030</v>
      </c>
      <c r="K886" s="727" t="s">
        <v>2651</v>
      </c>
      <c r="L886" s="728">
        <v>0</v>
      </c>
      <c r="M886" s="728">
        <v>0</v>
      </c>
      <c r="N886" s="727">
        <v>1</v>
      </c>
      <c r="O886" s="812">
        <v>1</v>
      </c>
      <c r="P886" s="728">
        <v>0</v>
      </c>
      <c r="Q886" s="745"/>
      <c r="R886" s="727">
        <v>1</v>
      </c>
      <c r="S886" s="745">
        <v>1</v>
      </c>
      <c r="T886" s="812">
        <v>1</v>
      </c>
      <c r="U886" s="768">
        <v>1</v>
      </c>
    </row>
    <row r="887" spans="1:21" ht="14.4" customHeight="1" x14ac:dyDescent="0.3">
      <c r="A887" s="726">
        <v>31</v>
      </c>
      <c r="B887" s="727" t="s">
        <v>1843</v>
      </c>
      <c r="C887" s="727" t="s">
        <v>1849</v>
      </c>
      <c r="D887" s="810" t="s">
        <v>2962</v>
      </c>
      <c r="E887" s="811" t="s">
        <v>1872</v>
      </c>
      <c r="F887" s="727" t="s">
        <v>1844</v>
      </c>
      <c r="G887" s="727" t="s">
        <v>1894</v>
      </c>
      <c r="H887" s="727" t="s">
        <v>571</v>
      </c>
      <c r="I887" s="727" t="s">
        <v>1980</v>
      </c>
      <c r="J887" s="727" t="s">
        <v>1030</v>
      </c>
      <c r="K887" s="727" t="s">
        <v>1975</v>
      </c>
      <c r="L887" s="728">
        <v>50.32</v>
      </c>
      <c r="M887" s="728">
        <v>50.32</v>
      </c>
      <c r="N887" s="727">
        <v>1</v>
      </c>
      <c r="O887" s="812">
        <v>1</v>
      </c>
      <c r="P887" s="728">
        <v>50.32</v>
      </c>
      <c r="Q887" s="745">
        <v>1</v>
      </c>
      <c r="R887" s="727">
        <v>1</v>
      </c>
      <c r="S887" s="745">
        <v>1</v>
      </c>
      <c r="T887" s="812">
        <v>1</v>
      </c>
      <c r="U887" s="768">
        <v>1</v>
      </c>
    </row>
    <row r="888" spans="1:21" ht="14.4" customHeight="1" x14ac:dyDescent="0.3">
      <c r="A888" s="726">
        <v>31</v>
      </c>
      <c r="B888" s="727" t="s">
        <v>1843</v>
      </c>
      <c r="C888" s="727" t="s">
        <v>1849</v>
      </c>
      <c r="D888" s="810" t="s">
        <v>2962</v>
      </c>
      <c r="E888" s="811" t="s">
        <v>1872</v>
      </c>
      <c r="F888" s="727" t="s">
        <v>1846</v>
      </c>
      <c r="G888" s="727" t="s">
        <v>1900</v>
      </c>
      <c r="H888" s="727" t="s">
        <v>571</v>
      </c>
      <c r="I888" s="727" t="s">
        <v>2217</v>
      </c>
      <c r="J888" s="727" t="s">
        <v>1902</v>
      </c>
      <c r="K888" s="727" t="s">
        <v>2218</v>
      </c>
      <c r="L888" s="728">
        <v>38.24</v>
      </c>
      <c r="M888" s="728">
        <v>76.48</v>
      </c>
      <c r="N888" s="727">
        <v>2</v>
      </c>
      <c r="O888" s="812">
        <v>1</v>
      </c>
      <c r="P888" s="728">
        <v>76.48</v>
      </c>
      <c r="Q888" s="745">
        <v>1</v>
      </c>
      <c r="R888" s="727">
        <v>2</v>
      </c>
      <c r="S888" s="745">
        <v>1</v>
      </c>
      <c r="T888" s="812">
        <v>1</v>
      </c>
      <c r="U888" s="768">
        <v>1</v>
      </c>
    </row>
    <row r="889" spans="1:21" ht="14.4" customHeight="1" x14ac:dyDescent="0.3">
      <c r="A889" s="726">
        <v>31</v>
      </c>
      <c r="B889" s="727" t="s">
        <v>1843</v>
      </c>
      <c r="C889" s="727" t="s">
        <v>1849</v>
      </c>
      <c r="D889" s="810" t="s">
        <v>2962</v>
      </c>
      <c r="E889" s="811" t="s">
        <v>1872</v>
      </c>
      <c r="F889" s="727" t="s">
        <v>1846</v>
      </c>
      <c r="G889" s="727" t="s">
        <v>1904</v>
      </c>
      <c r="H889" s="727" t="s">
        <v>571</v>
      </c>
      <c r="I889" s="727" t="s">
        <v>2033</v>
      </c>
      <c r="J889" s="727" t="s">
        <v>2034</v>
      </c>
      <c r="K889" s="727" t="s">
        <v>2035</v>
      </c>
      <c r="L889" s="728">
        <v>3000</v>
      </c>
      <c r="M889" s="728">
        <v>6000</v>
      </c>
      <c r="N889" s="727">
        <v>2</v>
      </c>
      <c r="O889" s="812">
        <v>2</v>
      </c>
      <c r="P889" s="728">
        <v>6000</v>
      </c>
      <c r="Q889" s="745">
        <v>1</v>
      </c>
      <c r="R889" s="727">
        <v>2</v>
      </c>
      <c r="S889" s="745">
        <v>1</v>
      </c>
      <c r="T889" s="812">
        <v>2</v>
      </c>
      <c r="U889" s="768">
        <v>1</v>
      </c>
    </row>
    <row r="890" spans="1:21" ht="14.4" customHeight="1" x14ac:dyDescent="0.3">
      <c r="A890" s="726">
        <v>31</v>
      </c>
      <c r="B890" s="727" t="s">
        <v>1843</v>
      </c>
      <c r="C890" s="727" t="s">
        <v>1849</v>
      </c>
      <c r="D890" s="810" t="s">
        <v>2962</v>
      </c>
      <c r="E890" s="811" t="s">
        <v>1872</v>
      </c>
      <c r="F890" s="727" t="s">
        <v>1846</v>
      </c>
      <c r="G890" s="727" t="s">
        <v>1904</v>
      </c>
      <c r="H890" s="727" t="s">
        <v>571</v>
      </c>
      <c r="I890" s="727" t="s">
        <v>1905</v>
      </c>
      <c r="J890" s="727" t="s">
        <v>1906</v>
      </c>
      <c r="K890" s="727" t="s">
        <v>1907</v>
      </c>
      <c r="L890" s="728">
        <v>492.18</v>
      </c>
      <c r="M890" s="728">
        <v>492.18</v>
      </c>
      <c r="N890" s="727">
        <v>1</v>
      </c>
      <c r="O890" s="812">
        <v>1</v>
      </c>
      <c r="P890" s="728">
        <v>492.18</v>
      </c>
      <c r="Q890" s="745">
        <v>1</v>
      </c>
      <c r="R890" s="727">
        <v>1</v>
      </c>
      <c r="S890" s="745">
        <v>1</v>
      </c>
      <c r="T890" s="812">
        <v>1</v>
      </c>
      <c r="U890" s="768">
        <v>1</v>
      </c>
    </row>
    <row r="891" spans="1:21" ht="14.4" customHeight="1" x14ac:dyDescent="0.3">
      <c r="A891" s="726">
        <v>31</v>
      </c>
      <c r="B891" s="727" t="s">
        <v>1843</v>
      </c>
      <c r="C891" s="727" t="s">
        <v>1849</v>
      </c>
      <c r="D891" s="810" t="s">
        <v>2962</v>
      </c>
      <c r="E891" s="811" t="s">
        <v>1872</v>
      </c>
      <c r="F891" s="727" t="s">
        <v>1846</v>
      </c>
      <c r="G891" s="727" t="s">
        <v>1904</v>
      </c>
      <c r="H891" s="727" t="s">
        <v>571</v>
      </c>
      <c r="I891" s="727" t="s">
        <v>1908</v>
      </c>
      <c r="J891" s="727" t="s">
        <v>1909</v>
      </c>
      <c r="K891" s="727" t="s">
        <v>1910</v>
      </c>
      <c r="L891" s="728">
        <v>347.81</v>
      </c>
      <c r="M891" s="728">
        <v>347.81</v>
      </c>
      <c r="N891" s="727">
        <v>1</v>
      </c>
      <c r="O891" s="812">
        <v>1</v>
      </c>
      <c r="P891" s="728">
        <v>347.81</v>
      </c>
      <c r="Q891" s="745">
        <v>1</v>
      </c>
      <c r="R891" s="727">
        <v>1</v>
      </c>
      <c r="S891" s="745">
        <v>1</v>
      </c>
      <c r="T891" s="812">
        <v>1</v>
      </c>
      <c r="U891" s="768">
        <v>1</v>
      </c>
    </row>
    <row r="892" spans="1:21" ht="14.4" customHeight="1" x14ac:dyDescent="0.3">
      <c r="A892" s="726">
        <v>31</v>
      </c>
      <c r="B892" s="727" t="s">
        <v>1843</v>
      </c>
      <c r="C892" s="727" t="s">
        <v>1849</v>
      </c>
      <c r="D892" s="810" t="s">
        <v>2962</v>
      </c>
      <c r="E892" s="811" t="s">
        <v>1872</v>
      </c>
      <c r="F892" s="727" t="s">
        <v>1846</v>
      </c>
      <c r="G892" s="727" t="s">
        <v>1904</v>
      </c>
      <c r="H892" s="727" t="s">
        <v>571</v>
      </c>
      <c r="I892" s="727" t="s">
        <v>2652</v>
      </c>
      <c r="J892" s="727" t="s">
        <v>2653</v>
      </c>
      <c r="K892" s="727" t="s">
        <v>2654</v>
      </c>
      <c r="L892" s="728">
        <v>1600</v>
      </c>
      <c r="M892" s="728">
        <v>1600</v>
      </c>
      <c r="N892" s="727">
        <v>1</v>
      </c>
      <c r="O892" s="812">
        <v>1</v>
      </c>
      <c r="P892" s="728">
        <v>1600</v>
      </c>
      <c r="Q892" s="745">
        <v>1</v>
      </c>
      <c r="R892" s="727">
        <v>1</v>
      </c>
      <c r="S892" s="745">
        <v>1</v>
      </c>
      <c r="T892" s="812">
        <v>1</v>
      </c>
      <c r="U892" s="768">
        <v>1</v>
      </c>
    </row>
    <row r="893" spans="1:21" ht="14.4" customHeight="1" x14ac:dyDescent="0.3">
      <c r="A893" s="726">
        <v>31</v>
      </c>
      <c r="B893" s="727" t="s">
        <v>1843</v>
      </c>
      <c r="C893" s="727" t="s">
        <v>1849</v>
      </c>
      <c r="D893" s="810" t="s">
        <v>2962</v>
      </c>
      <c r="E893" s="811" t="s">
        <v>1872</v>
      </c>
      <c r="F893" s="727" t="s">
        <v>1846</v>
      </c>
      <c r="G893" s="727" t="s">
        <v>1904</v>
      </c>
      <c r="H893" s="727" t="s">
        <v>571</v>
      </c>
      <c r="I893" s="727" t="s">
        <v>1984</v>
      </c>
      <c r="J893" s="727" t="s">
        <v>1985</v>
      </c>
      <c r="K893" s="727" t="s">
        <v>1986</v>
      </c>
      <c r="L893" s="728">
        <v>58.5</v>
      </c>
      <c r="M893" s="728">
        <v>58.5</v>
      </c>
      <c r="N893" s="727">
        <v>1</v>
      </c>
      <c r="O893" s="812">
        <v>1</v>
      </c>
      <c r="P893" s="728">
        <v>58.5</v>
      </c>
      <c r="Q893" s="745">
        <v>1</v>
      </c>
      <c r="R893" s="727">
        <v>1</v>
      </c>
      <c r="S893" s="745">
        <v>1</v>
      </c>
      <c r="T893" s="812">
        <v>1</v>
      </c>
      <c r="U893" s="768">
        <v>1</v>
      </c>
    </row>
    <row r="894" spans="1:21" ht="14.4" customHeight="1" x14ac:dyDescent="0.3">
      <c r="A894" s="726">
        <v>31</v>
      </c>
      <c r="B894" s="727" t="s">
        <v>1843</v>
      </c>
      <c r="C894" s="727" t="s">
        <v>1849</v>
      </c>
      <c r="D894" s="810" t="s">
        <v>2962</v>
      </c>
      <c r="E894" s="811" t="s">
        <v>1872</v>
      </c>
      <c r="F894" s="727" t="s">
        <v>1846</v>
      </c>
      <c r="G894" s="727" t="s">
        <v>1904</v>
      </c>
      <c r="H894" s="727" t="s">
        <v>571</v>
      </c>
      <c r="I894" s="727" t="s">
        <v>2655</v>
      </c>
      <c r="J894" s="727" t="s">
        <v>2656</v>
      </c>
      <c r="K894" s="727"/>
      <c r="L894" s="728">
        <v>600</v>
      </c>
      <c r="M894" s="728">
        <v>600</v>
      </c>
      <c r="N894" s="727">
        <v>1</v>
      </c>
      <c r="O894" s="812">
        <v>1</v>
      </c>
      <c r="P894" s="728">
        <v>600</v>
      </c>
      <c r="Q894" s="745">
        <v>1</v>
      </c>
      <c r="R894" s="727">
        <v>1</v>
      </c>
      <c r="S894" s="745">
        <v>1</v>
      </c>
      <c r="T894" s="812">
        <v>1</v>
      </c>
      <c r="U894" s="768">
        <v>1</v>
      </c>
    </row>
    <row r="895" spans="1:21" ht="14.4" customHeight="1" x14ac:dyDescent="0.3">
      <c r="A895" s="726">
        <v>31</v>
      </c>
      <c r="B895" s="727" t="s">
        <v>1843</v>
      </c>
      <c r="C895" s="727" t="s">
        <v>1849</v>
      </c>
      <c r="D895" s="810" t="s">
        <v>2962</v>
      </c>
      <c r="E895" s="811" t="s">
        <v>1872</v>
      </c>
      <c r="F895" s="727" t="s">
        <v>1846</v>
      </c>
      <c r="G895" s="727" t="s">
        <v>1904</v>
      </c>
      <c r="H895" s="727" t="s">
        <v>571</v>
      </c>
      <c r="I895" s="727" t="s">
        <v>2303</v>
      </c>
      <c r="J895" s="727" t="s">
        <v>2304</v>
      </c>
      <c r="K895" s="727"/>
      <c r="L895" s="728">
        <v>80.349999999999994</v>
      </c>
      <c r="M895" s="728">
        <v>321.39999999999998</v>
      </c>
      <c r="N895" s="727">
        <v>4</v>
      </c>
      <c r="O895" s="812">
        <v>4</v>
      </c>
      <c r="P895" s="728">
        <v>321.39999999999998</v>
      </c>
      <c r="Q895" s="745">
        <v>1</v>
      </c>
      <c r="R895" s="727">
        <v>4</v>
      </c>
      <c r="S895" s="745">
        <v>1</v>
      </c>
      <c r="T895" s="812">
        <v>4</v>
      </c>
      <c r="U895" s="768">
        <v>1</v>
      </c>
    </row>
    <row r="896" spans="1:21" ht="14.4" customHeight="1" x14ac:dyDescent="0.3">
      <c r="A896" s="726">
        <v>31</v>
      </c>
      <c r="B896" s="727" t="s">
        <v>1843</v>
      </c>
      <c r="C896" s="727" t="s">
        <v>1849</v>
      </c>
      <c r="D896" s="810" t="s">
        <v>2962</v>
      </c>
      <c r="E896" s="811" t="s">
        <v>1872</v>
      </c>
      <c r="F896" s="727" t="s">
        <v>1846</v>
      </c>
      <c r="G896" s="727" t="s">
        <v>1904</v>
      </c>
      <c r="H896" s="727" t="s">
        <v>571</v>
      </c>
      <c r="I896" s="727" t="s">
        <v>2305</v>
      </c>
      <c r="J896" s="727" t="s">
        <v>2306</v>
      </c>
      <c r="K896" s="727" t="s">
        <v>2307</v>
      </c>
      <c r="L896" s="728">
        <v>600</v>
      </c>
      <c r="M896" s="728">
        <v>600</v>
      </c>
      <c r="N896" s="727">
        <v>1</v>
      </c>
      <c r="O896" s="812">
        <v>1</v>
      </c>
      <c r="P896" s="728">
        <v>600</v>
      </c>
      <c r="Q896" s="745">
        <v>1</v>
      </c>
      <c r="R896" s="727">
        <v>1</v>
      </c>
      <c r="S896" s="745">
        <v>1</v>
      </c>
      <c r="T896" s="812">
        <v>1</v>
      </c>
      <c r="U896" s="768">
        <v>1</v>
      </c>
    </row>
    <row r="897" spans="1:21" ht="14.4" customHeight="1" x14ac:dyDescent="0.3">
      <c r="A897" s="726">
        <v>31</v>
      </c>
      <c r="B897" s="727" t="s">
        <v>1843</v>
      </c>
      <c r="C897" s="727" t="s">
        <v>1849</v>
      </c>
      <c r="D897" s="810" t="s">
        <v>2962</v>
      </c>
      <c r="E897" s="811" t="s">
        <v>1872</v>
      </c>
      <c r="F897" s="727" t="s">
        <v>1846</v>
      </c>
      <c r="G897" s="727" t="s">
        <v>1904</v>
      </c>
      <c r="H897" s="727" t="s">
        <v>571</v>
      </c>
      <c r="I897" s="727" t="s">
        <v>1990</v>
      </c>
      <c r="J897" s="727" t="s">
        <v>1991</v>
      </c>
      <c r="K897" s="727" t="s">
        <v>1992</v>
      </c>
      <c r="L897" s="728">
        <v>350</v>
      </c>
      <c r="M897" s="728">
        <v>4550</v>
      </c>
      <c r="N897" s="727">
        <v>13</v>
      </c>
      <c r="O897" s="812">
        <v>13</v>
      </c>
      <c r="P897" s="728">
        <v>4550</v>
      </c>
      <c r="Q897" s="745">
        <v>1</v>
      </c>
      <c r="R897" s="727">
        <v>13</v>
      </c>
      <c r="S897" s="745">
        <v>1</v>
      </c>
      <c r="T897" s="812">
        <v>13</v>
      </c>
      <c r="U897" s="768">
        <v>1</v>
      </c>
    </row>
    <row r="898" spans="1:21" ht="14.4" customHeight="1" x14ac:dyDescent="0.3">
      <c r="A898" s="726">
        <v>31</v>
      </c>
      <c r="B898" s="727" t="s">
        <v>1843</v>
      </c>
      <c r="C898" s="727" t="s">
        <v>1849</v>
      </c>
      <c r="D898" s="810" t="s">
        <v>2962</v>
      </c>
      <c r="E898" s="811" t="s">
        <v>1872</v>
      </c>
      <c r="F898" s="727" t="s">
        <v>1846</v>
      </c>
      <c r="G898" s="727" t="s">
        <v>1904</v>
      </c>
      <c r="H898" s="727" t="s">
        <v>571</v>
      </c>
      <c r="I898" s="727" t="s">
        <v>2149</v>
      </c>
      <c r="J898" s="727" t="s">
        <v>1985</v>
      </c>
      <c r="K898" s="727" t="s">
        <v>2150</v>
      </c>
      <c r="L898" s="728">
        <v>58.5</v>
      </c>
      <c r="M898" s="728">
        <v>58.5</v>
      </c>
      <c r="N898" s="727">
        <v>1</v>
      </c>
      <c r="O898" s="812">
        <v>1</v>
      </c>
      <c r="P898" s="728">
        <v>58.5</v>
      </c>
      <c r="Q898" s="745">
        <v>1</v>
      </c>
      <c r="R898" s="727">
        <v>1</v>
      </c>
      <c r="S898" s="745">
        <v>1</v>
      </c>
      <c r="T898" s="812">
        <v>1</v>
      </c>
      <c r="U898" s="768">
        <v>1</v>
      </c>
    </row>
    <row r="899" spans="1:21" ht="14.4" customHeight="1" x14ac:dyDescent="0.3">
      <c r="A899" s="726">
        <v>31</v>
      </c>
      <c r="B899" s="727" t="s">
        <v>1843</v>
      </c>
      <c r="C899" s="727" t="s">
        <v>1849</v>
      </c>
      <c r="D899" s="810" t="s">
        <v>2962</v>
      </c>
      <c r="E899" s="811" t="s">
        <v>1872</v>
      </c>
      <c r="F899" s="727" t="s">
        <v>1846</v>
      </c>
      <c r="G899" s="727" t="s">
        <v>1904</v>
      </c>
      <c r="H899" s="727" t="s">
        <v>571</v>
      </c>
      <c r="I899" s="727" t="s">
        <v>2039</v>
      </c>
      <c r="J899" s="727" t="s">
        <v>2040</v>
      </c>
      <c r="K899" s="727" t="s">
        <v>2041</v>
      </c>
      <c r="L899" s="728">
        <v>750</v>
      </c>
      <c r="M899" s="728">
        <v>1500</v>
      </c>
      <c r="N899" s="727">
        <v>2</v>
      </c>
      <c r="O899" s="812">
        <v>2</v>
      </c>
      <c r="P899" s="728">
        <v>1500</v>
      </c>
      <c r="Q899" s="745">
        <v>1</v>
      </c>
      <c r="R899" s="727">
        <v>2</v>
      </c>
      <c r="S899" s="745">
        <v>1</v>
      </c>
      <c r="T899" s="812">
        <v>2</v>
      </c>
      <c r="U899" s="768">
        <v>1</v>
      </c>
    </row>
    <row r="900" spans="1:21" ht="14.4" customHeight="1" x14ac:dyDescent="0.3">
      <c r="A900" s="726">
        <v>31</v>
      </c>
      <c r="B900" s="727" t="s">
        <v>1843</v>
      </c>
      <c r="C900" s="727" t="s">
        <v>1849</v>
      </c>
      <c r="D900" s="810" t="s">
        <v>2962</v>
      </c>
      <c r="E900" s="811" t="s">
        <v>1872</v>
      </c>
      <c r="F900" s="727" t="s">
        <v>1846</v>
      </c>
      <c r="G900" s="727" t="s">
        <v>1904</v>
      </c>
      <c r="H900" s="727" t="s">
        <v>571</v>
      </c>
      <c r="I900" s="727" t="s">
        <v>2579</v>
      </c>
      <c r="J900" s="727" t="s">
        <v>2580</v>
      </c>
      <c r="K900" s="727"/>
      <c r="L900" s="728">
        <v>705.67</v>
      </c>
      <c r="M900" s="728">
        <v>705.67</v>
      </c>
      <c r="N900" s="727">
        <v>1</v>
      </c>
      <c r="O900" s="812">
        <v>1</v>
      </c>
      <c r="P900" s="728"/>
      <c r="Q900" s="745">
        <v>0</v>
      </c>
      <c r="R900" s="727"/>
      <c r="S900" s="745">
        <v>0</v>
      </c>
      <c r="T900" s="812"/>
      <c r="U900" s="768">
        <v>0</v>
      </c>
    </row>
    <row r="901" spans="1:21" ht="14.4" customHeight="1" x14ac:dyDescent="0.3">
      <c r="A901" s="726">
        <v>31</v>
      </c>
      <c r="B901" s="727" t="s">
        <v>1843</v>
      </c>
      <c r="C901" s="727" t="s">
        <v>1849</v>
      </c>
      <c r="D901" s="810" t="s">
        <v>2962</v>
      </c>
      <c r="E901" s="811" t="s">
        <v>1872</v>
      </c>
      <c r="F901" s="727" t="s">
        <v>1846</v>
      </c>
      <c r="G901" s="727" t="s">
        <v>1904</v>
      </c>
      <c r="H901" s="727" t="s">
        <v>571</v>
      </c>
      <c r="I901" s="727" t="s">
        <v>2153</v>
      </c>
      <c r="J901" s="727" t="s">
        <v>2154</v>
      </c>
      <c r="K901" s="727" t="s">
        <v>2102</v>
      </c>
      <c r="L901" s="728">
        <v>1000</v>
      </c>
      <c r="M901" s="728">
        <v>1000</v>
      </c>
      <c r="N901" s="727">
        <v>1</v>
      </c>
      <c r="O901" s="812">
        <v>1</v>
      </c>
      <c r="P901" s="728"/>
      <c r="Q901" s="745">
        <v>0</v>
      </c>
      <c r="R901" s="727"/>
      <c r="S901" s="745">
        <v>0</v>
      </c>
      <c r="T901" s="812"/>
      <c r="U901" s="768">
        <v>0</v>
      </c>
    </row>
    <row r="902" spans="1:21" ht="14.4" customHeight="1" x14ac:dyDescent="0.3">
      <c r="A902" s="726">
        <v>31</v>
      </c>
      <c r="B902" s="727" t="s">
        <v>1843</v>
      </c>
      <c r="C902" s="727" t="s">
        <v>1849</v>
      </c>
      <c r="D902" s="810" t="s">
        <v>2962</v>
      </c>
      <c r="E902" s="811" t="s">
        <v>1872</v>
      </c>
      <c r="F902" s="727" t="s">
        <v>1846</v>
      </c>
      <c r="G902" s="727" t="s">
        <v>1904</v>
      </c>
      <c r="H902" s="727" t="s">
        <v>571</v>
      </c>
      <c r="I902" s="727" t="s">
        <v>2657</v>
      </c>
      <c r="J902" s="727" t="s">
        <v>2658</v>
      </c>
      <c r="K902" s="727"/>
      <c r="L902" s="728">
        <v>350</v>
      </c>
      <c r="M902" s="728">
        <v>350</v>
      </c>
      <c r="N902" s="727">
        <v>1</v>
      </c>
      <c r="O902" s="812">
        <v>1</v>
      </c>
      <c r="P902" s="728"/>
      <c r="Q902" s="745">
        <v>0</v>
      </c>
      <c r="R902" s="727"/>
      <c r="S902" s="745">
        <v>0</v>
      </c>
      <c r="T902" s="812"/>
      <c r="U902" s="768">
        <v>0</v>
      </c>
    </row>
    <row r="903" spans="1:21" ht="14.4" customHeight="1" x14ac:dyDescent="0.3">
      <c r="A903" s="726">
        <v>31</v>
      </c>
      <c r="B903" s="727" t="s">
        <v>1843</v>
      </c>
      <c r="C903" s="727" t="s">
        <v>1849</v>
      </c>
      <c r="D903" s="810" t="s">
        <v>2962</v>
      </c>
      <c r="E903" s="811" t="s">
        <v>1872</v>
      </c>
      <c r="F903" s="727" t="s">
        <v>1846</v>
      </c>
      <c r="G903" s="727" t="s">
        <v>1904</v>
      </c>
      <c r="H903" s="727" t="s">
        <v>571</v>
      </c>
      <c r="I903" s="727" t="s">
        <v>2317</v>
      </c>
      <c r="J903" s="727" t="s">
        <v>2318</v>
      </c>
      <c r="K903" s="727" t="s">
        <v>2319</v>
      </c>
      <c r="L903" s="728">
        <v>750</v>
      </c>
      <c r="M903" s="728">
        <v>750</v>
      </c>
      <c r="N903" s="727">
        <v>1</v>
      </c>
      <c r="O903" s="812">
        <v>1</v>
      </c>
      <c r="P903" s="728">
        <v>750</v>
      </c>
      <c r="Q903" s="745">
        <v>1</v>
      </c>
      <c r="R903" s="727">
        <v>1</v>
      </c>
      <c r="S903" s="745">
        <v>1</v>
      </c>
      <c r="T903" s="812">
        <v>1</v>
      </c>
      <c r="U903" s="768">
        <v>1</v>
      </c>
    </row>
    <row r="904" spans="1:21" ht="14.4" customHeight="1" x14ac:dyDescent="0.3">
      <c r="A904" s="726">
        <v>31</v>
      </c>
      <c r="B904" s="727" t="s">
        <v>1843</v>
      </c>
      <c r="C904" s="727" t="s">
        <v>1849</v>
      </c>
      <c r="D904" s="810" t="s">
        <v>2962</v>
      </c>
      <c r="E904" s="811" t="s">
        <v>1872</v>
      </c>
      <c r="F904" s="727" t="s">
        <v>1846</v>
      </c>
      <c r="G904" s="727" t="s">
        <v>1904</v>
      </c>
      <c r="H904" s="727" t="s">
        <v>571</v>
      </c>
      <c r="I904" s="727" t="s">
        <v>2659</v>
      </c>
      <c r="J904" s="727" t="s">
        <v>2660</v>
      </c>
      <c r="K904" s="727" t="s">
        <v>2661</v>
      </c>
      <c r="L904" s="728">
        <v>1600</v>
      </c>
      <c r="M904" s="728">
        <v>1600</v>
      </c>
      <c r="N904" s="727">
        <v>1</v>
      </c>
      <c r="O904" s="812">
        <v>1</v>
      </c>
      <c r="P904" s="728">
        <v>1600</v>
      </c>
      <c r="Q904" s="745">
        <v>1</v>
      </c>
      <c r="R904" s="727">
        <v>1</v>
      </c>
      <c r="S904" s="745">
        <v>1</v>
      </c>
      <c r="T904" s="812">
        <v>1</v>
      </c>
      <c r="U904" s="768">
        <v>1</v>
      </c>
    </row>
    <row r="905" spans="1:21" ht="14.4" customHeight="1" x14ac:dyDescent="0.3">
      <c r="A905" s="726">
        <v>31</v>
      </c>
      <c r="B905" s="727" t="s">
        <v>1843</v>
      </c>
      <c r="C905" s="727" t="s">
        <v>1849</v>
      </c>
      <c r="D905" s="810" t="s">
        <v>2962</v>
      </c>
      <c r="E905" s="811" t="s">
        <v>1872</v>
      </c>
      <c r="F905" s="727" t="s">
        <v>1846</v>
      </c>
      <c r="G905" s="727" t="s">
        <v>1904</v>
      </c>
      <c r="H905" s="727" t="s">
        <v>571</v>
      </c>
      <c r="I905" s="727" t="s">
        <v>2508</v>
      </c>
      <c r="J905" s="727" t="s">
        <v>2509</v>
      </c>
      <c r="K905" s="727" t="s">
        <v>2510</v>
      </c>
      <c r="L905" s="728">
        <v>332.98</v>
      </c>
      <c r="M905" s="728">
        <v>332.98</v>
      </c>
      <c r="N905" s="727">
        <v>1</v>
      </c>
      <c r="O905" s="812">
        <v>1</v>
      </c>
      <c r="P905" s="728"/>
      <c r="Q905" s="745">
        <v>0</v>
      </c>
      <c r="R905" s="727"/>
      <c r="S905" s="745">
        <v>0</v>
      </c>
      <c r="T905" s="812"/>
      <c r="U905" s="768">
        <v>0</v>
      </c>
    </row>
    <row r="906" spans="1:21" ht="14.4" customHeight="1" x14ac:dyDescent="0.3">
      <c r="A906" s="726">
        <v>31</v>
      </c>
      <c r="B906" s="727" t="s">
        <v>1843</v>
      </c>
      <c r="C906" s="727" t="s">
        <v>1849</v>
      </c>
      <c r="D906" s="810" t="s">
        <v>2962</v>
      </c>
      <c r="E906" s="811" t="s">
        <v>1872</v>
      </c>
      <c r="F906" s="727" t="s">
        <v>1846</v>
      </c>
      <c r="G906" s="727" t="s">
        <v>1904</v>
      </c>
      <c r="H906" s="727" t="s">
        <v>571</v>
      </c>
      <c r="I906" s="727" t="s">
        <v>2662</v>
      </c>
      <c r="J906" s="727" t="s">
        <v>2663</v>
      </c>
      <c r="K906" s="727" t="s">
        <v>2664</v>
      </c>
      <c r="L906" s="728">
        <v>400</v>
      </c>
      <c r="M906" s="728">
        <v>400</v>
      </c>
      <c r="N906" s="727">
        <v>1</v>
      </c>
      <c r="O906" s="812">
        <v>1</v>
      </c>
      <c r="P906" s="728"/>
      <c r="Q906" s="745">
        <v>0</v>
      </c>
      <c r="R906" s="727"/>
      <c r="S906" s="745">
        <v>0</v>
      </c>
      <c r="T906" s="812"/>
      <c r="U906" s="768">
        <v>0</v>
      </c>
    </row>
    <row r="907" spans="1:21" ht="14.4" customHeight="1" x14ac:dyDescent="0.3">
      <c r="A907" s="726">
        <v>31</v>
      </c>
      <c r="B907" s="727" t="s">
        <v>1843</v>
      </c>
      <c r="C907" s="727" t="s">
        <v>1849</v>
      </c>
      <c r="D907" s="810" t="s">
        <v>2962</v>
      </c>
      <c r="E907" s="811" t="s">
        <v>1872</v>
      </c>
      <c r="F907" s="727" t="s">
        <v>1846</v>
      </c>
      <c r="G907" s="727" t="s">
        <v>1917</v>
      </c>
      <c r="H907" s="727" t="s">
        <v>571</v>
      </c>
      <c r="I907" s="727" t="s">
        <v>1996</v>
      </c>
      <c r="J907" s="727" t="s">
        <v>1997</v>
      </c>
      <c r="K907" s="727" t="s">
        <v>1998</v>
      </c>
      <c r="L907" s="728">
        <v>260</v>
      </c>
      <c r="M907" s="728">
        <v>5200</v>
      </c>
      <c r="N907" s="727">
        <v>20</v>
      </c>
      <c r="O907" s="812">
        <v>10</v>
      </c>
      <c r="P907" s="728">
        <v>5200</v>
      </c>
      <c r="Q907" s="745">
        <v>1</v>
      </c>
      <c r="R907" s="727">
        <v>20</v>
      </c>
      <c r="S907" s="745">
        <v>1</v>
      </c>
      <c r="T907" s="812">
        <v>10</v>
      </c>
      <c r="U907" s="768">
        <v>1</v>
      </c>
    </row>
    <row r="908" spans="1:21" ht="14.4" customHeight="1" x14ac:dyDescent="0.3">
      <c r="A908" s="726">
        <v>31</v>
      </c>
      <c r="B908" s="727" t="s">
        <v>1843</v>
      </c>
      <c r="C908" s="727" t="s">
        <v>1849</v>
      </c>
      <c r="D908" s="810" t="s">
        <v>2962</v>
      </c>
      <c r="E908" s="811" t="s">
        <v>1872</v>
      </c>
      <c r="F908" s="727" t="s">
        <v>1846</v>
      </c>
      <c r="G908" s="727" t="s">
        <v>1917</v>
      </c>
      <c r="H908" s="727" t="s">
        <v>571</v>
      </c>
      <c r="I908" s="727" t="s">
        <v>1918</v>
      </c>
      <c r="J908" s="727" t="s">
        <v>1919</v>
      </c>
      <c r="K908" s="727" t="s">
        <v>1920</v>
      </c>
      <c r="L908" s="728">
        <v>200</v>
      </c>
      <c r="M908" s="728">
        <v>400</v>
      </c>
      <c r="N908" s="727">
        <v>2</v>
      </c>
      <c r="O908" s="812">
        <v>1</v>
      </c>
      <c r="P908" s="728">
        <v>400</v>
      </c>
      <c r="Q908" s="745">
        <v>1</v>
      </c>
      <c r="R908" s="727">
        <v>2</v>
      </c>
      <c r="S908" s="745">
        <v>1</v>
      </c>
      <c r="T908" s="812">
        <v>1</v>
      </c>
      <c r="U908" s="768">
        <v>1</v>
      </c>
    </row>
    <row r="909" spans="1:21" ht="14.4" customHeight="1" x14ac:dyDescent="0.3">
      <c r="A909" s="726">
        <v>31</v>
      </c>
      <c r="B909" s="727" t="s">
        <v>1843</v>
      </c>
      <c r="C909" s="727" t="s">
        <v>1849</v>
      </c>
      <c r="D909" s="810" t="s">
        <v>2962</v>
      </c>
      <c r="E909" s="811" t="s">
        <v>1873</v>
      </c>
      <c r="F909" s="727" t="s">
        <v>1844</v>
      </c>
      <c r="G909" s="727" t="s">
        <v>2665</v>
      </c>
      <c r="H909" s="727" t="s">
        <v>571</v>
      </c>
      <c r="I909" s="727" t="s">
        <v>2666</v>
      </c>
      <c r="J909" s="727" t="s">
        <v>2667</v>
      </c>
      <c r="K909" s="727" t="s">
        <v>2668</v>
      </c>
      <c r="L909" s="728">
        <v>32.28</v>
      </c>
      <c r="M909" s="728">
        <v>32.28</v>
      </c>
      <c r="N909" s="727">
        <v>1</v>
      </c>
      <c r="O909" s="812">
        <v>0.5</v>
      </c>
      <c r="P909" s="728">
        <v>32.28</v>
      </c>
      <c r="Q909" s="745">
        <v>1</v>
      </c>
      <c r="R909" s="727">
        <v>1</v>
      </c>
      <c r="S909" s="745">
        <v>1</v>
      </c>
      <c r="T909" s="812">
        <v>0.5</v>
      </c>
      <c r="U909" s="768">
        <v>1</v>
      </c>
    </row>
    <row r="910" spans="1:21" ht="14.4" customHeight="1" x14ac:dyDescent="0.3">
      <c r="A910" s="726">
        <v>31</v>
      </c>
      <c r="B910" s="727" t="s">
        <v>1843</v>
      </c>
      <c r="C910" s="727" t="s">
        <v>1849</v>
      </c>
      <c r="D910" s="810" t="s">
        <v>2962</v>
      </c>
      <c r="E910" s="811" t="s">
        <v>1873</v>
      </c>
      <c r="F910" s="727" t="s">
        <v>1844</v>
      </c>
      <c r="G910" s="727" t="s">
        <v>1884</v>
      </c>
      <c r="H910" s="727" t="s">
        <v>571</v>
      </c>
      <c r="I910" s="727" t="s">
        <v>2669</v>
      </c>
      <c r="J910" s="727" t="s">
        <v>2670</v>
      </c>
      <c r="K910" s="727" t="s">
        <v>2671</v>
      </c>
      <c r="L910" s="728">
        <v>0</v>
      </c>
      <c r="M910" s="728">
        <v>0</v>
      </c>
      <c r="N910" s="727">
        <v>2</v>
      </c>
      <c r="O910" s="812">
        <v>1.5</v>
      </c>
      <c r="P910" s="728">
        <v>0</v>
      </c>
      <c r="Q910" s="745"/>
      <c r="R910" s="727">
        <v>2</v>
      </c>
      <c r="S910" s="745">
        <v>1</v>
      </c>
      <c r="T910" s="812">
        <v>1.5</v>
      </c>
      <c r="U910" s="768">
        <v>1</v>
      </c>
    </row>
    <row r="911" spans="1:21" ht="14.4" customHeight="1" x14ac:dyDescent="0.3">
      <c r="A911" s="726">
        <v>31</v>
      </c>
      <c r="B911" s="727" t="s">
        <v>1843</v>
      </c>
      <c r="C911" s="727" t="s">
        <v>1849</v>
      </c>
      <c r="D911" s="810" t="s">
        <v>2962</v>
      </c>
      <c r="E911" s="811" t="s">
        <v>1873</v>
      </c>
      <c r="F911" s="727" t="s">
        <v>1844</v>
      </c>
      <c r="G911" s="727" t="s">
        <v>2672</v>
      </c>
      <c r="H911" s="727" t="s">
        <v>571</v>
      </c>
      <c r="I911" s="727" t="s">
        <v>2673</v>
      </c>
      <c r="J911" s="727" t="s">
        <v>865</v>
      </c>
      <c r="K911" s="727" t="s">
        <v>2674</v>
      </c>
      <c r="L911" s="728">
        <v>0</v>
      </c>
      <c r="M911" s="728">
        <v>0</v>
      </c>
      <c r="N911" s="727">
        <v>1</v>
      </c>
      <c r="O911" s="812">
        <v>0.5</v>
      </c>
      <c r="P911" s="728">
        <v>0</v>
      </c>
      <c r="Q911" s="745"/>
      <c r="R911" s="727">
        <v>1</v>
      </c>
      <c r="S911" s="745">
        <v>1</v>
      </c>
      <c r="T911" s="812">
        <v>0.5</v>
      </c>
      <c r="U911" s="768">
        <v>1</v>
      </c>
    </row>
    <row r="912" spans="1:21" ht="14.4" customHeight="1" x14ac:dyDescent="0.3">
      <c r="A912" s="726">
        <v>31</v>
      </c>
      <c r="B912" s="727" t="s">
        <v>1843</v>
      </c>
      <c r="C912" s="727" t="s">
        <v>1849</v>
      </c>
      <c r="D912" s="810" t="s">
        <v>2962</v>
      </c>
      <c r="E912" s="811" t="s">
        <v>1873</v>
      </c>
      <c r="F912" s="727" t="s">
        <v>1844</v>
      </c>
      <c r="G912" s="727" t="s">
        <v>1885</v>
      </c>
      <c r="H912" s="727" t="s">
        <v>610</v>
      </c>
      <c r="I912" s="727" t="s">
        <v>1614</v>
      </c>
      <c r="J912" s="727" t="s">
        <v>1067</v>
      </c>
      <c r="K912" s="727" t="s">
        <v>1615</v>
      </c>
      <c r="L912" s="728">
        <v>154.36000000000001</v>
      </c>
      <c r="M912" s="728">
        <v>771.80000000000007</v>
      </c>
      <c r="N912" s="727">
        <v>5</v>
      </c>
      <c r="O912" s="812">
        <v>5</v>
      </c>
      <c r="P912" s="728">
        <v>308.72000000000003</v>
      </c>
      <c r="Q912" s="745">
        <v>0.4</v>
      </c>
      <c r="R912" s="727">
        <v>2</v>
      </c>
      <c r="S912" s="745">
        <v>0.4</v>
      </c>
      <c r="T912" s="812">
        <v>2</v>
      </c>
      <c r="U912" s="768">
        <v>0.4</v>
      </c>
    </row>
    <row r="913" spans="1:21" ht="14.4" customHeight="1" x14ac:dyDescent="0.3">
      <c r="A913" s="726">
        <v>31</v>
      </c>
      <c r="B913" s="727" t="s">
        <v>1843</v>
      </c>
      <c r="C913" s="727" t="s">
        <v>1849</v>
      </c>
      <c r="D913" s="810" t="s">
        <v>2962</v>
      </c>
      <c r="E913" s="811" t="s">
        <v>1873</v>
      </c>
      <c r="F913" s="727" t="s">
        <v>1844</v>
      </c>
      <c r="G913" s="727" t="s">
        <v>1885</v>
      </c>
      <c r="H913" s="727" t="s">
        <v>610</v>
      </c>
      <c r="I913" s="727" t="s">
        <v>2675</v>
      </c>
      <c r="J913" s="727" t="s">
        <v>2676</v>
      </c>
      <c r="K913" s="727" t="s">
        <v>2677</v>
      </c>
      <c r="L913" s="728">
        <v>75.73</v>
      </c>
      <c r="M913" s="728">
        <v>75.73</v>
      </c>
      <c r="N913" s="727">
        <v>1</v>
      </c>
      <c r="O913" s="812">
        <v>1</v>
      </c>
      <c r="P913" s="728">
        <v>75.73</v>
      </c>
      <c r="Q913" s="745">
        <v>1</v>
      </c>
      <c r="R913" s="727">
        <v>1</v>
      </c>
      <c r="S913" s="745">
        <v>1</v>
      </c>
      <c r="T913" s="812">
        <v>1</v>
      </c>
      <c r="U913" s="768">
        <v>1</v>
      </c>
    </row>
    <row r="914" spans="1:21" ht="14.4" customHeight="1" x14ac:dyDescent="0.3">
      <c r="A914" s="726">
        <v>31</v>
      </c>
      <c r="B914" s="727" t="s">
        <v>1843</v>
      </c>
      <c r="C914" s="727" t="s">
        <v>1849</v>
      </c>
      <c r="D914" s="810" t="s">
        <v>2962</v>
      </c>
      <c r="E914" s="811" t="s">
        <v>1873</v>
      </c>
      <c r="F914" s="727" t="s">
        <v>1844</v>
      </c>
      <c r="G914" s="727" t="s">
        <v>2678</v>
      </c>
      <c r="H914" s="727" t="s">
        <v>571</v>
      </c>
      <c r="I914" s="727" t="s">
        <v>2679</v>
      </c>
      <c r="J914" s="727" t="s">
        <v>2680</v>
      </c>
      <c r="K914" s="727" t="s">
        <v>2681</v>
      </c>
      <c r="L914" s="728">
        <v>0</v>
      </c>
      <c r="M914" s="728">
        <v>0</v>
      </c>
      <c r="N914" s="727">
        <v>1</v>
      </c>
      <c r="O914" s="812">
        <v>0.5</v>
      </c>
      <c r="P914" s="728">
        <v>0</v>
      </c>
      <c r="Q914" s="745"/>
      <c r="R914" s="727">
        <v>1</v>
      </c>
      <c r="S914" s="745">
        <v>1</v>
      </c>
      <c r="T914" s="812">
        <v>0.5</v>
      </c>
      <c r="U914" s="768">
        <v>1</v>
      </c>
    </row>
    <row r="915" spans="1:21" ht="14.4" customHeight="1" x14ac:dyDescent="0.3">
      <c r="A915" s="726">
        <v>31</v>
      </c>
      <c r="B915" s="727" t="s">
        <v>1843</v>
      </c>
      <c r="C915" s="727" t="s">
        <v>1849</v>
      </c>
      <c r="D915" s="810" t="s">
        <v>2962</v>
      </c>
      <c r="E915" s="811" t="s">
        <v>1873</v>
      </c>
      <c r="F915" s="727" t="s">
        <v>1844</v>
      </c>
      <c r="G915" s="727" t="s">
        <v>2682</v>
      </c>
      <c r="H915" s="727" t="s">
        <v>610</v>
      </c>
      <c r="I915" s="727" t="s">
        <v>2683</v>
      </c>
      <c r="J915" s="727" t="s">
        <v>1582</v>
      </c>
      <c r="K915" s="727" t="s">
        <v>2684</v>
      </c>
      <c r="L915" s="728">
        <v>279.52999999999997</v>
      </c>
      <c r="M915" s="728">
        <v>279.52999999999997</v>
      </c>
      <c r="N915" s="727">
        <v>1</v>
      </c>
      <c r="O915" s="812">
        <v>0.5</v>
      </c>
      <c r="P915" s="728"/>
      <c r="Q915" s="745">
        <v>0</v>
      </c>
      <c r="R915" s="727"/>
      <c r="S915" s="745">
        <v>0</v>
      </c>
      <c r="T915" s="812"/>
      <c r="U915" s="768">
        <v>0</v>
      </c>
    </row>
    <row r="916" spans="1:21" ht="14.4" customHeight="1" x14ac:dyDescent="0.3">
      <c r="A916" s="726">
        <v>31</v>
      </c>
      <c r="B916" s="727" t="s">
        <v>1843</v>
      </c>
      <c r="C916" s="727" t="s">
        <v>1849</v>
      </c>
      <c r="D916" s="810" t="s">
        <v>2962</v>
      </c>
      <c r="E916" s="811" t="s">
        <v>1873</v>
      </c>
      <c r="F916" s="727" t="s">
        <v>1844</v>
      </c>
      <c r="G916" s="727" t="s">
        <v>2685</v>
      </c>
      <c r="H916" s="727" t="s">
        <v>610</v>
      </c>
      <c r="I916" s="727" t="s">
        <v>1741</v>
      </c>
      <c r="J916" s="727" t="s">
        <v>1742</v>
      </c>
      <c r="K916" s="727" t="s">
        <v>1743</v>
      </c>
      <c r="L916" s="728">
        <v>103.8</v>
      </c>
      <c r="M916" s="728">
        <v>207.6</v>
      </c>
      <c r="N916" s="727">
        <v>2</v>
      </c>
      <c r="O916" s="812">
        <v>0.5</v>
      </c>
      <c r="P916" s="728"/>
      <c r="Q916" s="745">
        <v>0</v>
      </c>
      <c r="R916" s="727"/>
      <c r="S916" s="745">
        <v>0</v>
      </c>
      <c r="T916" s="812"/>
      <c r="U916" s="768">
        <v>0</v>
      </c>
    </row>
    <row r="917" spans="1:21" ht="14.4" customHeight="1" x14ac:dyDescent="0.3">
      <c r="A917" s="726">
        <v>31</v>
      </c>
      <c r="B917" s="727" t="s">
        <v>1843</v>
      </c>
      <c r="C917" s="727" t="s">
        <v>1849</v>
      </c>
      <c r="D917" s="810" t="s">
        <v>2962</v>
      </c>
      <c r="E917" s="811" t="s">
        <v>1873</v>
      </c>
      <c r="F917" s="727" t="s">
        <v>1844</v>
      </c>
      <c r="G917" s="727" t="s">
        <v>2077</v>
      </c>
      <c r="H917" s="727" t="s">
        <v>571</v>
      </c>
      <c r="I917" s="727" t="s">
        <v>2686</v>
      </c>
      <c r="J917" s="727" t="s">
        <v>1628</v>
      </c>
      <c r="K917" s="727" t="s">
        <v>2687</v>
      </c>
      <c r="L917" s="728">
        <v>42.63</v>
      </c>
      <c r="M917" s="728">
        <v>127.89000000000001</v>
      </c>
      <c r="N917" s="727">
        <v>3</v>
      </c>
      <c r="O917" s="812">
        <v>1</v>
      </c>
      <c r="P917" s="728">
        <v>127.89000000000001</v>
      </c>
      <c r="Q917" s="745">
        <v>1</v>
      </c>
      <c r="R917" s="727">
        <v>3</v>
      </c>
      <c r="S917" s="745">
        <v>1</v>
      </c>
      <c r="T917" s="812">
        <v>1</v>
      </c>
      <c r="U917" s="768">
        <v>1</v>
      </c>
    </row>
    <row r="918" spans="1:21" ht="14.4" customHeight="1" x14ac:dyDescent="0.3">
      <c r="A918" s="726">
        <v>31</v>
      </c>
      <c r="B918" s="727" t="s">
        <v>1843</v>
      </c>
      <c r="C918" s="727" t="s">
        <v>1849</v>
      </c>
      <c r="D918" s="810" t="s">
        <v>2962</v>
      </c>
      <c r="E918" s="811" t="s">
        <v>1873</v>
      </c>
      <c r="F918" s="727" t="s">
        <v>1844</v>
      </c>
      <c r="G918" s="727" t="s">
        <v>2077</v>
      </c>
      <c r="H918" s="727" t="s">
        <v>571</v>
      </c>
      <c r="I918" s="727" t="s">
        <v>2688</v>
      </c>
      <c r="J918" s="727" t="s">
        <v>1628</v>
      </c>
      <c r="K918" s="727" t="s">
        <v>2173</v>
      </c>
      <c r="L918" s="728">
        <v>85.27</v>
      </c>
      <c r="M918" s="728">
        <v>341.08</v>
      </c>
      <c r="N918" s="727">
        <v>4</v>
      </c>
      <c r="O918" s="812">
        <v>1.5</v>
      </c>
      <c r="P918" s="728">
        <v>341.08</v>
      </c>
      <c r="Q918" s="745">
        <v>1</v>
      </c>
      <c r="R918" s="727">
        <v>4</v>
      </c>
      <c r="S918" s="745">
        <v>1</v>
      </c>
      <c r="T918" s="812">
        <v>1.5</v>
      </c>
      <c r="U918" s="768">
        <v>1</v>
      </c>
    </row>
    <row r="919" spans="1:21" ht="14.4" customHeight="1" x14ac:dyDescent="0.3">
      <c r="A919" s="726">
        <v>31</v>
      </c>
      <c r="B919" s="727" t="s">
        <v>1843</v>
      </c>
      <c r="C919" s="727" t="s">
        <v>1849</v>
      </c>
      <c r="D919" s="810" t="s">
        <v>2962</v>
      </c>
      <c r="E919" s="811" t="s">
        <v>1873</v>
      </c>
      <c r="F919" s="727" t="s">
        <v>1844</v>
      </c>
      <c r="G919" s="727" t="s">
        <v>2689</v>
      </c>
      <c r="H919" s="727" t="s">
        <v>571</v>
      </c>
      <c r="I919" s="727" t="s">
        <v>2690</v>
      </c>
      <c r="J919" s="727" t="s">
        <v>740</v>
      </c>
      <c r="K919" s="727" t="s">
        <v>2691</v>
      </c>
      <c r="L919" s="728">
        <v>0</v>
      </c>
      <c r="M919" s="728">
        <v>0</v>
      </c>
      <c r="N919" s="727">
        <v>1</v>
      </c>
      <c r="O919" s="812">
        <v>0.5</v>
      </c>
      <c r="P919" s="728"/>
      <c r="Q919" s="745"/>
      <c r="R919" s="727"/>
      <c r="S919" s="745">
        <v>0</v>
      </c>
      <c r="T919" s="812"/>
      <c r="U919" s="768">
        <v>0</v>
      </c>
    </row>
    <row r="920" spans="1:21" ht="14.4" customHeight="1" x14ac:dyDescent="0.3">
      <c r="A920" s="726">
        <v>31</v>
      </c>
      <c r="B920" s="727" t="s">
        <v>1843</v>
      </c>
      <c r="C920" s="727" t="s">
        <v>1849</v>
      </c>
      <c r="D920" s="810" t="s">
        <v>2962</v>
      </c>
      <c r="E920" s="811" t="s">
        <v>1873</v>
      </c>
      <c r="F920" s="727" t="s">
        <v>1844</v>
      </c>
      <c r="G920" s="727" t="s">
        <v>2005</v>
      </c>
      <c r="H920" s="727" t="s">
        <v>571</v>
      </c>
      <c r="I920" s="727" t="s">
        <v>2006</v>
      </c>
      <c r="J920" s="727" t="s">
        <v>2007</v>
      </c>
      <c r="K920" s="727" t="s">
        <v>1626</v>
      </c>
      <c r="L920" s="728">
        <v>78.33</v>
      </c>
      <c r="M920" s="728">
        <v>156.66</v>
      </c>
      <c r="N920" s="727">
        <v>2</v>
      </c>
      <c r="O920" s="812">
        <v>1</v>
      </c>
      <c r="P920" s="728">
        <v>156.66</v>
      </c>
      <c r="Q920" s="745">
        <v>1</v>
      </c>
      <c r="R920" s="727">
        <v>2</v>
      </c>
      <c r="S920" s="745">
        <v>1</v>
      </c>
      <c r="T920" s="812">
        <v>1</v>
      </c>
      <c r="U920" s="768">
        <v>1</v>
      </c>
    </row>
    <row r="921" spans="1:21" ht="14.4" customHeight="1" x14ac:dyDescent="0.3">
      <c r="A921" s="726">
        <v>31</v>
      </c>
      <c r="B921" s="727" t="s">
        <v>1843</v>
      </c>
      <c r="C921" s="727" t="s">
        <v>1849</v>
      </c>
      <c r="D921" s="810" t="s">
        <v>2962</v>
      </c>
      <c r="E921" s="811" t="s">
        <v>1873</v>
      </c>
      <c r="F921" s="727" t="s">
        <v>1844</v>
      </c>
      <c r="G921" s="727" t="s">
        <v>2516</v>
      </c>
      <c r="H921" s="727" t="s">
        <v>571</v>
      </c>
      <c r="I921" s="727" t="s">
        <v>2692</v>
      </c>
      <c r="J921" s="727" t="s">
        <v>2693</v>
      </c>
      <c r="K921" s="727" t="s">
        <v>2694</v>
      </c>
      <c r="L921" s="728">
        <v>88.16</v>
      </c>
      <c r="M921" s="728">
        <v>88.16</v>
      </c>
      <c r="N921" s="727">
        <v>1</v>
      </c>
      <c r="O921" s="812">
        <v>0.5</v>
      </c>
      <c r="P921" s="728"/>
      <c r="Q921" s="745">
        <v>0</v>
      </c>
      <c r="R921" s="727"/>
      <c r="S921" s="745">
        <v>0</v>
      </c>
      <c r="T921" s="812"/>
      <c r="U921" s="768">
        <v>0</v>
      </c>
    </row>
    <row r="922" spans="1:21" ht="14.4" customHeight="1" x14ac:dyDescent="0.3">
      <c r="A922" s="726">
        <v>31</v>
      </c>
      <c r="B922" s="727" t="s">
        <v>1843</v>
      </c>
      <c r="C922" s="727" t="s">
        <v>1849</v>
      </c>
      <c r="D922" s="810" t="s">
        <v>2962</v>
      </c>
      <c r="E922" s="811" t="s">
        <v>1873</v>
      </c>
      <c r="F922" s="727" t="s">
        <v>1844</v>
      </c>
      <c r="G922" s="727" t="s">
        <v>2695</v>
      </c>
      <c r="H922" s="727" t="s">
        <v>571</v>
      </c>
      <c r="I922" s="727" t="s">
        <v>2696</v>
      </c>
      <c r="J922" s="727" t="s">
        <v>2697</v>
      </c>
      <c r="K922" s="727" t="s">
        <v>2698</v>
      </c>
      <c r="L922" s="728">
        <v>0</v>
      </c>
      <c r="M922" s="728">
        <v>0</v>
      </c>
      <c r="N922" s="727">
        <v>1</v>
      </c>
      <c r="O922" s="812">
        <v>0.5</v>
      </c>
      <c r="P922" s="728">
        <v>0</v>
      </c>
      <c r="Q922" s="745"/>
      <c r="R922" s="727">
        <v>1</v>
      </c>
      <c r="S922" s="745">
        <v>1</v>
      </c>
      <c r="T922" s="812">
        <v>0.5</v>
      </c>
      <c r="U922" s="768">
        <v>1</v>
      </c>
    </row>
    <row r="923" spans="1:21" ht="14.4" customHeight="1" x14ac:dyDescent="0.3">
      <c r="A923" s="726">
        <v>31</v>
      </c>
      <c r="B923" s="727" t="s">
        <v>1843</v>
      </c>
      <c r="C923" s="727" t="s">
        <v>1849</v>
      </c>
      <c r="D923" s="810" t="s">
        <v>2962</v>
      </c>
      <c r="E923" s="811" t="s">
        <v>1873</v>
      </c>
      <c r="F923" s="727" t="s">
        <v>1844</v>
      </c>
      <c r="G923" s="727" t="s">
        <v>2130</v>
      </c>
      <c r="H923" s="727" t="s">
        <v>571</v>
      </c>
      <c r="I923" s="727" t="s">
        <v>2557</v>
      </c>
      <c r="J923" s="727" t="s">
        <v>2556</v>
      </c>
      <c r="K923" s="727" t="s">
        <v>2558</v>
      </c>
      <c r="L923" s="728">
        <v>80.7</v>
      </c>
      <c r="M923" s="728">
        <v>80.7</v>
      </c>
      <c r="N923" s="727">
        <v>1</v>
      </c>
      <c r="O923" s="812">
        <v>0.5</v>
      </c>
      <c r="P923" s="728"/>
      <c r="Q923" s="745">
        <v>0</v>
      </c>
      <c r="R923" s="727"/>
      <c r="S923" s="745">
        <v>0</v>
      </c>
      <c r="T923" s="812"/>
      <c r="U923" s="768">
        <v>0</v>
      </c>
    </row>
    <row r="924" spans="1:21" ht="14.4" customHeight="1" x14ac:dyDescent="0.3">
      <c r="A924" s="726">
        <v>31</v>
      </c>
      <c r="B924" s="727" t="s">
        <v>1843</v>
      </c>
      <c r="C924" s="727" t="s">
        <v>1849</v>
      </c>
      <c r="D924" s="810" t="s">
        <v>2962</v>
      </c>
      <c r="E924" s="811" t="s">
        <v>1873</v>
      </c>
      <c r="F924" s="727" t="s">
        <v>1844</v>
      </c>
      <c r="G924" s="727" t="s">
        <v>2699</v>
      </c>
      <c r="H924" s="727" t="s">
        <v>571</v>
      </c>
      <c r="I924" s="727" t="s">
        <v>2700</v>
      </c>
      <c r="J924" s="727" t="s">
        <v>2701</v>
      </c>
      <c r="K924" s="727" t="s">
        <v>2702</v>
      </c>
      <c r="L924" s="728">
        <v>0</v>
      </c>
      <c r="M924" s="728">
        <v>0</v>
      </c>
      <c r="N924" s="727">
        <v>1</v>
      </c>
      <c r="O924" s="812">
        <v>0.5</v>
      </c>
      <c r="P924" s="728">
        <v>0</v>
      </c>
      <c r="Q924" s="745"/>
      <c r="R924" s="727">
        <v>1</v>
      </c>
      <c r="S924" s="745">
        <v>1</v>
      </c>
      <c r="T924" s="812">
        <v>0.5</v>
      </c>
      <c r="U924" s="768">
        <v>1</v>
      </c>
    </row>
    <row r="925" spans="1:21" ht="14.4" customHeight="1" x14ac:dyDescent="0.3">
      <c r="A925" s="726">
        <v>31</v>
      </c>
      <c r="B925" s="727" t="s">
        <v>1843</v>
      </c>
      <c r="C925" s="727" t="s">
        <v>1849</v>
      </c>
      <c r="D925" s="810" t="s">
        <v>2962</v>
      </c>
      <c r="E925" s="811" t="s">
        <v>1873</v>
      </c>
      <c r="F925" s="727" t="s">
        <v>1844</v>
      </c>
      <c r="G925" s="727" t="s">
        <v>2703</v>
      </c>
      <c r="H925" s="727" t="s">
        <v>571</v>
      </c>
      <c r="I925" s="727" t="s">
        <v>2704</v>
      </c>
      <c r="J925" s="727" t="s">
        <v>2705</v>
      </c>
      <c r="K925" s="727" t="s">
        <v>2706</v>
      </c>
      <c r="L925" s="728">
        <v>736.33</v>
      </c>
      <c r="M925" s="728">
        <v>2208.9900000000002</v>
      </c>
      <c r="N925" s="727">
        <v>3</v>
      </c>
      <c r="O925" s="812">
        <v>0.5</v>
      </c>
      <c r="P925" s="728">
        <v>2208.9900000000002</v>
      </c>
      <c r="Q925" s="745">
        <v>1</v>
      </c>
      <c r="R925" s="727">
        <v>3</v>
      </c>
      <c r="S925" s="745">
        <v>1</v>
      </c>
      <c r="T925" s="812">
        <v>0.5</v>
      </c>
      <c r="U925" s="768">
        <v>1</v>
      </c>
    </row>
    <row r="926" spans="1:21" ht="14.4" customHeight="1" x14ac:dyDescent="0.3">
      <c r="A926" s="726">
        <v>31</v>
      </c>
      <c r="B926" s="727" t="s">
        <v>1843</v>
      </c>
      <c r="C926" s="727" t="s">
        <v>1849</v>
      </c>
      <c r="D926" s="810" t="s">
        <v>2962</v>
      </c>
      <c r="E926" s="811" t="s">
        <v>1873</v>
      </c>
      <c r="F926" s="727" t="s">
        <v>1844</v>
      </c>
      <c r="G926" s="727" t="s">
        <v>2703</v>
      </c>
      <c r="H926" s="727" t="s">
        <v>571</v>
      </c>
      <c r="I926" s="727" t="s">
        <v>2707</v>
      </c>
      <c r="J926" s="727" t="s">
        <v>2705</v>
      </c>
      <c r="K926" s="727" t="s">
        <v>2708</v>
      </c>
      <c r="L926" s="728">
        <v>923.74</v>
      </c>
      <c r="M926" s="728">
        <v>923.74</v>
      </c>
      <c r="N926" s="727">
        <v>1</v>
      </c>
      <c r="O926" s="812">
        <v>1</v>
      </c>
      <c r="P926" s="728">
        <v>923.74</v>
      </c>
      <c r="Q926" s="745">
        <v>1</v>
      </c>
      <c r="R926" s="727">
        <v>1</v>
      </c>
      <c r="S926" s="745">
        <v>1</v>
      </c>
      <c r="T926" s="812">
        <v>1</v>
      </c>
      <c r="U926" s="768">
        <v>1</v>
      </c>
    </row>
    <row r="927" spans="1:21" ht="14.4" customHeight="1" x14ac:dyDescent="0.3">
      <c r="A927" s="726">
        <v>31</v>
      </c>
      <c r="B927" s="727" t="s">
        <v>1843</v>
      </c>
      <c r="C927" s="727" t="s">
        <v>1849</v>
      </c>
      <c r="D927" s="810" t="s">
        <v>2962</v>
      </c>
      <c r="E927" s="811" t="s">
        <v>1873</v>
      </c>
      <c r="F927" s="727" t="s">
        <v>1844</v>
      </c>
      <c r="G927" s="727" t="s">
        <v>2458</v>
      </c>
      <c r="H927" s="727" t="s">
        <v>571</v>
      </c>
      <c r="I927" s="727" t="s">
        <v>2709</v>
      </c>
      <c r="J927" s="727" t="s">
        <v>2460</v>
      </c>
      <c r="K927" s="727" t="s">
        <v>2710</v>
      </c>
      <c r="L927" s="728">
        <v>0</v>
      </c>
      <c r="M927" s="728">
        <v>0</v>
      </c>
      <c r="N927" s="727">
        <v>1</v>
      </c>
      <c r="O927" s="812">
        <v>0.5</v>
      </c>
      <c r="P927" s="728">
        <v>0</v>
      </c>
      <c r="Q927" s="745"/>
      <c r="R927" s="727">
        <v>1</v>
      </c>
      <c r="S927" s="745">
        <v>1</v>
      </c>
      <c r="T927" s="812">
        <v>0.5</v>
      </c>
      <c r="U927" s="768">
        <v>1</v>
      </c>
    </row>
    <row r="928" spans="1:21" ht="14.4" customHeight="1" x14ac:dyDescent="0.3">
      <c r="A928" s="726">
        <v>31</v>
      </c>
      <c r="B928" s="727" t="s">
        <v>1843</v>
      </c>
      <c r="C928" s="727" t="s">
        <v>1849</v>
      </c>
      <c r="D928" s="810" t="s">
        <v>2962</v>
      </c>
      <c r="E928" s="811" t="s">
        <v>1873</v>
      </c>
      <c r="F928" s="727" t="s">
        <v>1844</v>
      </c>
      <c r="G928" s="727" t="s">
        <v>2711</v>
      </c>
      <c r="H928" s="727" t="s">
        <v>571</v>
      </c>
      <c r="I928" s="727" t="s">
        <v>2712</v>
      </c>
      <c r="J928" s="727" t="s">
        <v>2713</v>
      </c>
      <c r="K928" s="727" t="s">
        <v>2714</v>
      </c>
      <c r="L928" s="728">
        <v>0</v>
      </c>
      <c r="M928" s="728">
        <v>0</v>
      </c>
      <c r="N928" s="727">
        <v>1</v>
      </c>
      <c r="O928" s="812">
        <v>1</v>
      </c>
      <c r="P928" s="728"/>
      <c r="Q928" s="745"/>
      <c r="R928" s="727"/>
      <c r="S928" s="745">
        <v>0</v>
      </c>
      <c r="T928" s="812"/>
      <c r="U928" s="768">
        <v>0</v>
      </c>
    </row>
    <row r="929" spans="1:21" ht="14.4" customHeight="1" x14ac:dyDescent="0.3">
      <c r="A929" s="726">
        <v>31</v>
      </c>
      <c r="B929" s="727" t="s">
        <v>1843</v>
      </c>
      <c r="C929" s="727" t="s">
        <v>1849</v>
      </c>
      <c r="D929" s="810" t="s">
        <v>2962</v>
      </c>
      <c r="E929" s="811" t="s">
        <v>1873</v>
      </c>
      <c r="F929" s="727" t="s">
        <v>1844</v>
      </c>
      <c r="G929" s="727" t="s">
        <v>2260</v>
      </c>
      <c r="H929" s="727" t="s">
        <v>571</v>
      </c>
      <c r="I929" s="727" t="s">
        <v>2261</v>
      </c>
      <c r="J929" s="727" t="s">
        <v>861</v>
      </c>
      <c r="K929" s="727" t="s">
        <v>2262</v>
      </c>
      <c r="L929" s="728">
        <v>107.27</v>
      </c>
      <c r="M929" s="728">
        <v>107.27</v>
      </c>
      <c r="N929" s="727">
        <v>1</v>
      </c>
      <c r="O929" s="812">
        <v>0.5</v>
      </c>
      <c r="P929" s="728">
        <v>107.27</v>
      </c>
      <c r="Q929" s="745">
        <v>1</v>
      </c>
      <c r="R929" s="727">
        <v>1</v>
      </c>
      <c r="S929" s="745">
        <v>1</v>
      </c>
      <c r="T929" s="812">
        <v>0.5</v>
      </c>
      <c r="U929" s="768">
        <v>1</v>
      </c>
    </row>
    <row r="930" spans="1:21" ht="14.4" customHeight="1" x14ac:dyDescent="0.3">
      <c r="A930" s="726">
        <v>31</v>
      </c>
      <c r="B930" s="727" t="s">
        <v>1843</v>
      </c>
      <c r="C930" s="727" t="s">
        <v>1849</v>
      </c>
      <c r="D930" s="810" t="s">
        <v>2962</v>
      </c>
      <c r="E930" s="811" t="s">
        <v>1873</v>
      </c>
      <c r="F930" s="727" t="s">
        <v>1844</v>
      </c>
      <c r="G930" s="727" t="s">
        <v>1930</v>
      </c>
      <c r="H930" s="727" t="s">
        <v>571</v>
      </c>
      <c r="I930" s="727" t="s">
        <v>1931</v>
      </c>
      <c r="J930" s="727" t="s">
        <v>1932</v>
      </c>
      <c r="K930" s="727" t="s">
        <v>1933</v>
      </c>
      <c r="L930" s="728">
        <v>0</v>
      </c>
      <c r="M930" s="728">
        <v>0</v>
      </c>
      <c r="N930" s="727">
        <v>3</v>
      </c>
      <c r="O930" s="812">
        <v>1</v>
      </c>
      <c r="P930" s="728">
        <v>0</v>
      </c>
      <c r="Q930" s="745"/>
      <c r="R930" s="727">
        <v>2</v>
      </c>
      <c r="S930" s="745">
        <v>0.66666666666666663</v>
      </c>
      <c r="T930" s="812">
        <v>0.5</v>
      </c>
      <c r="U930" s="768">
        <v>0.5</v>
      </c>
    </row>
    <row r="931" spans="1:21" ht="14.4" customHeight="1" x14ac:dyDescent="0.3">
      <c r="A931" s="726">
        <v>31</v>
      </c>
      <c r="B931" s="727" t="s">
        <v>1843</v>
      </c>
      <c r="C931" s="727" t="s">
        <v>1849</v>
      </c>
      <c r="D931" s="810" t="s">
        <v>2962</v>
      </c>
      <c r="E931" s="811" t="s">
        <v>1873</v>
      </c>
      <c r="F931" s="727" t="s">
        <v>1844</v>
      </c>
      <c r="G931" s="727" t="s">
        <v>2008</v>
      </c>
      <c r="H931" s="727" t="s">
        <v>571</v>
      </c>
      <c r="I931" s="727" t="s">
        <v>2715</v>
      </c>
      <c r="J931" s="727" t="s">
        <v>2716</v>
      </c>
      <c r="K931" s="727" t="s">
        <v>2717</v>
      </c>
      <c r="L931" s="728">
        <v>45.03</v>
      </c>
      <c r="M931" s="728">
        <v>90.06</v>
      </c>
      <c r="N931" s="727">
        <v>2</v>
      </c>
      <c r="O931" s="812">
        <v>1</v>
      </c>
      <c r="P931" s="728">
        <v>90.06</v>
      </c>
      <c r="Q931" s="745">
        <v>1</v>
      </c>
      <c r="R931" s="727">
        <v>2</v>
      </c>
      <c r="S931" s="745">
        <v>1</v>
      </c>
      <c r="T931" s="812">
        <v>1</v>
      </c>
      <c r="U931" s="768">
        <v>1</v>
      </c>
    </row>
    <row r="932" spans="1:21" ht="14.4" customHeight="1" x14ac:dyDescent="0.3">
      <c r="A932" s="726">
        <v>31</v>
      </c>
      <c r="B932" s="727" t="s">
        <v>1843</v>
      </c>
      <c r="C932" s="727" t="s">
        <v>1849</v>
      </c>
      <c r="D932" s="810" t="s">
        <v>2962</v>
      </c>
      <c r="E932" s="811" t="s">
        <v>1873</v>
      </c>
      <c r="F932" s="727" t="s">
        <v>1844</v>
      </c>
      <c r="G932" s="727" t="s">
        <v>2718</v>
      </c>
      <c r="H932" s="727" t="s">
        <v>571</v>
      </c>
      <c r="I932" s="727" t="s">
        <v>2719</v>
      </c>
      <c r="J932" s="727" t="s">
        <v>2720</v>
      </c>
      <c r="K932" s="727" t="s">
        <v>2721</v>
      </c>
      <c r="L932" s="728">
        <v>60.9</v>
      </c>
      <c r="M932" s="728">
        <v>182.7</v>
      </c>
      <c r="N932" s="727">
        <v>3</v>
      </c>
      <c r="O932" s="812">
        <v>1</v>
      </c>
      <c r="P932" s="728">
        <v>182.7</v>
      </c>
      <c r="Q932" s="745">
        <v>1</v>
      </c>
      <c r="R932" s="727">
        <v>3</v>
      </c>
      <c r="S932" s="745">
        <v>1</v>
      </c>
      <c r="T932" s="812">
        <v>1</v>
      </c>
      <c r="U932" s="768">
        <v>1</v>
      </c>
    </row>
    <row r="933" spans="1:21" ht="14.4" customHeight="1" x14ac:dyDescent="0.3">
      <c r="A933" s="726">
        <v>31</v>
      </c>
      <c r="B933" s="727" t="s">
        <v>1843</v>
      </c>
      <c r="C933" s="727" t="s">
        <v>1849</v>
      </c>
      <c r="D933" s="810" t="s">
        <v>2962</v>
      </c>
      <c r="E933" s="811" t="s">
        <v>1873</v>
      </c>
      <c r="F933" s="727" t="s">
        <v>1844</v>
      </c>
      <c r="G933" s="727" t="s">
        <v>2722</v>
      </c>
      <c r="H933" s="727" t="s">
        <v>571</v>
      </c>
      <c r="I933" s="727" t="s">
        <v>2723</v>
      </c>
      <c r="J933" s="727" t="s">
        <v>2724</v>
      </c>
      <c r="K933" s="727"/>
      <c r="L933" s="728">
        <v>0</v>
      </c>
      <c r="M933" s="728">
        <v>0</v>
      </c>
      <c r="N933" s="727">
        <v>1</v>
      </c>
      <c r="O933" s="812">
        <v>1</v>
      </c>
      <c r="P933" s="728">
        <v>0</v>
      </c>
      <c r="Q933" s="745"/>
      <c r="R933" s="727">
        <v>1</v>
      </c>
      <c r="S933" s="745">
        <v>1</v>
      </c>
      <c r="T933" s="812">
        <v>1</v>
      </c>
      <c r="U933" s="768">
        <v>1</v>
      </c>
    </row>
    <row r="934" spans="1:21" ht="14.4" customHeight="1" x14ac:dyDescent="0.3">
      <c r="A934" s="726">
        <v>31</v>
      </c>
      <c r="B934" s="727" t="s">
        <v>1843</v>
      </c>
      <c r="C934" s="727" t="s">
        <v>1849</v>
      </c>
      <c r="D934" s="810" t="s">
        <v>2962</v>
      </c>
      <c r="E934" s="811" t="s">
        <v>1873</v>
      </c>
      <c r="F934" s="727" t="s">
        <v>1844</v>
      </c>
      <c r="G934" s="727" t="s">
        <v>2065</v>
      </c>
      <c r="H934" s="727" t="s">
        <v>571</v>
      </c>
      <c r="I934" s="727" t="s">
        <v>2625</v>
      </c>
      <c r="J934" s="727" t="s">
        <v>2626</v>
      </c>
      <c r="K934" s="727" t="s">
        <v>2627</v>
      </c>
      <c r="L934" s="728">
        <v>89.91</v>
      </c>
      <c r="M934" s="728">
        <v>89.91</v>
      </c>
      <c r="N934" s="727">
        <v>1</v>
      </c>
      <c r="O934" s="812">
        <v>0.5</v>
      </c>
      <c r="P934" s="728">
        <v>89.91</v>
      </c>
      <c r="Q934" s="745">
        <v>1</v>
      </c>
      <c r="R934" s="727">
        <v>1</v>
      </c>
      <c r="S934" s="745">
        <v>1</v>
      </c>
      <c r="T934" s="812">
        <v>0.5</v>
      </c>
      <c r="U934" s="768">
        <v>1</v>
      </c>
    </row>
    <row r="935" spans="1:21" ht="14.4" customHeight="1" x14ac:dyDescent="0.3">
      <c r="A935" s="726">
        <v>31</v>
      </c>
      <c r="B935" s="727" t="s">
        <v>1843</v>
      </c>
      <c r="C935" s="727" t="s">
        <v>1849</v>
      </c>
      <c r="D935" s="810" t="s">
        <v>2962</v>
      </c>
      <c r="E935" s="811" t="s">
        <v>1873</v>
      </c>
      <c r="F935" s="727" t="s">
        <v>1844</v>
      </c>
      <c r="G935" s="727" t="s">
        <v>1881</v>
      </c>
      <c r="H935" s="727" t="s">
        <v>571</v>
      </c>
      <c r="I935" s="727" t="s">
        <v>1941</v>
      </c>
      <c r="J935" s="727" t="s">
        <v>606</v>
      </c>
      <c r="K935" s="727" t="s">
        <v>1942</v>
      </c>
      <c r="L935" s="728">
        <v>0</v>
      </c>
      <c r="M935" s="728">
        <v>0</v>
      </c>
      <c r="N935" s="727">
        <v>13</v>
      </c>
      <c r="O935" s="812">
        <v>7</v>
      </c>
      <c r="P935" s="728">
        <v>0</v>
      </c>
      <c r="Q935" s="745"/>
      <c r="R935" s="727">
        <v>8</v>
      </c>
      <c r="S935" s="745">
        <v>0.61538461538461542</v>
      </c>
      <c r="T935" s="812">
        <v>4</v>
      </c>
      <c r="U935" s="768">
        <v>0.5714285714285714</v>
      </c>
    </row>
    <row r="936" spans="1:21" ht="14.4" customHeight="1" x14ac:dyDescent="0.3">
      <c r="A936" s="726">
        <v>31</v>
      </c>
      <c r="B936" s="727" t="s">
        <v>1843</v>
      </c>
      <c r="C936" s="727" t="s">
        <v>1849</v>
      </c>
      <c r="D936" s="810" t="s">
        <v>2962</v>
      </c>
      <c r="E936" s="811" t="s">
        <v>1873</v>
      </c>
      <c r="F936" s="727" t="s">
        <v>1844</v>
      </c>
      <c r="G936" s="727" t="s">
        <v>1946</v>
      </c>
      <c r="H936" s="727" t="s">
        <v>571</v>
      </c>
      <c r="I936" s="727" t="s">
        <v>1947</v>
      </c>
      <c r="J936" s="727" t="s">
        <v>1948</v>
      </c>
      <c r="K936" s="727" t="s">
        <v>1949</v>
      </c>
      <c r="L936" s="728">
        <v>132.97999999999999</v>
      </c>
      <c r="M936" s="728">
        <v>265.95999999999998</v>
      </c>
      <c r="N936" s="727">
        <v>2</v>
      </c>
      <c r="O936" s="812">
        <v>1</v>
      </c>
      <c r="P936" s="728">
        <v>265.95999999999998</v>
      </c>
      <c r="Q936" s="745">
        <v>1</v>
      </c>
      <c r="R936" s="727">
        <v>2</v>
      </c>
      <c r="S936" s="745">
        <v>1</v>
      </c>
      <c r="T936" s="812">
        <v>1</v>
      </c>
      <c r="U936" s="768">
        <v>1</v>
      </c>
    </row>
    <row r="937" spans="1:21" ht="14.4" customHeight="1" x14ac:dyDescent="0.3">
      <c r="A937" s="726">
        <v>31</v>
      </c>
      <c r="B937" s="727" t="s">
        <v>1843</v>
      </c>
      <c r="C937" s="727" t="s">
        <v>1849</v>
      </c>
      <c r="D937" s="810" t="s">
        <v>2962</v>
      </c>
      <c r="E937" s="811" t="s">
        <v>1873</v>
      </c>
      <c r="F937" s="727" t="s">
        <v>1844</v>
      </c>
      <c r="G937" s="727" t="s">
        <v>1946</v>
      </c>
      <c r="H937" s="727" t="s">
        <v>571</v>
      </c>
      <c r="I937" s="727" t="s">
        <v>2013</v>
      </c>
      <c r="J937" s="727" t="s">
        <v>1948</v>
      </c>
      <c r="K937" s="727" t="s">
        <v>1949</v>
      </c>
      <c r="L937" s="728">
        <v>132.97999999999999</v>
      </c>
      <c r="M937" s="728">
        <v>265.95999999999998</v>
      </c>
      <c r="N937" s="727">
        <v>2</v>
      </c>
      <c r="O937" s="812">
        <v>1</v>
      </c>
      <c r="P937" s="728"/>
      <c r="Q937" s="745">
        <v>0</v>
      </c>
      <c r="R937" s="727"/>
      <c r="S937" s="745">
        <v>0</v>
      </c>
      <c r="T937" s="812"/>
      <c r="U937" s="768">
        <v>0</v>
      </c>
    </row>
    <row r="938" spans="1:21" ht="14.4" customHeight="1" x14ac:dyDescent="0.3">
      <c r="A938" s="726">
        <v>31</v>
      </c>
      <c r="B938" s="727" t="s">
        <v>1843</v>
      </c>
      <c r="C938" s="727" t="s">
        <v>1849</v>
      </c>
      <c r="D938" s="810" t="s">
        <v>2962</v>
      </c>
      <c r="E938" s="811" t="s">
        <v>1873</v>
      </c>
      <c r="F938" s="727" t="s">
        <v>1844</v>
      </c>
      <c r="G938" s="727" t="s">
        <v>2725</v>
      </c>
      <c r="H938" s="727" t="s">
        <v>571</v>
      </c>
      <c r="I938" s="727" t="s">
        <v>2726</v>
      </c>
      <c r="J938" s="727" t="s">
        <v>2727</v>
      </c>
      <c r="K938" s="727" t="s">
        <v>2714</v>
      </c>
      <c r="L938" s="728">
        <v>0</v>
      </c>
      <c r="M938" s="728">
        <v>0</v>
      </c>
      <c r="N938" s="727">
        <v>4</v>
      </c>
      <c r="O938" s="812">
        <v>1.5</v>
      </c>
      <c r="P938" s="728">
        <v>0</v>
      </c>
      <c r="Q938" s="745"/>
      <c r="R938" s="727">
        <v>2</v>
      </c>
      <c r="S938" s="745">
        <v>0.5</v>
      </c>
      <c r="T938" s="812">
        <v>0.5</v>
      </c>
      <c r="U938" s="768">
        <v>0.33333333333333331</v>
      </c>
    </row>
    <row r="939" spans="1:21" ht="14.4" customHeight="1" x14ac:dyDescent="0.3">
      <c r="A939" s="726">
        <v>31</v>
      </c>
      <c r="B939" s="727" t="s">
        <v>1843</v>
      </c>
      <c r="C939" s="727" t="s">
        <v>1849</v>
      </c>
      <c r="D939" s="810" t="s">
        <v>2962</v>
      </c>
      <c r="E939" s="811" t="s">
        <v>1873</v>
      </c>
      <c r="F939" s="727" t="s">
        <v>1844</v>
      </c>
      <c r="G939" s="727" t="s">
        <v>2528</v>
      </c>
      <c r="H939" s="727" t="s">
        <v>610</v>
      </c>
      <c r="I939" s="727" t="s">
        <v>2566</v>
      </c>
      <c r="J939" s="727" t="s">
        <v>1315</v>
      </c>
      <c r="K939" s="727" t="s">
        <v>2567</v>
      </c>
      <c r="L939" s="728">
        <v>193.68</v>
      </c>
      <c r="M939" s="728">
        <v>193.68</v>
      </c>
      <c r="N939" s="727">
        <v>1</v>
      </c>
      <c r="O939" s="812">
        <v>0.5</v>
      </c>
      <c r="P939" s="728"/>
      <c r="Q939" s="745">
        <v>0</v>
      </c>
      <c r="R939" s="727"/>
      <c r="S939" s="745">
        <v>0</v>
      </c>
      <c r="T939" s="812"/>
      <c r="U939" s="768">
        <v>0</v>
      </c>
    </row>
    <row r="940" spans="1:21" ht="14.4" customHeight="1" x14ac:dyDescent="0.3">
      <c r="A940" s="726">
        <v>31</v>
      </c>
      <c r="B940" s="727" t="s">
        <v>1843</v>
      </c>
      <c r="C940" s="727" t="s">
        <v>1849</v>
      </c>
      <c r="D940" s="810" t="s">
        <v>2962</v>
      </c>
      <c r="E940" s="811" t="s">
        <v>1873</v>
      </c>
      <c r="F940" s="727" t="s">
        <v>1844</v>
      </c>
      <c r="G940" s="727" t="s">
        <v>1886</v>
      </c>
      <c r="H940" s="727" t="s">
        <v>610</v>
      </c>
      <c r="I940" s="727" t="s">
        <v>1887</v>
      </c>
      <c r="J940" s="727" t="s">
        <v>753</v>
      </c>
      <c r="K940" s="727" t="s">
        <v>1497</v>
      </c>
      <c r="L940" s="728">
        <v>490.89</v>
      </c>
      <c r="M940" s="728">
        <v>8836.02</v>
      </c>
      <c r="N940" s="727">
        <v>18</v>
      </c>
      <c r="O940" s="812">
        <v>12</v>
      </c>
      <c r="P940" s="728">
        <v>6872.46</v>
      </c>
      <c r="Q940" s="745">
        <v>0.77777777777777779</v>
      </c>
      <c r="R940" s="727">
        <v>14</v>
      </c>
      <c r="S940" s="745">
        <v>0.77777777777777779</v>
      </c>
      <c r="T940" s="812">
        <v>9</v>
      </c>
      <c r="U940" s="768">
        <v>0.75</v>
      </c>
    </row>
    <row r="941" spans="1:21" ht="14.4" customHeight="1" x14ac:dyDescent="0.3">
      <c r="A941" s="726">
        <v>31</v>
      </c>
      <c r="B941" s="727" t="s">
        <v>1843</v>
      </c>
      <c r="C941" s="727" t="s">
        <v>1849</v>
      </c>
      <c r="D941" s="810" t="s">
        <v>2962</v>
      </c>
      <c r="E941" s="811" t="s">
        <v>1873</v>
      </c>
      <c r="F941" s="727" t="s">
        <v>1844</v>
      </c>
      <c r="G941" s="727" t="s">
        <v>1886</v>
      </c>
      <c r="H941" s="727" t="s">
        <v>610</v>
      </c>
      <c r="I941" s="727" t="s">
        <v>1888</v>
      </c>
      <c r="J941" s="727" t="s">
        <v>753</v>
      </c>
      <c r="K941" s="727" t="s">
        <v>1495</v>
      </c>
      <c r="L941" s="728">
        <v>736.33</v>
      </c>
      <c r="M941" s="728">
        <v>17671.920000000002</v>
      </c>
      <c r="N941" s="727">
        <v>24</v>
      </c>
      <c r="O941" s="812">
        <v>13</v>
      </c>
      <c r="P941" s="728">
        <v>13990.27</v>
      </c>
      <c r="Q941" s="745">
        <v>0.79166666666666663</v>
      </c>
      <c r="R941" s="727">
        <v>19</v>
      </c>
      <c r="S941" s="745">
        <v>0.79166666666666663</v>
      </c>
      <c r="T941" s="812">
        <v>10</v>
      </c>
      <c r="U941" s="768">
        <v>0.76923076923076927</v>
      </c>
    </row>
    <row r="942" spans="1:21" ht="14.4" customHeight="1" x14ac:dyDescent="0.3">
      <c r="A942" s="726">
        <v>31</v>
      </c>
      <c r="B942" s="727" t="s">
        <v>1843</v>
      </c>
      <c r="C942" s="727" t="s">
        <v>1849</v>
      </c>
      <c r="D942" s="810" t="s">
        <v>2962</v>
      </c>
      <c r="E942" s="811" t="s">
        <v>1873</v>
      </c>
      <c r="F942" s="727" t="s">
        <v>1844</v>
      </c>
      <c r="G942" s="727" t="s">
        <v>1886</v>
      </c>
      <c r="H942" s="727" t="s">
        <v>610</v>
      </c>
      <c r="I942" s="727" t="s">
        <v>2018</v>
      </c>
      <c r="J942" s="727" t="s">
        <v>753</v>
      </c>
      <c r="K942" s="727" t="s">
        <v>2019</v>
      </c>
      <c r="L942" s="728">
        <v>923.74</v>
      </c>
      <c r="M942" s="728">
        <v>923.74</v>
      </c>
      <c r="N942" s="727">
        <v>1</v>
      </c>
      <c r="O942" s="812">
        <v>1</v>
      </c>
      <c r="P942" s="728">
        <v>923.74</v>
      </c>
      <c r="Q942" s="745">
        <v>1</v>
      </c>
      <c r="R942" s="727">
        <v>1</v>
      </c>
      <c r="S942" s="745">
        <v>1</v>
      </c>
      <c r="T942" s="812">
        <v>1</v>
      </c>
      <c r="U942" s="768">
        <v>1</v>
      </c>
    </row>
    <row r="943" spans="1:21" ht="14.4" customHeight="1" x14ac:dyDescent="0.3">
      <c r="A943" s="726">
        <v>31</v>
      </c>
      <c r="B943" s="727" t="s">
        <v>1843</v>
      </c>
      <c r="C943" s="727" t="s">
        <v>1849</v>
      </c>
      <c r="D943" s="810" t="s">
        <v>2962</v>
      </c>
      <c r="E943" s="811" t="s">
        <v>1873</v>
      </c>
      <c r="F943" s="727" t="s">
        <v>1844</v>
      </c>
      <c r="G943" s="727" t="s">
        <v>1886</v>
      </c>
      <c r="H943" s="727" t="s">
        <v>610</v>
      </c>
      <c r="I943" s="727" t="s">
        <v>2087</v>
      </c>
      <c r="J943" s="727" t="s">
        <v>753</v>
      </c>
      <c r="K943" s="727" t="s">
        <v>2088</v>
      </c>
      <c r="L943" s="728">
        <v>1154.68</v>
      </c>
      <c r="M943" s="728">
        <v>3464.04</v>
      </c>
      <c r="N943" s="727">
        <v>3</v>
      </c>
      <c r="O943" s="812">
        <v>1</v>
      </c>
      <c r="P943" s="728">
        <v>3464.04</v>
      </c>
      <c r="Q943" s="745">
        <v>1</v>
      </c>
      <c r="R943" s="727">
        <v>3</v>
      </c>
      <c r="S943" s="745">
        <v>1</v>
      </c>
      <c r="T943" s="812">
        <v>1</v>
      </c>
      <c r="U943" s="768">
        <v>1</v>
      </c>
    </row>
    <row r="944" spans="1:21" ht="14.4" customHeight="1" x14ac:dyDescent="0.3">
      <c r="A944" s="726">
        <v>31</v>
      </c>
      <c r="B944" s="727" t="s">
        <v>1843</v>
      </c>
      <c r="C944" s="727" t="s">
        <v>1849</v>
      </c>
      <c r="D944" s="810" t="s">
        <v>2962</v>
      </c>
      <c r="E944" s="811" t="s">
        <v>1873</v>
      </c>
      <c r="F944" s="727" t="s">
        <v>1844</v>
      </c>
      <c r="G944" s="727" t="s">
        <v>1886</v>
      </c>
      <c r="H944" s="727" t="s">
        <v>610</v>
      </c>
      <c r="I944" s="727" t="s">
        <v>1494</v>
      </c>
      <c r="J944" s="727" t="s">
        <v>753</v>
      </c>
      <c r="K944" s="727" t="s">
        <v>1495</v>
      </c>
      <c r="L944" s="728">
        <v>736.33</v>
      </c>
      <c r="M944" s="728">
        <v>4417.9800000000005</v>
      </c>
      <c r="N944" s="727">
        <v>6</v>
      </c>
      <c r="O944" s="812">
        <v>2</v>
      </c>
      <c r="P944" s="728">
        <v>3681.6500000000005</v>
      </c>
      <c r="Q944" s="745">
        <v>0.83333333333333337</v>
      </c>
      <c r="R944" s="727">
        <v>5</v>
      </c>
      <c r="S944" s="745">
        <v>0.83333333333333337</v>
      </c>
      <c r="T944" s="812">
        <v>1</v>
      </c>
      <c r="U944" s="768">
        <v>0.5</v>
      </c>
    </row>
    <row r="945" spans="1:21" ht="14.4" customHeight="1" x14ac:dyDescent="0.3">
      <c r="A945" s="726">
        <v>31</v>
      </c>
      <c r="B945" s="727" t="s">
        <v>1843</v>
      </c>
      <c r="C945" s="727" t="s">
        <v>1849</v>
      </c>
      <c r="D945" s="810" t="s">
        <v>2962</v>
      </c>
      <c r="E945" s="811" t="s">
        <v>1873</v>
      </c>
      <c r="F945" s="727" t="s">
        <v>1844</v>
      </c>
      <c r="G945" s="727" t="s">
        <v>1889</v>
      </c>
      <c r="H945" s="727" t="s">
        <v>610</v>
      </c>
      <c r="I945" s="727" t="s">
        <v>1673</v>
      </c>
      <c r="J945" s="727" t="s">
        <v>643</v>
      </c>
      <c r="K945" s="727" t="s">
        <v>1674</v>
      </c>
      <c r="L945" s="728">
        <v>48.42</v>
      </c>
      <c r="M945" s="728">
        <v>193.68</v>
      </c>
      <c r="N945" s="727">
        <v>4</v>
      </c>
      <c r="O945" s="812">
        <v>3.5</v>
      </c>
      <c r="P945" s="728"/>
      <c r="Q945" s="745">
        <v>0</v>
      </c>
      <c r="R945" s="727"/>
      <c r="S945" s="745">
        <v>0</v>
      </c>
      <c r="T945" s="812"/>
      <c r="U945" s="768">
        <v>0</v>
      </c>
    </row>
    <row r="946" spans="1:21" ht="14.4" customHeight="1" x14ac:dyDescent="0.3">
      <c r="A946" s="726">
        <v>31</v>
      </c>
      <c r="B946" s="727" t="s">
        <v>1843</v>
      </c>
      <c r="C946" s="727" t="s">
        <v>1849</v>
      </c>
      <c r="D946" s="810" t="s">
        <v>2962</v>
      </c>
      <c r="E946" s="811" t="s">
        <v>1873</v>
      </c>
      <c r="F946" s="727" t="s">
        <v>1844</v>
      </c>
      <c r="G946" s="727" t="s">
        <v>2728</v>
      </c>
      <c r="H946" s="727" t="s">
        <v>571</v>
      </c>
      <c r="I946" s="727" t="s">
        <v>2729</v>
      </c>
      <c r="J946" s="727" t="s">
        <v>2730</v>
      </c>
      <c r="K946" s="727" t="s">
        <v>2731</v>
      </c>
      <c r="L946" s="728">
        <v>168.9</v>
      </c>
      <c r="M946" s="728">
        <v>337.8</v>
      </c>
      <c r="N946" s="727">
        <v>2</v>
      </c>
      <c r="O946" s="812">
        <v>0.5</v>
      </c>
      <c r="P946" s="728">
        <v>337.8</v>
      </c>
      <c r="Q946" s="745">
        <v>1</v>
      </c>
      <c r="R946" s="727">
        <v>2</v>
      </c>
      <c r="S946" s="745">
        <v>1</v>
      </c>
      <c r="T946" s="812">
        <v>0.5</v>
      </c>
      <c r="U946" s="768">
        <v>1</v>
      </c>
    </row>
    <row r="947" spans="1:21" ht="14.4" customHeight="1" x14ac:dyDescent="0.3">
      <c r="A947" s="726">
        <v>31</v>
      </c>
      <c r="B947" s="727" t="s">
        <v>1843</v>
      </c>
      <c r="C947" s="727" t="s">
        <v>1849</v>
      </c>
      <c r="D947" s="810" t="s">
        <v>2962</v>
      </c>
      <c r="E947" s="811" t="s">
        <v>1873</v>
      </c>
      <c r="F947" s="727" t="s">
        <v>1844</v>
      </c>
      <c r="G947" s="727" t="s">
        <v>2732</v>
      </c>
      <c r="H947" s="727" t="s">
        <v>571</v>
      </c>
      <c r="I947" s="727" t="s">
        <v>2733</v>
      </c>
      <c r="J947" s="727" t="s">
        <v>2734</v>
      </c>
      <c r="K947" s="727" t="s">
        <v>2735</v>
      </c>
      <c r="L947" s="728">
        <v>0</v>
      </c>
      <c r="M947" s="728">
        <v>0</v>
      </c>
      <c r="N947" s="727">
        <v>1</v>
      </c>
      <c r="O947" s="812">
        <v>0.5</v>
      </c>
      <c r="P947" s="728">
        <v>0</v>
      </c>
      <c r="Q947" s="745"/>
      <c r="R947" s="727">
        <v>1</v>
      </c>
      <c r="S947" s="745">
        <v>1</v>
      </c>
      <c r="T947" s="812">
        <v>0.5</v>
      </c>
      <c r="U947" s="768">
        <v>1</v>
      </c>
    </row>
    <row r="948" spans="1:21" ht="14.4" customHeight="1" x14ac:dyDescent="0.3">
      <c r="A948" s="726">
        <v>31</v>
      </c>
      <c r="B948" s="727" t="s">
        <v>1843</v>
      </c>
      <c r="C948" s="727" t="s">
        <v>1849</v>
      </c>
      <c r="D948" s="810" t="s">
        <v>2962</v>
      </c>
      <c r="E948" s="811" t="s">
        <v>1873</v>
      </c>
      <c r="F948" s="727" t="s">
        <v>1844</v>
      </c>
      <c r="G948" s="727" t="s">
        <v>2732</v>
      </c>
      <c r="H948" s="727" t="s">
        <v>571</v>
      </c>
      <c r="I948" s="727" t="s">
        <v>2736</v>
      </c>
      <c r="J948" s="727" t="s">
        <v>2737</v>
      </c>
      <c r="K948" s="727" t="s">
        <v>2738</v>
      </c>
      <c r="L948" s="728">
        <v>0</v>
      </c>
      <c r="M948" s="728">
        <v>0</v>
      </c>
      <c r="N948" s="727">
        <v>1</v>
      </c>
      <c r="O948" s="812">
        <v>0.5</v>
      </c>
      <c r="P948" s="728">
        <v>0</v>
      </c>
      <c r="Q948" s="745"/>
      <c r="R948" s="727">
        <v>1</v>
      </c>
      <c r="S948" s="745">
        <v>1</v>
      </c>
      <c r="T948" s="812">
        <v>0.5</v>
      </c>
      <c r="U948" s="768">
        <v>1</v>
      </c>
    </row>
    <row r="949" spans="1:21" ht="14.4" customHeight="1" x14ac:dyDescent="0.3">
      <c r="A949" s="726">
        <v>31</v>
      </c>
      <c r="B949" s="727" t="s">
        <v>1843</v>
      </c>
      <c r="C949" s="727" t="s">
        <v>1849</v>
      </c>
      <c r="D949" s="810" t="s">
        <v>2962</v>
      </c>
      <c r="E949" s="811" t="s">
        <v>1873</v>
      </c>
      <c r="F949" s="727" t="s">
        <v>1844</v>
      </c>
      <c r="G949" s="727" t="s">
        <v>2280</v>
      </c>
      <c r="H949" s="727" t="s">
        <v>571</v>
      </c>
      <c r="I949" s="727" t="s">
        <v>2532</v>
      </c>
      <c r="J949" s="727" t="s">
        <v>2282</v>
      </c>
      <c r="K949" s="727" t="s">
        <v>2283</v>
      </c>
      <c r="L949" s="728">
        <v>54.55</v>
      </c>
      <c r="M949" s="728">
        <v>109.1</v>
      </c>
      <c r="N949" s="727">
        <v>2</v>
      </c>
      <c r="O949" s="812">
        <v>0.5</v>
      </c>
      <c r="P949" s="728">
        <v>109.1</v>
      </c>
      <c r="Q949" s="745">
        <v>1</v>
      </c>
      <c r="R949" s="727">
        <v>2</v>
      </c>
      <c r="S949" s="745">
        <v>1</v>
      </c>
      <c r="T949" s="812">
        <v>0.5</v>
      </c>
      <c r="U949" s="768">
        <v>1</v>
      </c>
    </row>
    <row r="950" spans="1:21" ht="14.4" customHeight="1" x14ac:dyDescent="0.3">
      <c r="A950" s="726">
        <v>31</v>
      </c>
      <c r="B950" s="727" t="s">
        <v>1843</v>
      </c>
      <c r="C950" s="727" t="s">
        <v>1849</v>
      </c>
      <c r="D950" s="810" t="s">
        <v>2962</v>
      </c>
      <c r="E950" s="811" t="s">
        <v>1873</v>
      </c>
      <c r="F950" s="727" t="s">
        <v>1844</v>
      </c>
      <c r="G950" s="727" t="s">
        <v>1890</v>
      </c>
      <c r="H950" s="727" t="s">
        <v>610</v>
      </c>
      <c r="I950" s="727" t="s">
        <v>1692</v>
      </c>
      <c r="J950" s="727" t="s">
        <v>1693</v>
      </c>
      <c r="K950" s="727" t="s">
        <v>1694</v>
      </c>
      <c r="L950" s="728">
        <v>0</v>
      </c>
      <c r="M950" s="728">
        <v>0</v>
      </c>
      <c r="N950" s="727">
        <v>31</v>
      </c>
      <c r="O950" s="812">
        <v>16</v>
      </c>
      <c r="P950" s="728">
        <v>0</v>
      </c>
      <c r="Q950" s="745"/>
      <c r="R950" s="727">
        <v>24</v>
      </c>
      <c r="S950" s="745">
        <v>0.77419354838709675</v>
      </c>
      <c r="T950" s="812">
        <v>11.5</v>
      </c>
      <c r="U950" s="768">
        <v>0.71875</v>
      </c>
    </row>
    <row r="951" spans="1:21" ht="14.4" customHeight="1" x14ac:dyDescent="0.3">
      <c r="A951" s="726">
        <v>31</v>
      </c>
      <c r="B951" s="727" t="s">
        <v>1843</v>
      </c>
      <c r="C951" s="727" t="s">
        <v>1849</v>
      </c>
      <c r="D951" s="810" t="s">
        <v>2962</v>
      </c>
      <c r="E951" s="811" t="s">
        <v>1873</v>
      </c>
      <c r="F951" s="727" t="s">
        <v>1844</v>
      </c>
      <c r="G951" s="727" t="s">
        <v>2481</v>
      </c>
      <c r="H951" s="727" t="s">
        <v>571</v>
      </c>
      <c r="I951" s="727" t="s">
        <v>2482</v>
      </c>
      <c r="J951" s="727" t="s">
        <v>2483</v>
      </c>
      <c r="K951" s="727" t="s">
        <v>2484</v>
      </c>
      <c r="L951" s="728">
        <v>657.67</v>
      </c>
      <c r="M951" s="728">
        <v>657.67</v>
      </c>
      <c r="N951" s="727">
        <v>1</v>
      </c>
      <c r="O951" s="812">
        <v>1</v>
      </c>
      <c r="P951" s="728">
        <v>657.67</v>
      </c>
      <c r="Q951" s="745">
        <v>1</v>
      </c>
      <c r="R951" s="727">
        <v>1</v>
      </c>
      <c r="S951" s="745">
        <v>1</v>
      </c>
      <c r="T951" s="812">
        <v>1</v>
      </c>
      <c r="U951" s="768">
        <v>1</v>
      </c>
    </row>
    <row r="952" spans="1:21" ht="14.4" customHeight="1" x14ac:dyDescent="0.3">
      <c r="A952" s="726">
        <v>31</v>
      </c>
      <c r="B952" s="727" t="s">
        <v>1843</v>
      </c>
      <c r="C952" s="727" t="s">
        <v>1849</v>
      </c>
      <c r="D952" s="810" t="s">
        <v>2962</v>
      </c>
      <c r="E952" s="811" t="s">
        <v>1873</v>
      </c>
      <c r="F952" s="727" t="s">
        <v>1844</v>
      </c>
      <c r="G952" s="727" t="s">
        <v>2533</v>
      </c>
      <c r="H952" s="727" t="s">
        <v>571</v>
      </c>
      <c r="I952" s="727" t="s">
        <v>2739</v>
      </c>
      <c r="J952" s="727" t="s">
        <v>2740</v>
      </c>
      <c r="K952" s="727" t="s">
        <v>2741</v>
      </c>
      <c r="L952" s="728">
        <v>36.909999999999997</v>
      </c>
      <c r="M952" s="728">
        <v>73.819999999999993</v>
      </c>
      <c r="N952" s="727">
        <v>2</v>
      </c>
      <c r="O952" s="812">
        <v>0.5</v>
      </c>
      <c r="P952" s="728"/>
      <c r="Q952" s="745">
        <v>0</v>
      </c>
      <c r="R952" s="727"/>
      <c r="S952" s="745">
        <v>0</v>
      </c>
      <c r="T952" s="812"/>
      <c r="U952" s="768">
        <v>0</v>
      </c>
    </row>
    <row r="953" spans="1:21" ht="14.4" customHeight="1" x14ac:dyDescent="0.3">
      <c r="A953" s="726">
        <v>31</v>
      </c>
      <c r="B953" s="727" t="s">
        <v>1843</v>
      </c>
      <c r="C953" s="727" t="s">
        <v>1849</v>
      </c>
      <c r="D953" s="810" t="s">
        <v>2962</v>
      </c>
      <c r="E953" s="811" t="s">
        <v>1873</v>
      </c>
      <c r="F953" s="727" t="s">
        <v>1844</v>
      </c>
      <c r="G953" s="727" t="s">
        <v>2162</v>
      </c>
      <c r="H953" s="727" t="s">
        <v>571</v>
      </c>
      <c r="I953" s="727" t="s">
        <v>2163</v>
      </c>
      <c r="J953" s="727" t="s">
        <v>2164</v>
      </c>
      <c r="K953" s="727" t="s">
        <v>1958</v>
      </c>
      <c r="L953" s="728">
        <v>93.96</v>
      </c>
      <c r="M953" s="728">
        <v>93.96</v>
      </c>
      <c r="N953" s="727">
        <v>1</v>
      </c>
      <c r="O953" s="812">
        <v>1</v>
      </c>
      <c r="P953" s="728">
        <v>93.96</v>
      </c>
      <c r="Q953" s="745">
        <v>1</v>
      </c>
      <c r="R953" s="727">
        <v>1</v>
      </c>
      <c r="S953" s="745">
        <v>1</v>
      </c>
      <c r="T953" s="812">
        <v>1</v>
      </c>
      <c r="U953" s="768">
        <v>1</v>
      </c>
    </row>
    <row r="954" spans="1:21" ht="14.4" customHeight="1" x14ac:dyDescent="0.3">
      <c r="A954" s="726">
        <v>31</v>
      </c>
      <c r="B954" s="727" t="s">
        <v>1843</v>
      </c>
      <c r="C954" s="727" t="s">
        <v>1849</v>
      </c>
      <c r="D954" s="810" t="s">
        <v>2962</v>
      </c>
      <c r="E954" s="811" t="s">
        <v>1873</v>
      </c>
      <c r="F954" s="727" t="s">
        <v>1844</v>
      </c>
      <c r="G954" s="727" t="s">
        <v>2162</v>
      </c>
      <c r="H954" s="727" t="s">
        <v>571</v>
      </c>
      <c r="I954" s="727" t="s">
        <v>2742</v>
      </c>
      <c r="J954" s="727" t="s">
        <v>2438</v>
      </c>
      <c r="K954" s="727" t="s">
        <v>2743</v>
      </c>
      <c r="L954" s="728">
        <v>93.96</v>
      </c>
      <c r="M954" s="728">
        <v>93.96</v>
      </c>
      <c r="N954" s="727">
        <v>1</v>
      </c>
      <c r="O954" s="812">
        <v>0.5</v>
      </c>
      <c r="P954" s="728">
        <v>93.96</v>
      </c>
      <c r="Q954" s="745">
        <v>1</v>
      </c>
      <c r="R954" s="727">
        <v>1</v>
      </c>
      <c r="S954" s="745">
        <v>1</v>
      </c>
      <c r="T954" s="812">
        <v>0.5</v>
      </c>
      <c r="U954" s="768">
        <v>1</v>
      </c>
    </row>
    <row r="955" spans="1:21" ht="14.4" customHeight="1" x14ac:dyDescent="0.3">
      <c r="A955" s="726">
        <v>31</v>
      </c>
      <c r="B955" s="727" t="s">
        <v>1843</v>
      </c>
      <c r="C955" s="727" t="s">
        <v>1849</v>
      </c>
      <c r="D955" s="810" t="s">
        <v>2962</v>
      </c>
      <c r="E955" s="811" t="s">
        <v>1873</v>
      </c>
      <c r="F955" s="727" t="s">
        <v>1844</v>
      </c>
      <c r="G955" s="727" t="s">
        <v>2162</v>
      </c>
      <c r="H955" s="727" t="s">
        <v>571</v>
      </c>
      <c r="I955" s="727" t="s">
        <v>2744</v>
      </c>
      <c r="J955" s="727" t="s">
        <v>2745</v>
      </c>
      <c r="K955" s="727" t="s">
        <v>2746</v>
      </c>
      <c r="L955" s="728">
        <v>140.94999999999999</v>
      </c>
      <c r="M955" s="728">
        <v>140.94999999999999</v>
      </c>
      <c r="N955" s="727">
        <v>1</v>
      </c>
      <c r="O955" s="812">
        <v>1</v>
      </c>
      <c r="P955" s="728">
        <v>140.94999999999999</v>
      </c>
      <c r="Q955" s="745">
        <v>1</v>
      </c>
      <c r="R955" s="727">
        <v>1</v>
      </c>
      <c r="S955" s="745">
        <v>1</v>
      </c>
      <c r="T955" s="812">
        <v>1</v>
      </c>
      <c r="U955" s="768">
        <v>1</v>
      </c>
    </row>
    <row r="956" spans="1:21" ht="14.4" customHeight="1" x14ac:dyDescent="0.3">
      <c r="A956" s="726">
        <v>31</v>
      </c>
      <c r="B956" s="727" t="s">
        <v>1843</v>
      </c>
      <c r="C956" s="727" t="s">
        <v>1849</v>
      </c>
      <c r="D956" s="810" t="s">
        <v>2962</v>
      </c>
      <c r="E956" s="811" t="s">
        <v>1873</v>
      </c>
      <c r="F956" s="727" t="s">
        <v>1844</v>
      </c>
      <c r="G956" s="727" t="s">
        <v>2162</v>
      </c>
      <c r="H956" s="727" t="s">
        <v>571</v>
      </c>
      <c r="I956" s="727" t="s">
        <v>2747</v>
      </c>
      <c r="J956" s="727" t="s">
        <v>2748</v>
      </c>
      <c r="K956" s="727" t="s">
        <v>2749</v>
      </c>
      <c r="L956" s="728">
        <v>0</v>
      </c>
      <c r="M956" s="728">
        <v>0</v>
      </c>
      <c r="N956" s="727">
        <v>2</v>
      </c>
      <c r="O956" s="812">
        <v>0.5</v>
      </c>
      <c r="P956" s="728">
        <v>0</v>
      </c>
      <c r="Q956" s="745"/>
      <c r="R956" s="727">
        <v>2</v>
      </c>
      <c r="S956" s="745">
        <v>1</v>
      </c>
      <c r="T956" s="812">
        <v>0.5</v>
      </c>
      <c r="U956" s="768">
        <v>1</v>
      </c>
    </row>
    <row r="957" spans="1:21" ht="14.4" customHeight="1" x14ac:dyDescent="0.3">
      <c r="A957" s="726">
        <v>31</v>
      </c>
      <c r="B957" s="727" t="s">
        <v>1843</v>
      </c>
      <c r="C957" s="727" t="s">
        <v>1849</v>
      </c>
      <c r="D957" s="810" t="s">
        <v>2962</v>
      </c>
      <c r="E957" s="811" t="s">
        <v>1873</v>
      </c>
      <c r="F957" s="727" t="s">
        <v>1844</v>
      </c>
      <c r="G957" s="727" t="s">
        <v>1894</v>
      </c>
      <c r="H957" s="727" t="s">
        <v>571</v>
      </c>
      <c r="I957" s="727" t="s">
        <v>2750</v>
      </c>
      <c r="J957" s="727" t="s">
        <v>2751</v>
      </c>
      <c r="K957" s="727" t="s">
        <v>2752</v>
      </c>
      <c r="L957" s="728">
        <v>99.94</v>
      </c>
      <c r="M957" s="728">
        <v>99.94</v>
      </c>
      <c r="N957" s="727">
        <v>1</v>
      </c>
      <c r="O957" s="812">
        <v>1</v>
      </c>
      <c r="P957" s="728">
        <v>99.94</v>
      </c>
      <c r="Q957" s="745">
        <v>1</v>
      </c>
      <c r="R957" s="727">
        <v>1</v>
      </c>
      <c r="S957" s="745">
        <v>1</v>
      </c>
      <c r="T957" s="812">
        <v>1</v>
      </c>
      <c r="U957" s="768">
        <v>1</v>
      </c>
    </row>
    <row r="958" spans="1:21" ht="14.4" customHeight="1" x14ac:dyDescent="0.3">
      <c r="A958" s="726">
        <v>31</v>
      </c>
      <c r="B958" s="727" t="s">
        <v>1843</v>
      </c>
      <c r="C958" s="727" t="s">
        <v>1849</v>
      </c>
      <c r="D958" s="810" t="s">
        <v>2962</v>
      </c>
      <c r="E958" s="811" t="s">
        <v>1873</v>
      </c>
      <c r="F958" s="727" t="s">
        <v>1844</v>
      </c>
      <c r="G958" s="727" t="s">
        <v>1894</v>
      </c>
      <c r="H958" s="727" t="s">
        <v>571</v>
      </c>
      <c r="I958" s="727" t="s">
        <v>2650</v>
      </c>
      <c r="J958" s="727" t="s">
        <v>1030</v>
      </c>
      <c r="K958" s="727" t="s">
        <v>2651</v>
      </c>
      <c r="L958" s="728">
        <v>83.86</v>
      </c>
      <c r="M958" s="728">
        <v>83.86</v>
      </c>
      <c r="N958" s="727">
        <v>1</v>
      </c>
      <c r="O958" s="812">
        <v>1</v>
      </c>
      <c r="P958" s="728">
        <v>83.86</v>
      </c>
      <c r="Q958" s="745">
        <v>1</v>
      </c>
      <c r="R958" s="727">
        <v>1</v>
      </c>
      <c r="S958" s="745">
        <v>1</v>
      </c>
      <c r="T958" s="812">
        <v>1</v>
      </c>
      <c r="U958" s="768">
        <v>1</v>
      </c>
    </row>
    <row r="959" spans="1:21" ht="14.4" customHeight="1" x14ac:dyDescent="0.3">
      <c r="A959" s="726">
        <v>31</v>
      </c>
      <c r="B959" s="727" t="s">
        <v>1843</v>
      </c>
      <c r="C959" s="727" t="s">
        <v>1849</v>
      </c>
      <c r="D959" s="810" t="s">
        <v>2962</v>
      </c>
      <c r="E959" s="811" t="s">
        <v>1873</v>
      </c>
      <c r="F959" s="727" t="s">
        <v>1844</v>
      </c>
      <c r="G959" s="727" t="s">
        <v>2575</v>
      </c>
      <c r="H959" s="727" t="s">
        <v>610</v>
      </c>
      <c r="I959" s="727" t="s">
        <v>2753</v>
      </c>
      <c r="J959" s="727" t="s">
        <v>2754</v>
      </c>
      <c r="K959" s="727" t="s">
        <v>2755</v>
      </c>
      <c r="L959" s="728">
        <v>65.36</v>
      </c>
      <c r="M959" s="728">
        <v>65.36</v>
      </c>
      <c r="N959" s="727">
        <v>1</v>
      </c>
      <c r="O959" s="812">
        <v>1</v>
      </c>
      <c r="P959" s="728">
        <v>65.36</v>
      </c>
      <c r="Q959" s="745">
        <v>1</v>
      </c>
      <c r="R959" s="727">
        <v>1</v>
      </c>
      <c r="S959" s="745">
        <v>1</v>
      </c>
      <c r="T959" s="812">
        <v>1</v>
      </c>
      <c r="U959" s="768">
        <v>1</v>
      </c>
    </row>
    <row r="960" spans="1:21" ht="14.4" customHeight="1" x14ac:dyDescent="0.3">
      <c r="A960" s="726">
        <v>31</v>
      </c>
      <c r="B960" s="727" t="s">
        <v>1843</v>
      </c>
      <c r="C960" s="727" t="s">
        <v>1849</v>
      </c>
      <c r="D960" s="810" t="s">
        <v>2962</v>
      </c>
      <c r="E960" s="811" t="s">
        <v>1873</v>
      </c>
      <c r="F960" s="727" t="s">
        <v>1846</v>
      </c>
      <c r="G960" s="727" t="s">
        <v>1900</v>
      </c>
      <c r="H960" s="727" t="s">
        <v>571</v>
      </c>
      <c r="I960" s="727" t="s">
        <v>2290</v>
      </c>
      <c r="J960" s="727" t="s">
        <v>1902</v>
      </c>
      <c r="K960" s="727" t="s">
        <v>2291</v>
      </c>
      <c r="L960" s="728">
        <v>30.99</v>
      </c>
      <c r="M960" s="728">
        <v>61.98</v>
      </c>
      <c r="N960" s="727">
        <v>2</v>
      </c>
      <c r="O960" s="812">
        <v>2</v>
      </c>
      <c r="P960" s="728">
        <v>61.98</v>
      </c>
      <c r="Q960" s="745">
        <v>1</v>
      </c>
      <c r="R960" s="727">
        <v>2</v>
      </c>
      <c r="S960" s="745">
        <v>1</v>
      </c>
      <c r="T960" s="812">
        <v>2</v>
      </c>
      <c r="U960" s="768">
        <v>1</v>
      </c>
    </row>
    <row r="961" spans="1:21" ht="14.4" customHeight="1" x14ac:dyDescent="0.3">
      <c r="A961" s="726">
        <v>31</v>
      </c>
      <c r="B961" s="727" t="s">
        <v>1843</v>
      </c>
      <c r="C961" s="727" t="s">
        <v>1849</v>
      </c>
      <c r="D961" s="810" t="s">
        <v>2962</v>
      </c>
      <c r="E961" s="811" t="s">
        <v>1873</v>
      </c>
      <c r="F961" s="727" t="s">
        <v>1846</v>
      </c>
      <c r="G961" s="727" t="s">
        <v>1900</v>
      </c>
      <c r="H961" s="727" t="s">
        <v>571</v>
      </c>
      <c r="I961" s="727" t="s">
        <v>2756</v>
      </c>
      <c r="J961" s="727" t="s">
        <v>2757</v>
      </c>
      <c r="K961" s="727" t="s">
        <v>2758</v>
      </c>
      <c r="L961" s="728">
        <v>35</v>
      </c>
      <c r="M961" s="728">
        <v>70</v>
      </c>
      <c r="N961" s="727">
        <v>2</v>
      </c>
      <c r="O961" s="812">
        <v>2</v>
      </c>
      <c r="P961" s="728">
        <v>70</v>
      </c>
      <c r="Q961" s="745">
        <v>1</v>
      </c>
      <c r="R961" s="727">
        <v>2</v>
      </c>
      <c r="S961" s="745">
        <v>1</v>
      </c>
      <c r="T961" s="812">
        <v>2</v>
      </c>
      <c r="U961" s="768">
        <v>1</v>
      </c>
    </row>
    <row r="962" spans="1:21" ht="14.4" customHeight="1" x14ac:dyDescent="0.3">
      <c r="A962" s="726">
        <v>31</v>
      </c>
      <c r="B962" s="727" t="s">
        <v>1843</v>
      </c>
      <c r="C962" s="727" t="s">
        <v>1849</v>
      </c>
      <c r="D962" s="810" t="s">
        <v>2962</v>
      </c>
      <c r="E962" s="811" t="s">
        <v>1873</v>
      </c>
      <c r="F962" s="727" t="s">
        <v>1846</v>
      </c>
      <c r="G962" s="727" t="s">
        <v>1904</v>
      </c>
      <c r="H962" s="727" t="s">
        <v>571</v>
      </c>
      <c r="I962" s="727" t="s">
        <v>2094</v>
      </c>
      <c r="J962" s="727" t="s">
        <v>2095</v>
      </c>
      <c r="K962" s="727" t="s">
        <v>2096</v>
      </c>
      <c r="L962" s="728">
        <v>320.25</v>
      </c>
      <c r="M962" s="728">
        <v>640.5</v>
      </c>
      <c r="N962" s="727">
        <v>2</v>
      </c>
      <c r="O962" s="812">
        <v>2</v>
      </c>
      <c r="P962" s="728">
        <v>640.5</v>
      </c>
      <c r="Q962" s="745">
        <v>1</v>
      </c>
      <c r="R962" s="727">
        <v>2</v>
      </c>
      <c r="S962" s="745">
        <v>1</v>
      </c>
      <c r="T962" s="812">
        <v>2</v>
      </c>
      <c r="U962" s="768">
        <v>1</v>
      </c>
    </row>
    <row r="963" spans="1:21" ht="14.4" customHeight="1" x14ac:dyDescent="0.3">
      <c r="A963" s="726">
        <v>31</v>
      </c>
      <c r="B963" s="727" t="s">
        <v>1843</v>
      </c>
      <c r="C963" s="727" t="s">
        <v>1849</v>
      </c>
      <c r="D963" s="810" t="s">
        <v>2962</v>
      </c>
      <c r="E963" s="811" t="s">
        <v>1873</v>
      </c>
      <c r="F963" s="727" t="s">
        <v>1846</v>
      </c>
      <c r="G963" s="727" t="s">
        <v>1904</v>
      </c>
      <c r="H963" s="727" t="s">
        <v>571</v>
      </c>
      <c r="I963" s="727" t="s">
        <v>2295</v>
      </c>
      <c r="J963" s="727" t="s">
        <v>2296</v>
      </c>
      <c r="K963" s="727" t="s">
        <v>2297</v>
      </c>
      <c r="L963" s="728">
        <v>250</v>
      </c>
      <c r="M963" s="728">
        <v>500</v>
      </c>
      <c r="N963" s="727">
        <v>2</v>
      </c>
      <c r="O963" s="812">
        <v>2</v>
      </c>
      <c r="P963" s="728"/>
      <c r="Q963" s="745">
        <v>0</v>
      </c>
      <c r="R963" s="727"/>
      <c r="S963" s="745">
        <v>0</v>
      </c>
      <c r="T963" s="812"/>
      <c r="U963" s="768">
        <v>0</v>
      </c>
    </row>
    <row r="964" spans="1:21" ht="14.4" customHeight="1" x14ac:dyDescent="0.3">
      <c r="A964" s="726">
        <v>31</v>
      </c>
      <c r="B964" s="727" t="s">
        <v>1843</v>
      </c>
      <c r="C964" s="727" t="s">
        <v>1849</v>
      </c>
      <c r="D964" s="810" t="s">
        <v>2962</v>
      </c>
      <c r="E964" s="811" t="s">
        <v>1873</v>
      </c>
      <c r="F964" s="727" t="s">
        <v>1846</v>
      </c>
      <c r="G964" s="727" t="s">
        <v>1904</v>
      </c>
      <c r="H964" s="727" t="s">
        <v>571</v>
      </c>
      <c r="I964" s="727" t="s">
        <v>2298</v>
      </c>
      <c r="J964" s="727" t="s">
        <v>1985</v>
      </c>
      <c r="K964" s="727" t="s">
        <v>2299</v>
      </c>
      <c r="L964" s="728">
        <v>50.5</v>
      </c>
      <c r="M964" s="728">
        <v>50.5</v>
      </c>
      <c r="N964" s="727">
        <v>1</v>
      </c>
      <c r="O964" s="812">
        <v>1</v>
      </c>
      <c r="P964" s="728">
        <v>50.5</v>
      </c>
      <c r="Q964" s="745">
        <v>1</v>
      </c>
      <c r="R964" s="727">
        <v>1</v>
      </c>
      <c r="S964" s="745">
        <v>1</v>
      </c>
      <c r="T964" s="812">
        <v>1</v>
      </c>
      <c r="U964" s="768">
        <v>1</v>
      </c>
    </row>
    <row r="965" spans="1:21" ht="14.4" customHeight="1" x14ac:dyDescent="0.3">
      <c r="A965" s="726">
        <v>31</v>
      </c>
      <c r="B965" s="727" t="s">
        <v>1843</v>
      </c>
      <c r="C965" s="727" t="s">
        <v>1849</v>
      </c>
      <c r="D965" s="810" t="s">
        <v>2962</v>
      </c>
      <c r="E965" s="811" t="s">
        <v>1873</v>
      </c>
      <c r="F965" s="727" t="s">
        <v>1846</v>
      </c>
      <c r="G965" s="727" t="s">
        <v>1904</v>
      </c>
      <c r="H965" s="727" t="s">
        <v>571</v>
      </c>
      <c r="I965" s="727" t="s">
        <v>1984</v>
      </c>
      <c r="J965" s="727" t="s">
        <v>1985</v>
      </c>
      <c r="K965" s="727" t="s">
        <v>1986</v>
      </c>
      <c r="L965" s="728">
        <v>58.5</v>
      </c>
      <c r="M965" s="728">
        <v>234</v>
      </c>
      <c r="N965" s="727">
        <v>4</v>
      </c>
      <c r="O965" s="812">
        <v>4</v>
      </c>
      <c r="P965" s="728">
        <v>234</v>
      </c>
      <c r="Q965" s="745">
        <v>1</v>
      </c>
      <c r="R965" s="727">
        <v>4</v>
      </c>
      <c r="S965" s="745">
        <v>1</v>
      </c>
      <c r="T965" s="812">
        <v>4</v>
      </c>
      <c r="U965" s="768">
        <v>1</v>
      </c>
    </row>
    <row r="966" spans="1:21" ht="14.4" customHeight="1" x14ac:dyDescent="0.3">
      <c r="A966" s="726">
        <v>31</v>
      </c>
      <c r="B966" s="727" t="s">
        <v>1843</v>
      </c>
      <c r="C966" s="727" t="s">
        <v>1849</v>
      </c>
      <c r="D966" s="810" t="s">
        <v>2962</v>
      </c>
      <c r="E966" s="811" t="s">
        <v>1873</v>
      </c>
      <c r="F966" s="727" t="s">
        <v>1846</v>
      </c>
      <c r="G966" s="727" t="s">
        <v>1904</v>
      </c>
      <c r="H966" s="727" t="s">
        <v>571</v>
      </c>
      <c r="I966" s="727" t="s">
        <v>1990</v>
      </c>
      <c r="J966" s="727" t="s">
        <v>1991</v>
      </c>
      <c r="K966" s="727" t="s">
        <v>1992</v>
      </c>
      <c r="L966" s="728">
        <v>350</v>
      </c>
      <c r="M966" s="728">
        <v>5250</v>
      </c>
      <c r="N966" s="727">
        <v>15</v>
      </c>
      <c r="O966" s="812">
        <v>15</v>
      </c>
      <c r="P966" s="728">
        <v>5250</v>
      </c>
      <c r="Q966" s="745">
        <v>1</v>
      </c>
      <c r="R966" s="727">
        <v>15</v>
      </c>
      <c r="S966" s="745">
        <v>1</v>
      </c>
      <c r="T966" s="812">
        <v>15</v>
      </c>
      <c r="U966" s="768">
        <v>1</v>
      </c>
    </row>
    <row r="967" spans="1:21" ht="14.4" customHeight="1" x14ac:dyDescent="0.3">
      <c r="A967" s="726">
        <v>31</v>
      </c>
      <c r="B967" s="727" t="s">
        <v>1843</v>
      </c>
      <c r="C967" s="727" t="s">
        <v>1849</v>
      </c>
      <c r="D967" s="810" t="s">
        <v>2962</v>
      </c>
      <c r="E967" s="811" t="s">
        <v>1873</v>
      </c>
      <c r="F967" s="727" t="s">
        <v>1846</v>
      </c>
      <c r="G967" s="727" t="s">
        <v>1904</v>
      </c>
      <c r="H967" s="727" t="s">
        <v>571</v>
      </c>
      <c r="I967" s="727" t="s">
        <v>2149</v>
      </c>
      <c r="J967" s="727" t="s">
        <v>1985</v>
      </c>
      <c r="K967" s="727" t="s">
        <v>2150</v>
      </c>
      <c r="L967" s="728">
        <v>58.5</v>
      </c>
      <c r="M967" s="728">
        <v>117</v>
      </c>
      <c r="N967" s="727">
        <v>2</v>
      </c>
      <c r="O967" s="812">
        <v>2</v>
      </c>
      <c r="P967" s="728">
        <v>117</v>
      </c>
      <c r="Q967" s="745">
        <v>1</v>
      </c>
      <c r="R967" s="727">
        <v>2</v>
      </c>
      <c r="S967" s="745">
        <v>1</v>
      </c>
      <c r="T967" s="812">
        <v>2</v>
      </c>
      <c r="U967" s="768">
        <v>1</v>
      </c>
    </row>
    <row r="968" spans="1:21" ht="14.4" customHeight="1" x14ac:dyDescent="0.3">
      <c r="A968" s="726">
        <v>31</v>
      </c>
      <c r="B968" s="727" t="s">
        <v>1843</v>
      </c>
      <c r="C968" s="727" t="s">
        <v>1849</v>
      </c>
      <c r="D968" s="810" t="s">
        <v>2962</v>
      </c>
      <c r="E968" s="811" t="s">
        <v>1873</v>
      </c>
      <c r="F968" s="727" t="s">
        <v>1846</v>
      </c>
      <c r="G968" s="727" t="s">
        <v>1904</v>
      </c>
      <c r="H968" s="727" t="s">
        <v>571</v>
      </c>
      <c r="I968" s="727" t="s">
        <v>2502</v>
      </c>
      <c r="J968" s="727" t="s">
        <v>2503</v>
      </c>
      <c r="K968" s="727" t="s">
        <v>2504</v>
      </c>
      <c r="L968" s="728">
        <v>1000</v>
      </c>
      <c r="M968" s="728">
        <v>2000</v>
      </c>
      <c r="N968" s="727">
        <v>2</v>
      </c>
      <c r="O968" s="812">
        <v>2</v>
      </c>
      <c r="P968" s="728">
        <v>2000</v>
      </c>
      <c r="Q968" s="745">
        <v>1</v>
      </c>
      <c r="R968" s="727">
        <v>2</v>
      </c>
      <c r="S968" s="745">
        <v>1</v>
      </c>
      <c r="T968" s="812">
        <v>2</v>
      </c>
      <c r="U968" s="768">
        <v>1</v>
      </c>
    </row>
    <row r="969" spans="1:21" ht="14.4" customHeight="1" x14ac:dyDescent="0.3">
      <c r="A969" s="726">
        <v>31</v>
      </c>
      <c r="B969" s="727" t="s">
        <v>1843</v>
      </c>
      <c r="C969" s="727" t="s">
        <v>1849</v>
      </c>
      <c r="D969" s="810" t="s">
        <v>2962</v>
      </c>
      <c r="E969" s="811" t="s">
        <v>1873</v>
      </c>
      <c r="F969" s="727" t="s">
        <v>1846</v>
      </c>
      <c r="G969" s="727" t="s">
        <v>1904</v>
      </c>
      <c r="H969" s="727" t="s">
        <v>571</v>
      </c>
      <c r="I969" s="727" t="s">
        <v>2036</v>
      </c>
      <c r="J969" s="727" t="s">
        <v>2037</v>
      </c>
      <c r="K969" s="727" t="s">
        <v>2038</v>
      </c>
      <c r="L969" s="728">
        <v>1000</v>
      </c>
      <c r="M969" s="728">
        <v>10000</v>
      </c>
      <c r="N969" s="727">
        <v>10</v>
      </c>
      <c r="O969" s="812">
        <v>10</v>
      </c>
      <c r="P969" s="728">
        <v>10000</v>
      </c>
      <c r="Q969" s="745">
        <v>1</v>
      </c>
      <c r="R969" s="727">
        <v>10</v>
      </c>
      <c r="S969" s="745">
        <v>1</v>
      </c>
      <c r="T969" s="812">
        <v>10</v>
      </c>
      <c r="U969" s="768">
        <v>1</v>
      </c>
    </row>
    <row r="970" spans="1:21" ht="14.4" customHeight="1" x14ac:dyDescent="0.3">
      <c r="A970" s="726">
        <v>31</v>
      </c>
      <c r="B970" s="727" t="s">
        <v>1843</v>
      </c>
      <c r="C970" s="727" t="s">
        <v>1849</v>
      </c>
      <c r="D970" s="810" t="s">
        <v>2962</v>
      </c>
      <c r="E970" s="811" t="s">
        <v>1873</v>
      </c>
      <c r="F970" s="727" t="s">
        <v>1846</v>
      </c>
      <c r="G970" s="727" t="s">
        <v>1904</v>
      </c>
      <c r="H970" s="727" t="s">
        <v>571</v>
      </c>
      <c r="I970" s="727" t="s">
        <v>2153</v>
      </c>
      <c r="J970" s="727" t="s">
        <v>2154</v>
      </c>
      <c r="K970" s="727" t="s">
        <v>2102</v>
      </c>
      <c r="L970" s="728">
        <v>1000</v>
      </c>
      <c r="M970" s="728">
        <v>1000</v>
      </c>
      <c r="N970" s="727">
        <v>1</v>
      </c>
      <c r="O970" s="812">
        <v>1</v>
      </c>
      <c r="P970" s="728"/>
      <c r="Q970" s="745">
        <v>0</v>
      </c>
      <c r="R970" s="727"/>
      <c r="S970" s="745">
        <v>0</v>
      </c>
      <c r="T970" s="812"/>
      <c r="U970" s="768">
        <v>0</v>
      </c>
    </row>
    <row r="971" spans="1:21" ht="14.4" customHeight="1" x14ac:dyDescent="0.3">
      <c r="A971" s="726">
        <v>31</v>
      </c>
      <c r="B971" s="727" t="s">
        <v>1843</v>
      </c>
      <c r="C971" s="727" t="s">
        <v>1849</v>
      </c>
      <c r="D971" s="810" t="s">
        <v>2962</v>
      </c>
      <c r="E971" s="811" t="s">
        <v>1873</v>
      </c>
      <c r="F971" s="727" t="s">
        <v>1846</v>
      </c>
      <c r="G971" s="727" t="s">
        <v>1904</v>
      </c>
      <c r="H971" s="727" t="s">
        <v>571</v>
      </c>
      <c r="I971" s="727" t="s">
        <v>2097</v>
      </c>
      <c r="J971" s="727" t="s">
        <v>2098</v>
      </c>
      <c r="K971" s="727" t="s">
        <v>2099</v>
      </c>
      <c r="L971" s="728">
        <v>2260</v>
      </c>
      <c r="M971" s="728">
        <v>11300</v>
      </c>
      <c r="N971" s="727">
        <v>5</v>
      </c>
      <c r="O971" s="812">
        <v>5</v>
      </c>
      <c r="P971" s="728">
        <v>11300</v>
      </c>
      <c r="Q971" s="745">
        <v>1</v>
      </c>
      <c r="R971" s="727">
        <v>5</v>
      </c>
      <c r="S971" s="745">
        <v>1</v>
      </c>
      <c r="T971" s="812">
        <v>5</v>
      </c>
      <c r="U971" s="768">
        <v>1</v>
      </c>
    </row>
    <row r="972" spans="1:21" ht="14.4" customHeight="1" x14ac:dyDescent="0.3">
      <c r="A972" s="726">
        <v>31</v>
      </c>
      <c r="B972" s="727" t="s">
        <v>1843</v>
      </c>
      <c r="C972" s="727" t="s">
        <v>1849</v>
      </c>
      <c r="D972" s="810" t="s">
        <v>2962</v>
      </c>
      <c r="E972" s="811" t="s">
        <v>1873</v>
      </c>
      <c r="F972" s="727" t="s">
        <v>1846</v>
      </c>
      <c r="G972" s="727" t="s">
        <v>1904</v>
      </c>
      <c r="H972" s="727" t="s">
        <v>571</v>
      </c>
      <c r="I972" s="727" t="s">
        <v>2312</v>
      </c>
      <c r="J972" s="727" t="s">
        <v>2313</v>
      </c>
      <c r="K972" s="727" t="s">
        <v>2314</v>
      </c>
      <c r="L972" s="728">
        <v>628</v>
      </c>
      <c r="M972" s="728">
        <v>1256</v>
      </c>
      <c r="N972" s="727">
        <v>2</v>
      </c>
      <c r="O972" s="812">
        <v>2</v>
      </c>
      <c r="P972" s="728">
        <v>1256</v>
      </c>
      <c r="Q972" s="745">
        <v>1</v>
      </c>
      <c r="R972" s="727">
        <v>2</v>
      </c>
      <c r="S972" s="745">
        <v>1</v>
      </c>
      <c r="T972" s="812">
        <v>2</v>
      </c>
      <c r="U972" s="768">
        <v>1</v>
      </c>
    </row>
    <row r="973" spans="1:21" ht="14.4" customHeight="1" x14ac:dyDescent="0.3">
      <c r="A973" s="726">
        <v>31</v>
      </c>
      <c r="B973" s="727" t="s">
        <v>1843</v>
      </c>
      <c r="C973" s="727" t="s">
        <v>1849</v>
      </c>
      <c r="D973" s="810" t="s">
        <v>2962</v>
      </c>
      <c r="E973" s="811" t="s">
        <v>1873</v>
      </c>
      <c r="F973" s="727" t="s">
        <v>1846</v>
      </c>
      <c r="G973" s="727" t="s">
        <v>1904</v>
      </c>
      <c r="H973" s="727" t="s">
        <v>571</v>
      </c>
      <c r="I973" s="727" t="s">
        <v>2315</v>
      </c>
      <c r="J973" s="727" t="s">
        <v>2226</v>
      </c>
      <c r="K973" s="727" t="s">
        <v>2316</v>
      </c>
      <c r="L973" s="728">
        <v>600</v>
      </c>
      <c r="M973" s="728">
        <v>600</v>
      </c>
      <c r="N973" s="727">
        <v>1</v>
      </c>
      <c r="O973" s="812">
        <v>1</v>
      </c>
      <c r="P973" s="728">
        <v>600</v>
      </c>
      <c r="Q973" s="745">
        <v>1</v>
      </c>
      <c r="R973" s="727">
        <v>1</v>
      </c>
      <c r="S973" s="745">
        <v>1</v>
      </c>
      <c r="T973" s="812">
        <v>1</v>
      </c>
      <c r="U973" s="768">
        <v>1</v>
      </c>
    </row>
    <row r="974" spans="1:21" ht="14.4" customHeight="1" x14ac:dyDescent="0.3">
      <c r="A974" s="726">
        <v>31</v>
      </c>
      <c r="B974" s="727" t="s">
        <v>1843</v>
      </c>
      <c r="C974" s="727" t="s">
        <v>1849</v>
      </c>
      <c r="D974" s="810" t="s">
        <v>2962</v>
      </c>
      <c r="E974" s="811" t="s">
        <v>1873</v>
      </c>
      <c r="F974" s="727" t="s">
        <v>1846</v>
      </c>
      <c r="G974" s="727" t="s">
        <v>1904</v>
      </c>
      <c r="H974" s="727" t="s">
        <v>571</v>
      </c>
      <c r="I974" s="727" t="s">
        <v>2759</v>
      </c>
      <c r="J974" s="727" t="s">
        <v>2760</v>
      </c>
      <c r="K974" s="727" t="s">
        <v>2761</v>
      </c>
      <c r="L974" s="728">
        <v>1139.25</v>
      </c>
      <c r="M974" s="728">
        <v>1139.25</v>
      </c>
      <c r="N974" s="727">
        <v>1</v>
      </c>
      <c r="O974" s="812">
        <v>1</v>
      </c>
      <c r="P974" s="728"/>
      <c r="Q974" s="745">
        <v>0</v>
      </c>
      <c r="R974" s="727"/>
      <c r="S974" s="745">
        <v>0</v>
      </c>
      <c r="T974" s="812"/>
      <c r="U974" s="768">
        <v>0</v>
      </c>
    </row>
    <row r="975" spans="1:21" ht="14.4" customHeight="1" x14ac:dyDescent="0.3">
      <c r="A975" s="726">
        <v>31</v>
      </c>
      <c r="B975" s="727" t="s">
        <v>1843</v>
      </c>
      <c r="C975" s="727" t="s">
        <v>1849</v>
      </c>
      <c r="D975" s="810" t="s">
        <v>2962</v>
      </c>
      <c r="E975" s="811" t="s">
        <v>1873</v>
      </c>
      <c r="F975" s="727" t="s">
        <v>1846</v>
      </c>
      <c r="G975" s="727" t="s">
        <v>1904</v>
      </c>
      <c r="H975" s="727" t="s">
        <v>571</v>
      </c>
      <c r="I975" s="727" t="s">
        <v>2762</v>
      </c>
      <c r="J975" s="727" t="s">
        <v>2763</v>
      </c>
      <c r="K975" s="727"/>
      <c r="L975" s="728">
        <v>269</v>
      </c>
      <c r="M975" s="728">
        <v>269</v>
      </c>
      <c r="N975" s="727">
        <v>1</v>
      </c>
      <c r="O975" s="812">
        <v>1</v>
      </c>
      <c r="P975" s="728"/>
      <c r="Q975" s="745">
        <v>0</v>
      </c>
      <c r="R975" s="727"/>
      <c r="S975" s="745">
        <v>0</v>
      </c>
      <c r="T975" s="812"/>
      <c r="U975" s="768">
        <v>0</v>
      </c>
    </row>
    <row r="976" spans="1:21" ht="14.4" customHeight="1" x14ac:dyDescent="0.3">
      <c r="A976" s="726">
        <v>31</v>
      </c>
      <c r="B976" s="727" t="s">
        <v>1843</v>
      </c>
      <c r="C976" s="727" t="s">
        <v>1849</v>
      </c>
      <c r="D976" s="810" t="s">
        <v>2962</v>
      </c>
      <c r="E976" s="811" t="s">
        <v>1873</v>
      </c>
      <c r="F976" s="727" t="s">
        <v>1846</v>
      </c>
      <c r="G976" s="727" t="s">
        <v>1917</v>
      </c>
      <c r="H976" s="727" t="s">
        <v>571</v>
      </c>
      <c r="I976" s="727" t="s">
        <v>1918</v>
      </c>
      <c r="J976" s="727" t="s">
        <v>1919</v>
      </c>
      <c r="K976" s="727" t="s">
        <v>1920</v>
      </c>
      <c r="L976" s="728">
        <v>200</v>
      </c>
      <c r="M976" s="728">
        <v>600</v>
      </c>
      <c r="N976" s="727">
        <v>3</v>
      </c>
      <c r="O976" s="812">
        <v>2</v>
      </c>
      <c r="P976" s="728">
        <v>600</v>
      </c>
      <c r="Q976" s="745">
        <v>1</v>
      </c>
      <c r="R976" s="727">
        <v>3</v>
      </c>
      <c r="S976" s="745">
        <v>1</v>
      </c>
      <c r="T976" s="812">
        <v>2</v>
      </c>
      <c r="U976" s="768">
        <v>1</v>
      </c>
    </row>
    <row r="977" spans="1:21" ht="14.4" customHeight="1" x14ac:dyDescent="0.3">
      <c r="A977" s="726">
        <v>31</v>
      </c>
      <c r="B977" s="727" t="s">
        <v>1843</v>
      </c>
      <c r="C977" s="727" t="s">
        <v>1849</v>
      </c>
      <c r="D977" s="810" t="s">
        <v>2962</v>
      </c>
      <c r="E977" s="811" t="s">
        <v>1875</v>
      </c>
      <c r="F977" s="727" t="s">
        <v>1844</v>
      </c>
      <c r="G977" s="727" t="s">
        <v>2237</v>
      </c>
      <c r="H977" s="727" t="s">
        <v>571</v>
      </c>
      <c r="I977" s="727" t="s">
        <v>2764</v>
      </c>
      <c r="J977" s="727" t="s">
        <v>2612</v>
      </c>
      <c r="K977" s="727" t="s">
        <v>2765</v>
      </c>
      <c r="L977" s="728">
        <v>0</v>
      </c>
      <c r="M977" s="728">
        <v>0</v>
      </c>
      <c r="N977" s="727">
        <v>2</v>
      </c>
      <c r="O977" s="812">
        <v>0.5</v>
      </c>
      <c r="P977" s="728">
        <v>0</v>
      </c>
      <c r="Q977" s="745"/>
      <c r="R977" s="727">
        <v>2</v>
      </c>
      <c r="S977" s="745">
        <v>1</v>
      </c>
      <c r="T977" s="812">
        <v>0.5</v>
      </c>
      <c r="U977" s="768">
        <v>1</v>
      </c>
    </row>
    <row r="978" spans="1:21" ht="14.4" customHeight="1" x14ac:dyDescent="0.3">
      <c r="A978" s="726">
        <v>31</v>
      </c>
      <c r="B978" s="727" t="s">
        <v>1843</v>
      </c>
      <c r="C978" s="727" t="s">
        <v>1849</v>
      </c>
      <c r="D978" s="810" t="s">
        <v>2962</v>
      </c>
      <c r="E978" s="811" t="s">
        <v>1875</v>
      </c>
      <c r="F978" s="727" t="s">
        <v>1844</v>
      </c>
      <c r="G978" s="727" t="s">
        <v>2766</v>
      </c>
      <c r="H978" s="727" t="s">
        <v>571</v>
      </c>
      <c r="I978" s="727" t="s">
        <v>2767</v>
      </c>
      <c r="J978" s="727" t="s">
        <v>2768</v>
      </c>
      <c r="K978" s="727" t="s">
        <v>2769</v>
      </c>
      <c r="L978" s="728">
        <v>254.83</v>
      </c>
      <c r="M978" s="728">
        <v>254.83</v>
      </c>
      <c r="N978" s="727">
        <v>1</v>
      </c>
      <c r="O978" s="812">
        <v>0.5</v>
      </c>
      <c r="P978" s="728">
        <v>254.83</v>
      </c>
      <c r="Q978" s="745">
        <v>1</v>
      </c>
      <c r="R978" s="727">
        <v>1</v>
      </c>
      <c r="S978" s="745">
        <v>1</v>
      </c>
      <c r="T978" s="812">
        <v>0.5</v>
      </c>
      <c r="U978" s="768">
        <v>1</v>
      </c>
    </row>
    <row r="979" spans="1:21" ht="14.4" customHeight="1" x14ac:dyDescent="0.3">
      <c r="A979" s="726">
        <v>31</v>
      </c>
      <c r="B979" s="727" t="s">
        <v>1843</v>
      </c>
      <c r="C979" s="727" t="s">
        <v>1849</v>
      </c>
      <c r="D979" s="810" t="s">
        <v>2962</v>
      </c>
      <c r="E979" s="811" t="s">
        <v>1875</v>
      </c>
      <c r="F979" s="727" t="s">
        <v>1844</v>
      </c>
      <c r="G979" s="727" t="s">
        <v>2375</v>
      </c>
      <c r="H979" s="727" t="s">
        <v>571</v>
      </c>
      <c r="I979" s="727" t="s">
        <v>1677</v>
      </c>
      <c r="J979" s="727" t="s">
        <v>873</v>
      </c>
      <c r="K979" s="727" t="s">
        <v>1678</v>
      </c>
      <c r="L979" s="728">
        <v>36.270000000000003</v>
      </c>
      <c r="M979" s="728">
        <v>36.270000000000003</v>
      </c>
      <c r="N979" s="727">
        <v>1</v>
      </c>
      <c r="O979" s="812">
        <v>0.5</v>
      </c>
      <c r="P979" s="728">
        <v>36.270000000000003</v>
      </c>
      <c r="Q979" s="745">
        <v>1</v>
      </c>
      <c r="R979" s="727">
        <v>1</v>
      </c>
      <c r="S979" s="745">
        <v>1</v>
      </c>
      <c r="T979" s="812">
        <v>0.5</v>
      </c>
      <c r="U979" s="768">
        <v>1</v>
      </c>
    </row>
    <row r="980" spans="1:21" ht="14.4" customHeight="1" x14ac:dyDescent="0.3">
      <c r="A980" s="726">
        <v>31</v>
      </c>
      <c r="B980" s="727" t="s">
        <v>1843</v>
      </c>
      <c r="C980" s="727" t="s">
        <v>1849</v>
      </c>
      <c r="D980" s="810" t="s">
        <v>2962</v>
      </c>
      <c r="E980" s="811" t="s">
        <v>1875</v>
      </c>
      <c r="F980" s="727" t="s">
        <v>1844</v>
      </c>
      <c r="G980" s="727" t="s">
        <v>2103</v>
      </c>
      <c r="H980" s="727" t="s">
        <v>571</v>
      </c>
      <c r="I980" s="727" t="s">
        <v>2770</v>
      </c>
      <c r="J980" s="727" t="s">
        <v>2105</v>
      </c>
      <c r="K980" s="727" t="s">
        <v>2106</v>
      </c>
      <c r="L980" s="728">
        <v>0</v>
      </c>
      <c r="M980" s="728">
        <v>0</v>
      </c>
      <c r="N980" s="727">
        <v>1</v>
      </c>
      <c r="O980" s="812">
        <v>1</v>
      </c>
      <c r="P980" s="728">
        <v>0</v>
      </c>
      <c r="Q980" s="745"/>
      <c r="R980" s="727">
        <v>1</v>
      </c>
      <c r="S980" s="745">
        <v>1</v>
      </c>
      <c r="T980" s="812">
        <v>1</v>
      </c>
      <c r="U980" s="768">
        <v>1</v>
      </c>
    </row>
    <row r="981" spans="1:21" ht="14.4" customHeight="1" x14ac:dyDescent="0.3">
      <c r="A981" s="726">
        <v>31</v>
      </c>
      <c r="B981" s="727" t="s">
        <v>1843</v>
      </c>
      <c r="C981" s="727" t="s">
        <v>1849</v>
      </c>
      <c r="D981" s="810" t="s">
        <v>2962</v>
      </c>
      <c r="E981" s="811" t="s">
        <v>1875</v>
      </c>
      <c r="F981" s="727" t="s">
        <v>1844</v>
      </c>
      <c r="G981" s="727" t="s">
        <v>2771</v>
      </c>
      <c r="H981" s="727" t="s">
        <v>571</v>
      </c>
      <c r="I981" s="727" t="s">
        <v>2772</v>
      </c>
      <c r="J981" s="727" t="s">
        <v>691</v>
      </c>
      <c r="K981" s="727" t="s">
        <v>2773</v>
      </c>
      <c r="L981" s="728">
        <v>37.61</v>
      </c>
      <c r="M981" s="728">
        <v>75.22</v>
      </c>
      <c r="N981" s="727">
        <v>2</v>
      </c>
      <c r="O981" s="812">
        <v>0.5</v>
      </c>
      <c r="P981" s="728">
        <v>75.22</v>
      </c>
      <c r="Q981" s="745">
        <v>1</v>
      </c>
      <c r="R981" s="727">
        <v>2</v>
      </c>
      <c r="S981" s="745">
        <v>1</v>
      </c>
      <c r="T981" s="812">
        <v>0.5</v>
      </c>
      <c r="U981" s="768">
        <v>1</v>
      </c>
    </row>
    <row r="982" spans="1:21" ht="14.4" customHeight="1" x14ac:dyDescent="0.3">
      <c r="A982" s="726">
        <v>31</v>
      </c>
      <c r="B982" s="727" t="s">
        <v>1843</v>
      </c>
      <c r="C982" s="727" t="s">
        <v>1849</v>
      </c>
      <c r="D982" s="810" t="s">
        <v>2962</v>
      </c>
      <c r="E982" s="811" t="s">
        <v>1875</v>
      </c>
      <c r="F982" s="727" t="s">
        <v>1844</v>
      </c>
      <c r="G982" s="727" t="s">
        <v>2130</v>
      </c>
      <c r="H982" s="727" t="s">
        <v>571</v>
      </c>
      <c r="I982" s="727" t="s">
        <v>2203</v>
      </c>
      <c r="J982" s="727" t="s">
        <v>2204</v>
      </c>
      <c r="K982" s="727" t="s">
        <v>2205</v>
      </c>
      <c r="L982" s="728">
        <v>64.56</v>
      </c>
      <c r="M982" s="728">
        <v>64.56</v>
      </c>
      <c r="N982" s="727">
        <v>1</v>
      </c>
      <c r="O982" s="812">
        <v>1</v>
      </c>
      <c r="P982" s="728"/>
      <c r="Q982" s="745">
        <v>0</v>
      </c>
      <c r="R982" s="727"/>
      <c r="S982" s="745">
        <v>0</v>
      </c>
      <c r="T982" s="812"/>
      <c r="U982" s="768">
        <v>0</v>
      </c>
    </row>
    <row r="983" spans="1:21" ht="14.4" customHeight="1" x14ac:dyDescent="0.3">
      <c r="A983" s="726">
        <v>31</v>
      </c>
      <c r="B983" s="727" t="s">
        <v>1843</v>
      </c>
      <c r="C983" s="727" t="s">
        <v>1849</v>
      </c>
      <c r="D983" s="810" t="s">
        <v>2962</v>
      </c>
      <c r="E983" s="811" t="s">
        <v>1875</v>
      </c>
      <c r="F983" s="727" t="s">
        <v>1844</v>
      </c>
      <c r="G983" s="727" t="s">
        <v>2130</v>
      </c>
      <c r="H983" s="727" t="s">
        <v>571</v>
      </c>
      <c r="I983" s="727" t="s">
        <v>2557</v>
      </c>
      <c r="J983" s="727" t="s">
        <v>2556</v>
      </c>
      <c r="K983" s="727" t="s">
        <v>2558</v>
      </c>
      <c r="L983" s="728">
        <v>80.7</v>
      </c>
      <c r="M983" s="728">
        <v>80.7</v>
      </c>
      <c r="N983" s="727">
        <v>1</v>
      </c>
      <c r="O983" s="812">
        <v>1</v>
      </c>
      <c r="P983" s="728">
        <v>80.7</v>
      </c>
      <c r="Q983" s="745">
        <v>1</v>
      </c>
      <c r="R983" s="727">
        <v>1</v>
      </c>
      <c r="S983" s="745">
        <v>1</v>
      </c>
      <c r="T983" s="812">
        <v>1</v>
      </c>
      <c r="U983" s="768">
        <v>1</v>
      </c>
    </row>
    <row r="984" spans="1:21" ht="14.4" customHeight="1" x14ac:dyDescent="0.3">
      <c r="A984" s="726">
        <v>31</v>
      </c>
      <c r="B984" s="727" t="s">
        <v>1843</v>
      </c>
      <c r="C984" s="727" t="s">
        <v>1849</v>
      </c>
      <c r="D984" s="810" t="s">
        <v>2962</v>
      </c>
      <c r="E984" s="811" t="s">
        <v>1875</v>
      </c>
      <c r="F984" s="727" t="s">
        <v>1844</v>
      </c>
      <c r="G984" s="727" t="s">
        <v>2130</v>
      </c>
      <c r="H984" s="727" t="s">
        <v>571</v>
      </c>
      <c r="I984" s="727" t="s">
        <v>2774</v>
      </c>
      <c r="J984" s="727" t="s">
        <v>2556</v>
      </c>
      <c r="K984" s="727" t="s">
        <v>2242</v>
      </c>
      <c r="L984" s="728">
        <v>161.4</v>
      </c>
      <c r="M984" s="728">
        <v>161.4</v>
      </c>
      <c r="N984" s="727">
        <v>1</v>
      </c>
      <c r="O984" s="812">
        <v>1</v>
      </c>
      <c r="P984" s="728">
        <v>161.4</v>
      </c>
      <c r="Q984" s="745">
        <v>1</v>
      </c>
      <c r="R984" s="727">
        <v>1</v>
      </c>
      <c r="S984" s="745">
        <v>1</v>
      </c>
      <c r="T984" s="812">
        <v>1</v>
      </c>
      <c r="U984" s="768">
        <v>1</v>
      </c>
    </row>
    <row r="985" spans="1:21" ht="14.4" customHeight="1" x14ac:dyDescent="0.3">
      <c r="A985" s="726">
        <v>31</v>
      </c>
      <c r="B985" s="727" t="s">
        <v>1843</v>
      </c>
      <c r="C985" s="727" t="s">
        <v>1849</v>
      </c>
      <c r="D985" s="810" t="s">
        <v>2962</v>
      </c>
      <c r="E985" s="811" t="s">
        <v>1875</v>
      </c>
      <c r="F985" s="727" t="s">
        <v>1844</v>
      </c>
      <c r="G985" s="727" t="s">
        <v>2178</v>
      </c>
      <c r="H985" s="727" t="s">
        <v>571</v>
      </c>
      <c r="I985" s="727" t="s">
        <v>2775</v>
      </c>
      <c r="J985" s="727" t="s">
        <v>756</v>
      </c>
      <c r="K985" s="727" t="s">
        <v>1515</v>
      </c>
      <c r="L985" s="728">
        <v>42.51</v>
      </c>
      <c r="M985" s="728">
        <v>85.02</v>
      </c>
      <c r="N985" s="727">
        <v>2</v>
      </c>
      <c r="O985" s="812">
        <v>0.5</v>
      </c>
      <c r="P985" s="728">
        <v>85.02</v>
      </c>
      <c r="Q985" s="745">
        <v>1</v>
      </c>
      <c r="R985" s="727">
        <v>2</v>
      </c>
      <c r="S985" s="745">
        <v>1</v>
      </c>
      <c r="T985" s="812">
        <v>0.5</v>
      </c>
      <c r="U985" s="768">
        <v>1</v>
      </c>
    </row>
    <row r="986" spans="1:21" ht="14.4" customHeight="1" x14ac:dyDescent="0.3">
      <c r="A986" s="726">
        <v>31</v>
      </c>
      <c r="B986" s="727" t="s">
        <v>1843</v>
      </c>
      <c r="C986" s="727" t="s">
        <v>1849</v>
      </c>
      <c r="D986" s="810" t="s">
        <v>2962</v>
      </c>
      <c r="E986" s="811" t="s">
        <v>1875</v>
      </c>
      <c r="F986" s="727" t="s">
        <v>1844</v>
      </c>
      <c r="G986" s="727" t="s">
        <v>2260</v>
      </c>
      <c r="H986" s="727" t="s">
        <v>571</v>
      </c>
      <c r="I986" s="727" t="s">
        <v>2261</v>
      </c>
      <c r="J986" s="727" t="s">
        <v>861</v>
      </c>
      <c r="K986" s="727" t="s">
        <v>2262</v>
      </c>
      <c r="L986" s="728">
        <v>107.27</v>
      </c>
      <c r="M986" s="728">
        <v>214.54</v>
      </c>
      <c r="N986" s="727">
        <v>2</v>
      </c>
      <c r="O986" s="812">
        <v>1</v>
      </c>
      <c r="P986" s="728">
        <v>214.54</v>
      </c>
      <c r="Q986" s="745">
        <v>1</v>
      </c>
      <c r="R986" s="727">
        <v>2</v>
      </c>
      <c r="S986" s="745">
        <v>1</v>
      </c>
      <c r="T986" s="812">
        <v>1</v>
      </c>
      <c r="U986" s="768">
        <v>1</v>
      </c>
    </row>
    <row r="987" spans="1:21" ht="14.4" customHeight="1" x14ac:dyDescent="0.3">
      <c r="A987" s="726">
        <v>31</v>
      </c>
      <c r="B987" s="727" t="s">
        <v>1843</v>
      </c>
      <c r="C987" s="727" t="s">
        <v>1849</v>
      </c>
      <c r="D987" s="810" t="s">
        <v>2962</v>
      </c>
      <c r="E987" s="811" t="s">
        <v>1875</v>
      </c>
      <c r="F987" s="727" t="s">
        <v>1844</v>
      </c>
      <c r="G987" s="727" t="s">
        <v>2260</v>
      </c>
      <c r="H987" s="727" t="s">
        <v>571</v>
      </c>
      <c r="I987" s="727" t="s">
        <v>2587</v>
      </c>
      <c r="J987" s="727" t="s">
        <v>861</v>
      </c>
      <c r="K987" s="727" t="s">
        <v>2262</v>
      </c>
      <c r="L987" s="728">
        <v>107.27</v>
      </c>
      <c r="M987" s="728">
        <v>321.81</v>
      </c>
      <c r="N987" s="727">
        <v>3</v>
      </c>
      <c r="O987" s="812">
        <v>1</v>
      </c>
      <c r="P987" s="728">
        <v>321.81</v>
      </c>
      <c r="Q987" s="745">
        <v>1</v>
      </c>
      <c r="R987" s="727">
        <v>3</v>
      </c>
      <c r="S987" s="745">
        <v>1</v>
      </c>
      <c r="T987" s="812">
        <v>1</v>
      </c>
      <c r="U987" s="768">
        <v>1</v>
      </c>
    </row>
    <row r="988" spans="1:21" ht="14.4" customHeight="1" x14ac:dyDescent="0.3">
      <c r="A988" s="726">
        <v>31</v>
      </c>
      <c r="B988" s="727" t="s">
        <v>1843</v>
      </c>
      <c r="C988" s="727" t="s">
        <v>1849</v>
      </c>
      <c r="D988" s="810" t="s">
        <v>2962</v>
      </c>
      <c r="E988" s="811" t="s">
        <v>1875</v>
      </c>
      <c r="F988" s="727" t="s">
        <v>1844</v>
      </c>
      <c r="G988" s="727" t="s">
        <v>2189</v>
      </c>
      <c r="H988" s="727" t="s">
        <v>571</v>
      </c>
      <c r="I988" s="727" t="s">
        <v>2190</v>
      </c>
      <c r="J988" s="727" t="s">
        <v>2191</v>
      </c>
      <c r="K988" s="727" t="s">
        <v>2192</v>
      </c>
      <c r="L988" s="728">
        <v>159.71</v>
      </c>
      <c r="M988" s="728">
        <v>479.13</v>
      </c>
      <c r="N988" s="727">
        <v>3</v>
      </c>
      <c r="O988" s="812">
        <v>1</v>
      </c>
      <c r="P988" s="728">
        <v>479.13</v>
      </c>
      <c r="Q988" s="745">
        <v>1</v>
      </c>
      <c r="R988" s="727">
        <v>3</v>
      </c>
      <c r="S988" s="745">
        <v>1</v>
      </c>
      <c r="T988" s="812">
        <v>1</v>
      </c>
      <c r="U988" s="768">
        <v>1</v>
      </c>
    </row>
    <row r="989" spans="1:21" ht="14.4" customHeight="1" x14ac:dyDescent="0.3">
      <c r="A989" s="726">
        <v>31</v>
      </c>
      <c r="B989" s="727" t="s">
        <v>1843</v>
      </c>
      <c r="C989" s="727" t="s">
        <v>1849</v>
      </c>
      <c r="D989" s="810" t="s">
        <v>2962</v>
      </c>
      <c r="E989" s="811" t="s">
        <v>1875</v>
      </c>
      <c r="F989" s="727" t="s">
        <v>1844</v>
      </c>
      <c r="G989" s="727" t="s">
        <v>2189</v>
      </c>
      <c r="H989" s="727" t="s">
        <v>571</v>
      </c>
      <c r="I989" s="727" t="s">
        <v>2471</v>
      </c>
      <c r="J989" s="727" t="s">
        <v>2191</v>
      </c>
      <c r="K989" s="727" t="s">
        <v>2472</v>
      </c>
      <c r="L989" s="728">
        <v>0</v>
      </c>
      <c r="M989" s="728">
        <v>0</v>
      </c>
      <c r="N989" s="727">
        <v>1</v>
      </c>
      <c r="O989" s="812">
        <v>1</v>
      </c>
      <c r="P989" s="728">
        <v>0</v>
      </c>
      <c r="Q989" s="745"/>
      <c r="R989" s="727">
        <v>1</v>
      </c>
      <c r="S989" s="745">
        <v>1</v>
      </c>
      <c r="T989" s="812">
        <v>1</v>
      </c>
      <c r="U989" s="768">
        <v>1</v>
      </c>
    </row>
    <row r="990" spans="1:21" ht="14.4" customHeight="1" x14ac:dyDescent="0.3">
      <c r="A990" s="726">
        <v>31</v>
      </c>
      <c r="B990" s="727" t="s">
        <v>1843</v>
      </c>
      <c r="C990" s="727" t="s">
        <v>1849</v>
      </c>
      <c r="D990" s="810" t="s">
        <v>2962</v>
      </c>
      <c r="E990" s="811" t="s">
        <v>1875</v>
      </c>
      <c r="F990" s="727" t="s">
        <v>1844</v>
      </c>
      <c r="G990" s="727" t="s">
        <v>2776</v>
      </c>
      <c r="H990" s="727" t="s">
        <v>571</v>
      </c>
      <c r="I990" s="727" t="s">
        <v>2777</v>
      </c>
      <c r="J990" s="727" t="s">
        <v>2778</v>
      </c>
      <c r="K990" s="727" t="s">
        <v>2779</v>
      </c>
      <c r="L990" s="728">
        <v>8.7899999999999991</v>
      </c>
      <c r="M990" s="728">
        <v>35.159999999999997</v>
      </c>
      <c r="N990" s="727">
        <v>4</v>
      </c>
      <c r="O990" s="812">
        <v>1</v>
      </c>
      <c r="P990" s="728"/>
      <c r="Q990" s="745">
        <v>0</v>
      </c>
      <c r="R990" s="727"/>
      <c r="S990" s="745">
        <v>0</v>
      </c>
      <c r="T990" s="812"/>
      <c r="U990" s="768">
        <v>0</v>
      </c>
    </row>
    <row r="991" spans="1:21" ht="14.4" customHeight="1" x14ac:dyDescent="0.3">
      <c r="A991" s="726">
        <v>31</v>
      </c>
      <c r="B991" s="727" t="s">
        <v>1843</v>
      </c>
      <c r="C991" s="727" t="s">
        <v>1849</v>
      </c>
      <c r="D991" s="810" t="s">
        <v>2962</v>
      </c>
      <c r="E991" s="811" t="s">
        <v>1875</v>
      </c>
      <c r="F991" s="727" t="s">
        <v>1844</v>
      </c>
      <c r="G991" s="727" t="s">
        <v>1946</v>
      </c>
      <c r="H991" s="727" t="s">
        <v>571</v>
      </c>
      <c r="I991" s="727" t="s">
        <v>1947</v>
      </c>
      <c r="J991" s="727" t="s">
        <v>1948</v>
      </c>
      <c r="K991" s="727" t="s">
        <v>1949</v>
      </c>
      <c r="L991" s="728">
        <v>132.97999999999999</v>
      </c>
      <c r="M991" s="728">
        <v>1196.82</v>
      </c>
      <c r="N991" s="727">
        <v>9</v>
      </c>
      <c r="O991" s="812">
        <v>2.5</v>
      </c>
      <c r="P991" s="728">
        <v>531.91999999999996</v>
      </c>
      <c r="Q991" s="745">
        <v>0.44444444444444442</v>
      </c>
      <c r="R991" s="727">
        <v>4</v>
      </c>
      <c r="S991" s="745">
        <v>0.44444444444444442</v>
      </c>
      <c r="T991" s="812">
        <v>1.5</v>
      </c>
      <c r="U991" s="768">
        <v>0.6</v>
      </c>
    </row>
    <row r="992" spans="1:21" ht="14.4" customHeight="1" x14ac:dyDescent="0.3">
      <c r="A992" s="726">
        <v>31</v>
      </c>
      <c r="B992" s="727" t="s">
        <v>1843</v>
      </c>
      <c r="C992" s="727" t="s">
        <v>1849</v>
      </c>
      <c r="D992" s="810" t="s">
        <v>2962</v>
      </c>
      <c r="E992" s="811" t="s">
        <v>1875</v>
      </c>
      <c r="F992" s="727" t="s">
        <v>1844</v>
      </c>
      <c r="G992" s="727" t="s">
        <v>1946</v>
      </c>
      <c r="H992" s="727" t="s">
        <v>571</v>
      </c>
      <c r="I992" s="727" t="s">
        <v>2134</v>
      </c>
      <c r="J992" s="727" t="s">
        <v>1948</v>
      </c>
      <c r="K992" s="727" t="s">
        <v>2135</v>
      </c>
      <c r="L992" s="728">
        <v>0</v>
      </c>
      <c r="M992" s="728">
        <v>0</v>
      </c>
      <c r="N992" s="727">
        <v>3</v>
      </c>
      <c r="O992" s="812">
        <v>3</v>
      </c>
      <c r="P992" s="728">
        <v>0</v>
      </c>
      <c r="Q992" s="745"/>
      <c r="R992" s="727">
        <v>3</v>
      </c>
      <c r="S992" s="745">
        <v>1</v>
      </c>
      <c r="T992" s="812">
        <v>3</v>
      </c>
      <c r="U992" s="768">
        <v>1</v>
      </c>
    </row>
    <row r="993" spans="1:21" ht="14.4" customHeight="1" x14ac:dyDescent="0.3">
      <c r="A993" s="726">
        <v>31</v>
      </c>
      <c r="B993" s="727" t="s">
        <v>1843</v>
      </c>
      <c r="C993" s="727" t="s">
        <v>1849</v>
      </c>
      <c r="D993" s="810" t="s">
        <v>2962</v>
      </c>
      <c r="E993" s="811" t="s">
        <v>1875</v>
      </c>
      <c r="F993" s="727" t="s">
        <v>1844</v>
      </c>
      <c r="G993" s="727" t="s">
        <v>1950</v>
      </c>
      <c r="H993" s="727" t="s">
        <v>571</v>
      </c>
      <c r="I993" s="727" t="s">
        <v>2115</v>
      </c>
      <c r="J993" s="727" t="s">
        <v>1952</v>
      </c>
      <c r="K993" s="727" t="s">
        <v>2116</v>
      </c>
      <c r="L993" s="728">
        <v>58.62</v>
      </c>
      <c r="M993" s="728">
        <v>58.62</v>
      </c>
      <c r="N993" s="727">
        <v>1</v>
      </c>
      <c r="O993" s="812">
        <v>1</v>
      </c>
      <c r="P993" s="728"/>
      <c r="Q993" s="745">
        <v>0</v>
      </c>
      <c r="R993" s="727"/>
      <c r="S993" s="745">
        <v>0</v>
      </c>
      <c r="T993" s="812"/>
      <c r="U993" s="768">
        <v>0</v>
      </c>
    </row>
    <row r="994" spans="1:21" ht="14.4" customHeight="1" x14ac:dyDescent="0.3">
      <c r="A994" s="726">
        <v>31</v>
      </c>
      <c r="B994" s="727" t="s">
        <v>1843</v>
      </c>
      <c r="C994" s="727" t="s">
        <v>1849</v>
      </c>
      <c r="D994" s="810" t="s">
        <v>2962</v>
      </c>
      <c r="E994" s="811" t="s">
        <v>1875</v>
      </c>
      <c r="F994" s="727" t="s">
        <v>1844</v>
      </c>
      <c r="G994" s="727" t="s">
        <v>1886</v>
      </c>
      <c r="H994" s="727" t="s">
        <v>610</v>
      </c>
      <c r="I994" s="727" t="s">
        <v>1959</v>
      </c>
      <c r="J994" s="727" t="s">
        <v>753</v>
      </c>
      <c r="K994" s="727" t="s">
        <v>1960</v>
      </c>
      <c r="L994" s="728">
        <v>368.16</v>
      </c>
      <c r="M994" s="728">
        <v>1840.8000000000002</v>
      </c>
      <c r="N994" s="727">
        <v>5</v>
      </c>
      <c r="O994" s="812">
        <v>2</v>
      </c>
      <c r="P994" s="728">
        <v>1840.8000000000002</v>
      </c>
      <c r="Q994" s="745">
        <v>1</v>
      </c>
      <c r="R994" s="727">
        <v>5</v>
      </c>
      <c r="S994" s="745">
        <v>1</v>
      </c>
      <c r="T994" s="812">
        <v>2</v>
      </c>
      <c r="U994" s="768">
        <v>1</v>
      </c>
    </row>
    <row r="995" spans="1:21" ht="14.4" customHeight="1" x14ac:dyDescent="0.3">
      <c r="A995" s="726">
        <v>31</v>
      </c>
      <c r="B995" s="727" t="s">
        <v>1843</v>
      </c>
      <c r="C995" s="727" t="s">
        <v>1849</v>
      </c>
      <c r="D995" s="810" t="s">
        <v>2962</v>
      </c>
      <c r="E995" s="811" t="s">
        <v>1875</v>
      </c>
      <c r="F995" s="727" t="s">
        <v>1844</v>
      </c>
      <c r="G995" s="727" t="s">
        <v>1886</v>
      </c>
      <c r="H995" s="727" t="s">
        <v>610</v>
      </c>
      <c r="I995" s="727" t="s">
        <v>1887</v>
      </c>
      <c r="J995" s="727" t="s">
        <v>753</v>
      </c>
      <c r="K995" s="727" t="s">
        <v>1497</v>
      </c>
      <c r="L995" s="728">
        <v>490.89</v>
      </c>
      <c r="M995" s="728">
        <v>14726.699999999999</v>
      </c>
      <c r="N995" s="727">
        <v>30</v>
      </c>
      <c r="O995" s="812">
        <v>13</v>
      </c>
      <c r="P995" s="728">
        <v>13254.029999999999</v>
      </c>
      <c r="Q995" s="745">
        <v>0.9</v>
      </c>
      <c r="R995" s="727">
        <v>27</v>
      </c>
      <c r="S995" s="745">
        <v>0.9</v>
      </c>
      <c r="T995" s="812">
        <v>12</v>
      </c>
      <c r="U995" s="768">
        <v>0.92307692307692313</v>
      </c>
    </row>
    <row r="996" spans="1:21" ht="14.4" customHeight="1" x14ac:dyDescent="0.3">
      <c r="A996" s="726">
        <v>31</v>
      </c>
      <c r="B996" s="727" t="s">
        <v>1843</v>
      </c>
      <c r="C996" s="727" t="s">
        <v>1849</v>
      </c>
      <c r="D996" s="810" t="s">
        <v>2962</v>
      </c>
      <c r="E996" s="811" t="s">
        <v>1875</v>
      </c>
      <c r="F996" s="727" t="s">
        <v>1844</v>
      </c>
      <c r="G996" s="727" t="s">
        <v>1886</v>
      </c>
      <c r="H996" s="727" t="s">
        <v>610</v>
      </c>
      <c r="I996" s="727" t="s">
        <v>2780</v>
      </c>
      <c r="J996" s="727" t="s">
        <v>753</v>
      </c>
      <c r="K996" s="727" t="s">
        <v>2781</v>
      </c>
      <c r="L996" s="728">
        <v>147.26</v>
      </c>
      <c r="M996" s="728">
        <v>294.52</v>
      </c>
      <c r="N996" s="727">
        <v>2</v>
      </c>
      <c r="O996" s="812">
        <v>1</v>
      </c>
      <c r="P996" s="728">
        <v>294.52</v>
      </c>
      <c r="Q996" s="745">
        <v>1</v>
      </c>
      <c r="R996" s="727">
        <v>2</v>
      </c>
      <c r="S996" s="745">
        <v>1</v>
      </c>
      <c r="T996" s="812">
        <v>1</v>
      </c>
      <c r="U996" s="768">
        <v>1</v>
      </c>
    </row>
    <row r="997" spans="1:21" ht="14.4" customHeight="1" x14ac:dyDescent="0.3">
      <c r="A997" s="726">
        <v>31</v>
      </c>
      <c r="B997" s="727" t="s">
        <v>1843</v>
      </c>
      <c r="C997" s="727" t="s">
        <v>1849</v>
      </c>
      <c r="D997" s="810" t="s">
        <v>2962</v>
      </c>
      <c r="E997" s="811" t="s">
        <v>1875</v>
      </c>
      <c r="F997" s="727" t="s">
        <v>1844</v>
      </c>
      <c r="G997" s="727" t="s">
        <v>1886</v>
      </c>
      <c r="H997" s="727" t="s">
        <v>610</v>
      </c>
      <c r="I997" s="727" t="s">
        <v>1888</v>
      </c>
      <c r="J997" s="727" t="s">
        <v>753</v>
      </c>
      <c r="K997" s="727" t="s">
        <v>1495</v>
      </c>
      <c r="L997" s="728">
        <v>736.33</v>
      </c>
      <c r="M997" s="728">
        <v>25035.220000000005</v>
      </c>
      <c r="N997" s="727">
        <v>34</v>
      </c>
      <c r="O997" s="812">
        <v>13</v>
      </c>
      <c r="P997" s="728">
        <v>22089.900000000005</v>
      </c>
      <c r="Q997" s="745">
        <v>0.88235294117647067</v>
      </c>
      <c r="R997" s="727">
        <v>30</v>
      </c>
      <c r="S997" s="745">
        <v>0.88235294117647056</v>
      </c>
      <c r="T997" s="812">
        <v>12</v>
      </c>
      <c r="U997" s="768">
        <v>0.92307692307692313</v>
      </c>
    </row>
    <row r="998" spans="1:21" ht="14.4" customHeight="1" x14ac:dyDescent="0.3">
      <c r="A998" s="726">
        <v>31</v>
      </c>
      <c r="B998" s="727" t="s">
        <v>1843</v>
      </c>
      <c r="C998" s="727" t="s">
        <v>1849</v>
      </c>
      <c r="D998" s="810" t="s">
        <v>2962</v>
      </c>
      <c r="E998" s="811" t="s">
        <v>1875</v>
      </c>
      <c r="F998" s="727" t="s">
        <v>1844</v>
      </c>
      <c r="G998" s="727" t="s">
        <v>1886</v>
      </c>
      <c r="H998" s="727" t="s">
        <v>610</v>
      </c>
      <c r="I998" s="727" t="s">
        <v>2018</v>
      </c>
      <c r="J998" s="727" t="s">
        <v>753</v>
      </c>
      <c r="K998" s="727" t="s">
        <v>2019</v>
      </c>
      <c r="L998" s="728">
        <v>923.74</v>
      </c>
      <c r="M998" s="728">
        <v>4618.7000000000007</v>
      </c>
      <c r="N998" s="727">
        <v>5</v>
      </c>
      <c r="O998" s="812">
        <v>3</v>
      </c>
      <c r="P998" s="728">
        <v>4618.7000000000007</v>
      </c>
      <c r="Q998" s="745">
        <v>1</v>
      </c>
      <c r="R998" s="727">
        <v>5</v>
      </c>
      <c r="S998" s="745">
        <v>1</v>
      </c>
      <c r="T998" s="812">
        <v>3</v>
      </c>
      <c r="U998" s="768">
        <v>1</v>
      </c>
    </row>
    <row r="999" spans="1:21" ht="14.4" customHeight="1" x14ac:dyDescent="0.3">
      <c r="A999" s="726">
        <v>31</v>
      </c>
      <c r="B999" s="727" t="s">
        <v>1843</v>
      </c>
      <c r="C999" s="727" t="s">
        <v>1849</v>
      </c>
      <c r="D999" s="810" t="s">
        <v>2962</v>
      </c>
      <c r="E999" s="811" t="s">
        <v>1875</v>
      </c>
      <c r="F999" s="727" t="s">
        <v>1844</v>
      </c>
      <c r="G999" s="727" t="s">
        <v>1886</v>
      </c>
      <c r="H999" s="727" t="s">
        <v>610</v>
      </c>
      <c r="I999" s="727" t="s">
        <v>2782</v>
      </c>
      <c r="J999" s="727" t="s">
        <v>2783</v>
      </c>
      <c r="K999" s="727" t="s">
        <v>2784</v>
      </c>
      <c r="L999" s="728">
        <v>1385.62</v>
      </c>
      <c r="M999" s="728">
        <v>2771.24</v>
      </c>
      <c r="N999" s="727">
        <v>2</v>
      </c>
      <c r="O999" s="812">
        <v>1</v>
      </c>
      <c r="P999" s="728">
        <v>2771.24</v>
      </c>
      <c r="Q999" s="745">
        <v>1</v>
      </c>
      <c r="R999" s="727">
        <v>2</v>
      </c>
      <c r="S999" s="745">
        <v>1</v>
      </c>
      <c r="T999" s="812">
        <v>1</v>
      </c>
      <c r="U999" s="768">
        <v>1</v>
      </c>
    </row>
    <row r="1000" spans="1:21" ht="14.4" customHeight="1" x14ac:dyDescent="0.3">
      <c r="A1000" s="726">
        <v>31</v>
      </c>
      <c r="B1000" s="727" t="s">
        <v>1843</v>
      </c>
      <c r="C1000" s="727" t="s">
        <v>1849</v>
      </c>
      <c r="D1000" s="810" t="s">
        <v>2962</v>
      </c>
      <c r="E1000" s="811" t="s">
        <v>1875</v>
      </c>
      <c r="F1000" s="727" t="s">
        <v>1844</v>
      </c>
      <c r="G1000" s="727" t="s">
        <v>2208</v>
      </c>
      <c r="H1000" s="727" t="s">
        <v>571</v>
      </c>
      <c r="I1000" s="727" t="s">
        <v>2785</v>
      </c>
      <c r="J1000" s="727" t="s">
        <v>2786</v>
      </c>
      <c r="K1000" s="727" t="s">
        <v>2787</v>
      </c>
      <c r="L1000" s="728">
        <v>112.87</v>
      </c>
      <c r="M1000" s="728">
        <v>225.74</v>
      </c>
      <c r="N1000" s="727">
        <v>2</v>
      </c>
      <c r="O1000" s="812">
        <v>0.5</v>
      </c>
      <c r="P1000" s="728">
        <v>225.74</v>
      </c>
      <c r="Q1000" s="745">
        <v>1</v>
      </c>
      <c r="R1000" s="727">
        <v>2</v>
      </c>
      <c r="S1000" s="745">
        <v>1</v>
      </c>
      <c r="T1000" s="812">
        <v>0.5</v>
      </c>
      <c r="U1000" s="768">
        <v>1</v>
      </c>
    </row>
    <row r="1001" spans="1:21" ht="14.4" customHeight="1" x14ac:dyDescent="0.3">
      <c r="A1001" s="726">
        <v>31</v>
      </c>
      <c r="B1001" s="727" t="s">
        <v>1843</v>
      </c>
      <c r="C1001" s="727" t="s">
        <v>1849</v>
      </c>
      <c r="D1001" s="810" t="s">
        <v>2962</v>
      </c>
      <c r="E1001" s="811" t="s">
        <v>1875</v>
      </c>
      <c r="F1001" s="727" t="s">
        <v>1844</v>
      </c>
      <c r="G1001" s="727" t="s">
        <v>2358</v>
      </c>
      <c r="H1001" s="727" t="s">
        <v>571</v>
      </c>
      <c r="I1001" s="727" t="s">
        <v>2788</v>
      </c>
      <c r="J1001" s="727" t="s">
        <v>910</v>
      </c>
      <c r="K1001" s="727" t="s">
        <v>2789</v>
      </c>
      <c r="L1001" s="728">
        <v>0</v>
      </c>
      <c r="M1001" s="728">
        <v>0</v>
      </c>
      <c r="N1001" s="727">
        <v>2</v>
      </c>
      <c r="O1001" s="812">
        <v>0.5</v>
      </c>
      <c r="P1001" s="728">
        <v>0</v>
      </c>
      <c r="Q1001" s="745"/>
      <c r="R1001" s="727">
        <v>2</v>
      </c>
      <c r="S1001" s="745">
        <v>1</v>
      </c>
      <c r="T1001" s="812">
        <v>0.5</v>
      </c>
      <c r="U1001" s="768">
        <v>1</v>
      </c>
    </row>
    <row r="1002" spans="1:21" ht="14.4" customHeight="1" x14ac:dyDescent="0.3">
      <c r="A1002" s="726">
        <v>31</v>
      </c>
      <c r="B1002" s="727" t="s">
        <v>1843</v>
      </c>
      <c r="C1002" s="727" t="s">
        <v>1849</v>
      </c>
      <c r="D1002" s="810" t="s">
        <v>2962</v>
      </c>
      <c r="E1002" s="811" t="s">
        <v>1875</v>
      </c>
      <c r="F1002" s="727" t="s">
        <v>1844</v>
      </c>
      <c r="G1002" s="727" t="s">
        <v>1961</v>
      </c>
      <c r="H1002" s="727" t="s">
        <v>571</v>
      </c>
      <c r="I1002" s="727" t="s">
        <v>2052</v>
      </c>
      <c r="J1002" s="727" t="s">
        <v>2053</v>
      </c>
      <c r="K1002" s="727" t="s">
        <v>2054</v>
      </c>
      <c r="L1002" s="728">
        <v>173.31</v>
      </c>
      <c r="M1002" s="728">
        <v>173.31</v>
      </c>
      <c r="N1002" s="727">
        <v>1</v>
      </c>
      <c r="O1002" s="812">
        <v>1</v>
      </c>
      <c r="P1002" s="728">
        <v>173.31</v>
      </c>
      <c r="Q1002" s="745">
        <v>1</v>
      </c>
      <c r="R1002" s="727">
        <v>1</v>
      </c>
      <c r="S1002" s="745">
        <v>1</v>
      </c>
      <c r="T1002" s="812">
        <v>1</v>
      </c>
      <c r="U1002" s="768">
        <v>1</v>
      </c>
    </row>
    <row r="1003" spans="1:21" ht="14.4" customHeight="1" x14ac:dyDescent="0.3">
      <c r="A1003" s="726">
        <v>31</v>
      </c>
      <c r="B1003" s="727" t="s">
        <v>1843</v>
      </c>
      <c r="C1003" s="727" t="s">
        <v>1849</v>
      </c>
      <c r="D1003" s="810" t="s">
        <v>2962</v>
      </c>
      <c r="E1003" s="811" t="s">
        <v>1875</v>
      </c>
      <c r="F1003" s="727" t="s">
        <v>1844</v>
      </c>
      <c r="G1003" s="727" t="s">
        <v>2790</v>
      </c>
      <c r="H1003" s="727" t="s">
        <v>610</v>
      </c>
      <c r="I1003" s="727" t="s">
        <v>1745</v>
      </c>
      <c r="J1003" s="727" t="s">
        <v>1018</v>
      </c>
      <c r="K1003" s="727" t="s">
        <v>1746</v>
      </c>
      <c r="L1003" s="728">
        <v>63.75</v>
      </c>
      <c r="M1003" s="728">
        <v>127.5</v>
      </c>
      <c r="N1003" s="727">
        <v>2</v>
      </c>
      <c r="O1003" s="812">
        <v>1</v>
      </c>
      <c r="P1003" s="728">
        <v>127.5</v>
      </c>
      <c r="Q1003" s="745">
        <v>1</v>
      </c>
      <c r="R1003" s="727">
        <v>2</v>
      </c>
      <c r="S1003" s="745">
        <v>1</v>
      </c>
      <c r="T1003" s="812">
        <v>1</v>
      </c>
      <c r="U1003" s="768">
        <v>1</v>
      </c>
    </row>
    <row r="1004" spans="1:21" ht="14.4" customHeight="1" x14ac:dyDescent="0.3">
      <c r="A1004" s="726">
        <v>31</v>
      </c>
      <c r="B1004" s="727" t="s">
        <v>1843</v>
      </c>
      <c r="C1004" s="727" t="s">
        <v>1849</v>
      </c>
      <c r="D1004" s="810" t="s">
        <v>2962</v>
      </c>
      <c r="E1004" s="811" t="s">
        <v>1875</v>
      </c>
      <c r="F1004" s="727" t="s">
        <v>1844</v>
      </c>
      <c r="G1004" s="727" t="s">
        <v>1890</v>
      </c>
      <c r="H1004" s="727" t="s">
        <v>610</v>
      </c>
      <c r="I1004" s="727" t="s">
        <v>1692</v>
      </c>
      <c r="J1004" s="727" t="s">
        <v>1693</v>
      </c>
      <c r="K1004" s="727" t="s">
        <v>1694</v>
      </c>
      <c r="L1004" s="728">
        <v>0</v>
      </c>
      <c r="M1004" s="728">
        <v>0</v>
      </c>
      <c r="N1004" s="727">
        <v>4</v>
      </c>
      <c r="O1004" s="812">
        <v>2</v>
      </c>
      <c r="P1004" s="728">
        <v>0</v>
      </c>
      <c r="Q1004" s="745"/>
      <c r="R1004" s="727">
        <v>4</v>
      </c>
      <c r="S1004" s="745">
        <v>1</v>
      </c>
      <c r="T1004" s="812">
        <v>2</v>
      </c>
      <c r="U1004" s="768">
        <v>1</v>
      </c>
    </row>
    <row r="1005" spans="1:21" ht="14.4" customHeight="1" x14ac:dyDescent="0.3">
      <c r="A1005" s="726">
        <v>31</v>
      </c>
      <c r="B1005" s="727" t="s">
        <v>1843</v>
      </c>
      <c r="C1005" s="727" t="s">
        <v>1849</v>
      </c>
      <c r="D1005" s="810" t="s">
        <v>2962</v>
      </c>
      <c r="E1005" s="811" t="s">
        <v>1875</v>
      </c>
      <c r="F1005" s="727" t="s">
        <v>1844</v>
      </c>
      <c r="G1005" s="727" t="s">
        <v>2791</v>
      </c>
      <c r="H1005" s="727" t="s">
        <v>571</v>
      </c>
      <c r="I1005" s="727" t="s">
        <v>2792</v>
      </c>
      <c r="J1005" s="727" t="s">
        <v>1355</v>
      </c>
      <c r="K1005" s="727" t="s">
        <v>2793</v>
      </c>
      <c r="L1005" s="728">
        <v>210.38</v>
      </c>
      <c r="M1005" s="728">
        <v>420.76</v>
      </c>
      <c r="N1005" s="727">
        <v>2</v>
      </c>
      <c r="O1005" s="812">
        <v>0.5</v>
      </c>
      <c r="P1005" s="728">
        <v>420.76</v>
      </c>
      <c r="Q1005" s="745">
        <v>1</v>
      </c>
      <c r="R1005" s="727">
        <v>2</v>
      </c>
      <c r="S1005" s="745">
        <v>1</v>
      </c>
      <c r="T1005" s="812">
        <v>0.5</v>
      </c>
      <c r="U1005" s="768">
        <v>1</v>
      </c>
    </row>
    <row r="1006" spans="1:21" ht="14.4" customHeight="1" x14ac:dyDescent="0.3">
      <c r="A1006" s="726">
        <v>31</v>
      </c>
      <c r="B1006" s="727" t="s">
        <v>1843</v>
      </c>
      <c r="C1006" s="727" t="s">
        <v>1849</v>
      </c>
      <c r="D1006" s="810" t="s">
        <v>2962</v>
      </c>
      <c r="E1006" s="811" t="s">
        <v>1875</v>
      </c>
      <c r="F1006" s="727" t="s">
        <v>1844</v>
      </c>
      <c r="G1006" s="727" t="s">
        <v>2533</v>
      </c>
      <c r="H1006" s="727" t="s">
        <v>610</v>
      </c>
      <c r="I1006" s="727" t="s">
        <v>2794</v>
      </c>
      <c r="J1006" s="727" t="s">
        <v>1575</v>
      </c>
      <c r="K1006" s="727" t="s">
        <v>2795</v>
      </c>
      <c r="L1006" s="728">
        <v>311.52999999999997</v>
      </c>
      <c r="M1006" s="728">
        <v>311.52999999999997</v>
      </c>
      <c r="N1006" s="727">
        <v>1</v>
      </c>
      <c r="O1006" s="812">
        <v>0.5</v>
      </c>
      <c r="P1006" s="728">
        <v>311.52999999999997</v>
      </c>
      <c r="Q1006" s="745">
        <v>1</v>
      </c>
      <c r="R1006" s="727">
        <v>1</v>
      </c>
      <c r="S1006" s="745">
        <v>1</v>
      </c>
      <c r="T1006" s="812">
        <v>0.5</v>
      </c>
      <c r="U1006" s="768">
        <v>1</v>
      </c>
    </row>
    <row r="1007" spans="1:21" ht="14.4" customHeight="1" x14ac:dyDescent="0.3">
      <c r="A1007" s="726">
        <v>31</v>
      </c>
      <c r="B1007" s="727" t="s">
        <v>1843</v>
      </c>
      <c r="C1007" s="727" t="s">
        <v>1849</v>
      </c>
      <c r="D1007" s="810" t="s">
        <v>2962</v>
      </c>
      <c r="E1007" s="811" t="s">
        <v>1875</v>
      </c>
      <c r="F1007" s="727" t="s">
        <v>1844</v>
      </c>
      <c r="G1007" s="727" t="s">
        <v>2162</v>
      </c>
      <c r="H1007" s="727" t="s">
        <v>571</v>
      </c>
      <c r="I1007" s="727" t="s">
        <v>2163</v>
      </c>
      <c r="J1007" s="727" t="s">
        <v>2164</v>
      </c>
      <c r="K1007" s="727" t="s">
        <v>1958</v>
      </c>
      <c r="L1007" s="728">
        <v>93.96</v>
      </c>
      <c r="M1007" s="728">
        <v>187.92</v>
      </c>
      <c r="N1007" s="727">
        <v>2</v>
      </c>
      <c r="O1007" s="812">
        <v>1</v>
      </c>
      <c r="P1007" s="728"/>
      <c r="Q1007" s="745">
        <v>0</v>
      </c>
      <c r="R1007" s="727"/>
      <c r="S1007" s="745">
        <v>0</v>
      </c>
      <c r="T1007" s="812"/>
      <c r="U1007" s="768">
        <v>0</v>
      </c>
    </row>
    <row r="1008" spans="1:21" ht="14.4" customHeight="1" x14ac:dyDescent="0.3">
      <c r="A1008" s="726">
        <v>31</v>
      </c>
      <c r="B1008" s="727" t="s">
        <v>1843</v>
      </c>
      <c r="C1008" s="727" t="s">
        <v>1849</v>
      </c>
      <c r="D1008" s="810" t="s">
        <v>2962</v>
      </c>
      <c r="E1008" s="811" t="s">
        <v>1875</v>
      </c>
      <c r="F1008" s="727" t="s">
        <v>1844</v>
      </c>
      <c r="G1008" s="727" t="s">
        <v>2162</v>
      </c>
      <c r="H1008" s="727" t="s">
        <v>571</v>
      </c>
      <c r="I1008" s="727" t="s">
        <v>2742</v>
      </c>
      <c r="J1008" s="727" t="s">
        <v>2438</v>
      </c>
      <c r="K1008" s="727" t="s">
        <v>2743</v>
      </c>
      <c r="L1008" s="728">
        <v>93.96</v>
      </c>
      <c r="M1008" s="728">
        <v>187.92</v>
      </c>
      <c r="N1008" s="727">
        <v>2</v>
      </c>
      <c r="O1008" s="812">
        <v>0.5</v>
      </c>
      <c r="P1008" s="728">
        <v>187.92</v>
      </c>
      <c r="Q1008" s="745">
        <v>1</v>
      </c>
      <c r="R1008" s="727">
        <v>2</v>
      </c>
      <c r="S1008" s="745">
        <v>1</v>
      </c>
      <c r="T1008" s="812">
        <v>0.5</v>
      </c>
      <c r="U1008" s="768">
        <v>1</v>
      </c>
    </row>
    <row r="1009" spans="1:21" ht="14.4" customHeight="1" x14ac:dyDescent="0.3">
      <c r="A1009" s="726">
        <v>31</v>
      </c>
      <c r="B1009" s="727" t="s">
        <v>1843</v>
      </c>
      <c r="C1009" s="727" t="s">
        <v>1849</v>
      </c>
      <c r="D1009" s="810" t="s">
        <v>2962</v>
      </c>
      <c r="E1009" s="811" t="s">
        <v>1875</v>
      </c>
      <c r="F1009" s="727" t="s">
        <v>1844</v>
      </c>
      <c r="G1009" s="727" t="s">
        <v>2162</v>
      </c>
      <c r="H1009" s="727" t="s">
        <v>571</v>
      </c>
      <c r="I1009" s="727" t="s">
        <v>2796</v>
      </c>
      <c r="J1009" s="727" t="s">
        <v>2745</v>
      </c>
      <c r="K1009" s="727" t="s">
        <v>2797</v>
      </c>
      <c r="L1009" s="728">
        <v>119.1</v>
      </c>
      <c r="M1009" s="728">
        <v>238.2</v>
      </c>
      <c r="N1009" s="727">
        <v>2</v>
      </c>
      <c r="O1009" s="812">
        <v>1</v>
      </c>
      <c r="P1009" s="728"/>
      <c r="Q1009" s="745">
        <v>0</v>
      </c>
      <c r="R1009" s="727"/>
      <c r="S1009" s="745">
        <v>0</v>
      </c>
      <c r="T1009" s="812"/>
      <c r="U1009" s="768">
        <v>0</v>
      </c>
    </row>
    <row r="1010" spans="1:21" ht="14.4" customHeight="1" x14ac:dyDescent="0.3">
      <c r="A1010" s="726">
        <v>31</v>
      </c>
      <c r="B1010" s="727" t="s">
        <v>1843</v>
      </c>
      <c r="C1010" s="727" t="s">
        <v>1849</v>
      </c>
      <c r="D1010" s="810" t="s">
        <v>2962</v>
      </c>
      <c r="E1010" s="811" t="s">
        <v>1875</v>
      </c>
      <c r="F1010" s="727" t="s">
        <v>1844</v>
      </c>
      <c r="G1010" s="727" t="s">
        <v>2162</v>
      </c>
      <c r="H1010" s="727" t="s">
        <v>571</v>
      </c>
      <c r="I1010" s="727" t="s">
        <v>2798</v>
      </c>
      <c r="J1010" s="727" t="s">
        <v>2363</v>
      </c>
      <c r="K1010" s="727" t="s">
        <v>2799</v>
      </c>
      <c r="L1010" s="728">
        <v>0</v>
      </c>
      <c r="M1010" s="728">
        <v>0</v>
      </c>
      <c r="N1010" s="727">
        <v>1</v>
      </c>
      <c r="O1010" s="812">
        <v>1</v>
      </c>
      <c r="P1010" s="728">
        <v>0</v>
      </c>
      <c r="Q1010" s="745"/>
      <c r="R1010" s="727">
        <v>1</v>
      </c>
      <c r="S1010" s="745">
        <v>1</v>
      </c>
      <c r="T1010" s="812">
        <v>1</v>
      </c>
      <c r="U1010" s="768">
        <v>1</v>
      </c>
    </row>
    <row r="1011" spans="1:21" ht="14.4" customHeight="1" x14ac:dyDescent="0.3">
      <c r="A1011" s="726">
        <v>31</v>
      </c>
      <c r="B1011" s="727" t="s">
        <v>1843</v>
      </c>
      <c r="C1011" s="727" t="s">
        <v>1849</v>
      </c>
      <c r="D1011" s="810" t="s">
        <v>2962</v>
      </c>
      <c r="E1011" s="811" t="s">
        <v>1875</v>
      </c>
      <c r="F1011" s="727" t="s">
        <v>1844</v>
      </c>
      <c r="G1011" s="727" t="s">
        <v>2162</v>
      </c>
      <c r="H1011" s="727" t="s">
        <v>571</v>
      </c>
      <c r="I1011" s="727" t="s">
        <v>2800</v>
      </c>
      <c r="J1011" s="727" t="s">
        <v>2164</v>
      </c>
      <c r="K1011" s="727" t="s">
        <v>1958</v>
      </c>
      <c r="L1011" s="728">
        <v>93.96</v>
      </c>
      <c r="M1011" s="728">
        <v>375.84</v>
      </c>
      <c r="N1011" s="727">
        <v>4</v>
      </c>
      <c r="O1011" s="812">
        <v>2</v>
      </c>
      <c r="P1011" s="728">
        <v>187.92</v>
      </c>
      <c r="Q1011" s="745">
        <v>0.5</v>
      </c>
      <c r="R1011" s="727">
        <v>2</v>
      </c>
      <c r="S1011" s="745">
        <v>0.5</v>
      </c>
      <c r="T1011" s="812">
        <v>1</v>
      </c>
      <c r="U1011" s="768">
        <v>0.5</v>
      </c>
    </row>
    <row r="1012" spans="1:21" ht="14.4" customHeight="1" x14ac:dyDescent="0.3">
      <c r="A1012" s="726">
        <v>31</v>
      </c>
      <c r="B1012" s="727" t="s">
        <v>1843</v>
      </c>
      <c r="C1012" s="727" t="s">
        <v>1849</v>
      </c>
      <c r="D1012" s="810" t="s">
        <v>2962</v>
      </c>
      <c r="E1012" s="811" t="s">
        <v>1875</v>
      </c>
      <c r="F1012" s="727" t="s">
        <v>1844</v>
      </c>
      <c r="G1012" s="727" t="s">
        <v>2284</v>
      </c>
      <c r="H1012" s="727" t="s">
        <v>571</v>
      </c>
      <c r="I1012" s="727" t="s">
        <v>2285</v>
      </c>
      <c r="J1012" s="727" t="s">
        <v>665</v>
      </c>
      <c r="K1012" s="727" t="s">
        <v>2286</v>
      </c>
      <c r="L1012" s="728">
        <v>0</v>
      </c>
      <c r="M1012" s="728">
        <v>0</v>
      </c>
      <c r="N1012" s="727">
        <v>5</v>
      </c>
      <c r="O1012" s="812">
        <v>2</v>
      </c>
      <c r="P1012" s="728">
        <v>0</v>
      </c>
      <c r="Q1012" s="745"/>
      <c r="R1012" s="727">
        <v>5</v>
      </c>
      <c r="S1012" s="745">
        <v>1</v>
      </c>
      <c r="T1012" s="812">
        <v>2</v>
      </c>
      <c r="U1012" s="768">
        <v>1</v>
      </c>
    </row>
    <row r="1013" spans="1:21" ht="14.4" customHeight="1" x14ac:dyDescent="0.3">
      <c r="A1013" s="726">
        <v>31</v>
      </c>
      <c r="B1013" s="727" t="s">
        <v>1843</v>
      </c>
      <c r="C1013" s="727" t="s">
        <v>1849</v>
      </c>
      <c r="D1013" s="810" t="s">
        <v>2962</v>
      </c>
      <c r="E1013" s="811" t="s">
        <v>1875</v>
      </c>
      <c r="F1013" s="727" t="s">
        <v>1844</v>
      </c>
      <c r="G1013" s="727" t="s">
        <v>2448</v>
      </c>
      <c r="H1013" s="727" t="s">
        <v>610</v>
      </c>
      <c r="I1013" s="727" t="s">
        <v>1720</v>
      </c>
      <c r="J1013" s="727" t="s">
        <v>1036</v>
      </c>
      <c r="K1013" s="727" t="s">
        <v>1721</v>
      </c>
      <c r="L1013" s="728">
        <v>0</v>
      </c>
      <c r="M1013" s="728">
        <v>0</v>
      </c>
      <c r="N1013" s="727">
        <v>1</v>
      </c>
      <c r="O1013" s="812">
        <v>1</v>
      </c>
      <c r="P1013" s="728">
        <v>0</v>
      </c>
      <c r="Q1013" s="745"/>
      <c r="R1013" s="727">
        <v>1</v>
      </c>
      <c r="S1013" s="745">
        <v>1</v>
      </c>
      <c r="T1013" s="812">
        <v>1</v>
      </c>
      <c r="U1013" s="768">
        <v>1</v>
      </c>
    </row>
    <row r="1014" spans="1:21" ht="14.4" customHeight="1" x14ac:dyDescent="0.3">
      <c r="A1014" s="726">
        <v>31</v>
      </c>
      <c r="B1014" s="727" t="s">
        <v>1843</v>
      </c>
      <c r="C1014" s="727" t="s">
        <v>1849</v>
      </c>
      <c r="D1014" s="810" t="s">
        <v>2962</v>
      </c>
      <c r="E1014" s="811" t="s">
        <v>1875</v>
      </c>
      <c r="F1014" s="727" t="s">
        <v>1844</v>
      </c>
      <c r="G1014" s="727" t="s">
        <v>2448</v>
      </c>
      <c r="H1014" s="727" t="s">
        <v>571</v>
      </c>
      <c r="I1014" s="727" t="s">
        <v>2801</v>
      </c>
      <c r="J1014" s="727" t="s">
        <v>2802</v>
      </c>
      <c r="K1014" s="727" t="s">
        <v>1719</v>
      </c>
      <c r="L1014" s="728">
        <v>0</v>
      </c>
      <c r="M1014" s="728">
        <v>0</v>
      </c>
      <c r="N1014" s="727">
        <v>1</v>
      </c>
      <c r="O1014" s="812">
        <v>0.5</v>
      </c>
      <c r="P1014" s="728">
        <v>0</v>
      </c>
      <c r="Q1014" s="745"/>
      <c r="R1014" s="727">
        <v>1</v>
      </c>
      <c r="S1014" s="745">
        <v>1</v>
      </c>
      <c r="T1014" s="812">
        <v>0.5</v>
      </c>
      <c r="U1014" s="768">
        <v>1</v>
      </c>
    </row>
    <row r="1015" spans="1:21" ht="14.4" customHeight="1" x14ac:dyDescent="0.3">
      <c r="A1015" s="726">
        <v>31</v>
      </c>
      <c r="B1015" s="727" t="s">
        <v>1843</v>
      </c>
      <c r="C1015" s="727" t="s">
        <v>1849</v>
      </c>
      <c r="D1015" s="810" t="s">
        <v>2962</v>
      </c>
      <c r="E1015" s="811" t="s">
        <v>1875</v>
      </c>
      <c r="F1015" s="727" t="s">
        <v>1844</v>
      </c>
      <c r="G1015" s="727" t="s">
        <v>2542</v>
      </c>
      <c r="H1015" s="727" t="s">
        <v>610</v>
      </c>
      <c r="I1015" s="727" t="s">
        <v>2543</v>
      </c>
      <c r="J1015" s="727" t="s">
        <v>2544</v>
      </c>
      <c r="K1015" s="727" t="s">
        <v>2545</v>
      </c>
      <c r="L1015" s="728">
        <v>802.48</v>
      </c>
      <c r="M1015" s="728">
        <v>1604.96</v>
      </c>
      <c r="N1015" s="727">
        <v>2</v>
      </c>
      <c r="O1015" s="812">
        <v>1</v>
      </c>
      <c r="P1015" s="728">
        <v>1604.96</v>
      </c>
      <c r="Q1015" s="745">
        <v>1</v>
      </c>
      <c r="R1015" s="727">
        <v>2</v>
      </c>
      <c r="S1015" s="745">
        <v>1</v>
      </c>
      <c r="T1015" s="812">
        <v>1</v>
      </c>
      <c r="U1015" s="768">
        <v>1</v>
      </c>
    </row>
    <row r="1016" spans="1:21" ht="14.4" customHeight="1" x14ac:dyDescent="0.3">
      <c r="A1016" s="726">
        <v>31</v>
      </c>
      <c r="B1016" s="727" t="s">
        <v>1843</v>
      </c>
      <c r="C1016" s="727" t="s">
        <v>1849</v>
      </c>
      <c r="D1016" s="810" t="s">
        <v>2962</v>
      </c>
      <c r="E1016" s="811" t="s">
        <v>1875</v>
      </c>
      <c r="F1016" s="727" t="s">
        <v>1846</v>
      </c>
      <c r="G1016" s="727" t="s">
        <v>2803</v>
      </c>
      <c r="H1016" s="727" t="s">
        <v>571</v>
      </c>
      <c r="I1016" s="727" t="s">
        <v>2804</v>
      </c>
      <c r="J1016" s="727" t="s">
        <v>2805</v>
      </c>
      <c r="K1016" s="727" t="s">
        <v>2806</v>
      </c>
      <c r="L1016" s="728">
        <v>1668</v>
      </c>
      <c r="M1016" s="728">
        <v>3336</v>
      </c>
      <c r="N1016" s="727">
        <v>2</v>
      </c>
      <c r="O1016" s="812">
        <v>2</v>
      </c>
      <c r="P1016" s="728"/>
      <c r="Q1016" s="745">
        <v>0</v>
      </c>
      <c r="R1016" s="727"/>
      <c r="S1016" s="745">
        <v>0</v>
      </c>
      <c r="T1016" s="812"/>
      <c r="U1016" s="768">
        <v>0</v>
      </c>
    </row>
    <row r="1017" spans="1:21" ht="14.4" customHeight="1" x14ac:dyDescent="0.3">
      <c r="A1017" s="726">
        <v>31</v>
      </c>
      <c r="B1017" s="727" t="s">
        <v>1843</v>
      </c>
      <c r="C1017" s="727" t="s">
        <v>1849</v>
      </c>
      <c r="D1017" s="810" t="s">
        <v>2962</v>
      </c>
      <c r="E1017" s="811" t="s">
        <v>1875</v>
      </c>
      <c r="F1017" s="727" t="s">
        <v>1846</v>
      </c>
      <c r="G1017" s="727" t="s">
        <v>1900</v>
      </c>
      <c r="H1017" s="727" t="s">
        <v>571</v>
      </c>
      <c r="I1017" s="727" t="s">
        <v>1901</v>
      </c>
      <c r="J1017" s="727" t="s">
        <v>1902</v>
      </c>
      <c r="K1017" s="727" t="s">
        <v>1903</v>
      </c>
      <c r="L1017" s="728">
        <v>35.130000000000003</v>
      </c>
      <c r="M1017" s="728">
        <v>70.260000000000005</v>
      </c>
      <c r="N1017" s="727">
        <v>2</v>
      </c>
      <c r="O1017" s="812">
        <v>1</v>
      </c>
      <c r="P1017" s="728">
        <v>70.260000000000005</v>
      </c>
      <c r="Q1017" s="745">
        <v>1</v>
      </c>
      <c r="R1017" s="727">
        <v>2</v>
      </c>
      <c r="S1017" s="745">
        <v>1</v>
      </c>
      <c r="T1017" s="812">
        <v>1</v>
      </c>
      <c r="U1017" s="768">
        <v>1</v>
      </c>
    </row>
    <row r="1018" spans="1:21" ht="14.4" customHeight="1" x14ac:dyDescent="0.3">
      <c r="A1018" s="726">
        <v>31</v>
      </c>
      <c r="B1018" s="727" t="s">
        <v>1843</v>
      </c>
      <c r="C1018" s="727" t="s">
        <v>1849</v>
      </c>
      <c r="D1018" s="810" t="s">
        <v>2962</v>
      </c>
      <c r="E1018" s="811" t="s">
        <v>1875</v>
      </c>
      <c r="F1018" s="727" t="s">
        <v>1846</v>
      </c>
      <c r="G1018" s="727" t="s">
        <v>1900</v>
      </c>
      <c r="H1018" s="727" t="s">
        <v>571</v>
      </c>
      <c r="I1018" s="727" t="s">
        <v>2496</v>
      </c>
      <c r="J1018" s="727" t="s">
        <v>2497</v>
      </c>
      <c r="K1018" s="727" t="s">
        <v>2498</v>
      </c>
      <c r="L1018" s="728">
        <v>56.25</v>
      </c>
      <c r="M1018" s="728">
        <v>112.5</v>
      </c>
      <c r="N1018" s="727">
        <v>2</v>
      </c>
      <c r="O1018" s="812">
        <v>1</v>
      </c>
      <c r="P1018" s="728">
        <v>112.5</v>
      </c>
      <c r="Q1018" s="745">
        <v>1</v>
      </c>
      <c r="R1018" s="727">
        <v>2</v>
      </c>
      <c r="S1018" s="745">
        <v>1</v>
      </c>
      <c r="T1018" s="812">
        <v>1</v>
      </c>
      <c r="U1018" s="768">
        <v>1</v>
      </c>
    </row>
    <row r="1019" spans="1:21" ht="14.4" customHeight="1" x14ac:dyDescent="0.3">
      <c r="A1019" s="726">
        <v>31</v>
      </c>
      <c r="B1019" s="727" t="s">
        <v>1843</v>
      </c>
      <c r="C1019" s="727" t="s">
        <v>1849</v>
      </c>
      <c r="D1019" s="810" t="s">
        <v>2962</v>
      </c>
      <c r="E1019" s="811" t="s">
        <v>1875</v>
      </c>
      <c r="F1019" s="727" t="s">
        <v>1846</v>
      </c>
      <c r="G1019" s="727" t="s">
        <v>1900</v>
      </c>
      <c r="H1019" s="727" t="s">
        <v>571</v>
      </c>
      <c r="I1019" s="727" t="s">
        <v>2807</v>
      </c>
      <c r="J1019" s="727" t="s">
        <v>2497</v>
      </c>
      <c r="K1019" s="727" t="s">
        <v>2808</v>
      </c>
      <c r="L1019" s="728">
        <v>100</v>
      </c>
      <c r="M1019" s="728">
        <v>600</v>
      </c>
      <c r="N1019" s="727">
        <v>6</v>
      </c>
      <c r="O1019" s="812">
        <v>2</v>
      </c>
      <c r="P1019" s="728">
        <v>600</v>
      </c>
      <c r="Q1019" s="745">
        <v>1</v>
      </c>
      <c r="R1019" s="727">
        <v>6</v>
      </c>
      <c r="S1019" s="745">
        <v>1</v>
      </c>
      <c r="T1019" s="812">
        <v>2</v>
      </c>
      <c r="U1019" s="768">
        <v>1</v>
      </c>
    </row>
    <row r="1020" spans="1:21" ht="14.4" customHeight="1" x14ac:dyDescent="0.3">
      <c r="A1020" s="726">
        <v>31</v>
      </c>
      <c r="B1020" s="727" t="s">
        <v>1843</v>
      </c>
      <c r="C1020" s="727" t="s">
        <v>1849</v>
      </c>
      <c r="D1020" s="810" t="s">
        <v>2962</v>
      </c>
      <c r="E1020" s="811" t="s">
        <v>1875</v>
      </c>
      <c r="F1020" s="727" t="s">
        <v>1846</v>
      </c>
      <c r="G1020" s="727" t="s">
        <v>1900</v>
      </c>
      <c r="H1020" s="727" t="s">
        <v>571</v>
      </c>
      <c r="I1020" s="727" t="s">
        <v>2809</v>
      </c>
      <c r="J1020" s="727" t="s">
        <v>2810</v>
      </c>
      <c r="K1020" s="727" t="s">
        <v>2811</v>
      </c>
      <c r="L1020" s="728">
        <v>99</v>
      </c>
      <c r="M1020" s="728">
        <v>198</v>
      </c>
      <c r="N1020" s="727">
        <v>2</v>
      </c>
      <c r="O1020" s="812">
        <v>1</v>
      </c>
      <c r="P1020" s="728"/>
      <c r="Q1020" s="745">
        <v>0</v>
      </c>
      <c r="R1020" s="727"/>
      <c r="S1020" s="745">
        <v>0</v>
      </c>
      <c r="T1020" s="812"/>
      <c r="U1020" s="768">
        <v>0</v>
      </c>
    </row>
    <row r="1021" spans="1:21" ht="14.4" customHeight="1" x14ac:dyDescent="0.3">
      <c r="A1021" s="726">
        <v>31</v>
      </c>
      <c r="B1021" s="727" t="s">
        <v>1843</v>
      </c>
      <c r="C1021" s="727" t="s">
        <v>1849</v>
      </c>
      <c r="D1021" s="810" t="s">
        <v>2962</v>
      </c>
      <c r="E1021" s="811" t="s">
        <v>1875</v>
      </c>
      <c r="F1021" s="727" t="s">
        <v>1846</v>
      </c>
      <c r="G1021" s="727" t="s">
        <v>1900</v>
      </c>
      <c r="H1021" s="727" t="s">
        <v>571</v>
      </c>
      <c r="I1021" s="727" t="s">
        <v>2290</v>
      </c>
      <c r="J1021" s="727" t="s">
        <v>1902</v>
      </c>
      <c r="K1021" s="727" t="s">
        <v>2291</v>
      </c>
      <c r="L1021" s="728">
        <v>30.99</v>
      </c>
      <c r="M1021" s="728">
        <v>123.96</v>
      </c>
      <c r="N1021" s="727">
        <v>4</v>
      </c>
      <c r="O1021" s="812">
        <v>2</v>
      </c>
      <c r="P1021" s="728">
        <v>123.96</v>
      </c>
      <c r="Q1021" s="745">
        <v>1</v>
      </c>
      <c r="R1021" s="727">
        <v>4</v>
      </c>
      <c r="S1021" s="745">
        <v>1</v>
      </c>
      <c r="T1021" s="812">
        <v>2</v>
      </c>
      <c r="U1021" s="768">
        <v>1</v>
      </c>
    </row>
    <row r="1022" spans="1:21" ht="14.4" customHeight="1" x14ac:dyDescent="0.3">
      <c r="A1022" s="726">
        <v>31</v>
      </c>
      <c r="B1022" s="727" t="s">
        <v>1843</v>
      </c>
      <c r="C1022" s="727" t="s">
        <v>1849</v>
      </c>
      <c r="D1022" s="810" t="s">
        <v>2962</v>
      </c>
      <c r="E1022" s="811" t="s">
        <v>1875</v>
      </c>
      <c r="F1022" s="727" t="s">
        <v>1846</v>
      </c>
      <c r="G1022" s="727" t="s">
        <v>1900</v>
      </c>
      <c r="H1022" s="727" t="s">
        <v>571</v>
      </c>
      <c r="I1022" s="727" t="s">
        <v>2812</v>
      </c>
      <c r="J1022" s="727" t="s">
        <v>2813</v>
      </c>
      <c r="K1022" s="727" t="s">
        <v>2814</v>
      </c>
      <c r="L1022" s="728">
        <v>15.55</v>
      </c>
      <c r="M1022" s="728">
        <v>2332.5</v>
      </c>
      <c r="N1022" s="727">
        <v>150</v>
      </c>
      <c r="O1022" s="812">
        <v>3</v>
      </c>
      <c r="P1022" s="728">
        <v>1555</v>
      </c>
      <c r="Q1022" s="745">
        <v>0.66666666666666663</v>
      </c>
      <c r="R1022" s="727">
        <v>100</v>
      </c>
      <c r="S1022" s="745">
        <v>0.66666666666666663</v>
      </c>
      <c r="T1022" s="812">
        <v>2</v>
      </c>
      <c r="U1022" s="768">
        <v>0.66666666666666663</v>
      </c>
    </row>
    <row r="1023" spans="1:21" ht="14.4" customHeight="1" x14ac:dyDescent="0.3">
      <c r="A1023" s="726">
        <v>31</v>
      </c>
      <c r="B1023" s="727" t="s">
        <v>1843</v>
      </c>
      <c r="C1023" s="727" t="s">
        <v>1849</v>
      </c>
      <c r="D1023" s="810" t="s">
        <v>2962</v>
      </c>
      <c r="E1023" s="811" t="s">
        <v>1875</v>
      </c>
      <c r="F1023" s="727" t="s">
        <v>1846</v>
      </c>
      <c r="G1023" s="727" t="s">
        <v>2029</v>
      </c>
      <c r="H1023" s="727" t="s">
        <v>571</v>
      </c>
      <c r="I1023" s="727" t="s">
        <v>2815</v>
      </c>
      <c r="J1023" s="727" t="s">
        <v>2816</v>
      </c>
      <c r="K1023" s="727" t="s">
        <v>2817</v>
      </c>
      <c r="L1023" s="728">
        <v>566</v>
      </c>
      <c r="M1023" s="728">
        <v>566</v>
      </c>
      <c r="N1023" s="727">
        <v>1</v>
      </c>
      <c r="O1023" s="812">
        <v>1</v>
      </c>
      <c r="P1023" s="728"/>
      <c r="Q1023" s="745">
        <v>0</v>
      </c>
      <c r="R1023" s="727"/>
      <c r="S1023" s="745">
        <v>0</v>
      </c>
      <c r="T1023" s="812"/>
      <c r="U1023" s="768">
        <v>0</v>
      </c>
    </row>
    <row r="1024" spans="1:21" ht="14.4" customHeight="1" x14ac:dyDescent="0.3">
      <c r="A1024" s="726">
        <v>31</v>
      </c>
      <c r="B1024" s="727" t="s">
        <v>1843</v>
      </c>
      <c r="C1024" s="727" t="s">
        <v>1849</v>
      </c>
      <c r="D1024" s="810" t="s">
        <v>2962</v>
      </c>
      <c r="E1024" s="811" t="s">
        <v>1875</v>
      </c>
      <c r="F1024" s="727" t="s">
        <v>1846</v>
      </c>
      <c r="G1024" s="727" t="s">
        <v>1904</v>
      </c>
      <c r="H1024" s="727" t="s">
        <v>571</v>
      </c>
      <c r="I1024" s="727" t="s">
        <v>2058</v>
      </c>
      <c r="J1024" s="727" t="s">
        <v>2059</v>
      </c>
      <c r="K1024" s="727" t="s">
        <v>2060</v>
      </c>
      <c r="L1024" s="728">
        <v>2296.87</v>
      </c>
      <c r="M1024" s="728">
        <v>2296.87</v>
      </c>
      <c r="N1024" s="727">
        <v>1</v>
      </c>
      <c r="O1024" s="812">
        <v>1</v>
      </c>
      <c r="P1024" s="728">
        <v>2296.87</v>
      </c>
      <c r="Q1024" s="745">
        <v>1</v>
      </c>
      <c r="R1024" s="727">
        <v>1</v>
      </c>
      <c r="S1024" s="745">
        <v>1</v>
      </c>
      <c r="T1024" s="812">
        <v>1</v>
      </c>
      <c r="U1024" s="768">
        <v>1</v>
      </c>
    </row>
    <row r="1025" spans="1:21" ht="14.4" customHeight="1" x14ac:dyDescent="0.3">
      <c r="A1025" s="726">
        <v>31</v>
      </c>
      <c r="B1025" s="727" t="s">
        <v>1843</v>
      </c>
      <c r="C1025" s="727" t="s">
        <v>1849</v>
      </c>
      <c r="D1025" s="810" t="s">
        <v>2962</v>
      </c>
      <c r="E1025" s="811" t="s">
        <v>1875</v>
      </c>
      <c r="F1025" s="727" t="s">
        <v>1846</v>
      </c>
      <c r="G1025" s="727" t="s">
        <v>1904</v>
      </c>
      <c r="H1025" s="727" t="s">
        <v>571</v>
      </c>
      <c r="I1025" s="727" t="s">
        <v>2094</v>
      </c>
      <c r="J1025" s="727" t="s">
        <v>2095</v>
      </c>
      <c r="K1025" s="727" t="s">
        <v>2096</v>
      </c>
      <c r="L1025" s="728">
        <v>320.25</v>
      </c>
      <c r="M1025" s="728">
        <v>960.75</v>
      </c>
      <c r="N1025" s="727">
        <v>3</v>
      </c>
      <c r="O1025" s="812">
        <v>3</v>
      </c>
      <c r="P1025" s="728">
        <v>960.75</v>
      </c>
      <c r="Q1025" s="745">
        <v>1</v>
      </c>
      <c r="R1025" s="727">
        <v>3</v>
      </c>
      <c r="S1025" s="745">
        <v>1</v>
      </c>
      <c r="T1025" s="812">
        <v>3</v>
      </c>
      <c r="U1025" s="768">
        <v>1</v>
      </c>
    </row>
    <row r="1026" spans="1:21" ht="14.4" customHeight="1" x14ac:dyDescent="0.3">
      <c r="A1026" s="726">
        <v>31</v>
      </c>
      <c r="B1026" s="727" t="s">
        <v>1843</v>
      </c>
      <c r="C1026" s="727" t="s">
        <v>1849</v>
      </c>
      <c r="D1026" s="810" t="s">
        <v>2962</v>
      </c>
      <c r="E1026" s="811" t="s">
        <v>1875</v>
      </c>
      <c r="F1026" s="727" t="s">
        <v>1846</v>
      </c>
      <c r="G1026" s="727" t="s">
        <v>1904</v>
      </c>
      <c r="H1026" s="727" t="s">
        <v>571</v>
      </c>
      <c r="I1026" s="727" t="s">
        <v>2143</v>
      </c>
      <c r="J1026" s="727" t="s">
        <v>2144</v>
      </c>
      <c r="K1026" s="727" t="s">
        <v>2145</v>
      </c>
      <c r="L1026" s="728">
        <v>245.43</v>
      </c>
      <c r="M1026" s="728">
        <v>245.43</v>
      </c>
      <c r="N1026" s="727">
        <v>1</v>
      </c>
      <c r="O1026" s="812">
        <v>1</v>
      </c>
      <c r="P1026" s="728">
        <v>245.43</v>
      </c>
      <c r="Q1026" s="745">
        <v>1</v>
      </c>
      <c r="R1026" s="727">
        <v>1</v>
      </c>
      <c r="S1026" s="745">
        <v>1</v>
      </c>
      <c r="T1026" s="812">
        <v>1</v>
      </c>
      <c r="U1026" s="768">
        <v>1</v>
      </c>
    </row>
    <row r="1027" spans="1:21" ht="14.4" customHeight="1" x14ac:dyDescent="0.3">
      <c r="A1027" s="726">
        <v>31</v>
      </c>
      <c r="B1027" s="727" t="s">
        <v>1843</v>
      </c>
      <c r="C1027" s="727" t="s">
        <v>1849</v>
      </c>
      <c r="D1027" s="810" t="s">
        <v>2962</v>
      </c>
      <c r="E1027" s="811" t="s">
        <v>1875</v>
      </c>
      <c r="F1027" s="727" t="s">
        <v>1846</v>
      </c>
      <c r="G1027" s="727" t="s">
        <v>1904</v>
      </c>
      <c r="H1027" s="727" t="s">
        <v>571</v>
      </c>
      <c r="I1027" s="727" t="s">
        <v>2292</v>
      </c>
      <c r="J1027" s="727" t="s">
        <v>2293</v>
      </c>
      <c r="K1027" s="727" t="s">
        <v>2294</v>
      </c>
      <c r="L1027" s="728">
        <v>1575</v>
      </c>
      <c r="M1027" s="728">
        <v>18900</v>
      </c>
      <c r="N1027" s="727">
        <v>12</v>
      </c>
      <c r="O1027" s="812">
        <v>12</v>
      </c>
      <c r="P1027" s="728">
        <v>18900</v>
      </c>
      <c r="Q1027" s="745">
        <v>1</v>
      </c>
      <c r="R1027" s="727">
        <v>12</v>
      </c>
      <c r="S1027" s="745">
        <v>1</v>
      </c>
      <c r="T1027" s="812">
        <v>12</v>
      </c>
      <c r="U1027" s="768">
        <v>1</v>
      </c>
    </row>
    <row r="1028" spans="1:21" ht="14.4" customHeight="1" x14ac:dyDescent="0.3">
      <c r="A1028" s="726">
        <v>31</v>
      </c>
      <c r="B1028" s="727" t="s">
        <v>1843</v>
      </c>
      <c r="C1028" s="727" t="s">
        <v>1849</v>
      </c>
      <c r="D1028" s="810" t="s">
        <v>2962</v>
      </c>
      <c r="E1028" s="811" t="s">
        <v>1875</v>
      </c>
      <c r="F1028" s="727" t="s">
        <v>1846</v>
      </c>
      <c r="G1028" s="727" t="s">
        <v>1904</v>
      </c>
      <c r="H1028" s="727" t="s">
        <v>571</v>
      </c>
      <c r="I1028" s="727" t="s">
        <v>2295</v>
      </c>
      <c r="J1028" s="727" t="s">
        <v>2296</v>
      </c>
      <c r="K1028" s="727" t="s">
        <v>2297</v>
      </c>
      <c r="L1028" s="728">
        <v>250</v>
      </c>
      <c r="M1028" s="728">
        <v>750</v>
      </c>
      <c r="N1028" s="727">
        <v>3</v>
      </c>
      <c r="O1028" s="812">
        <v>1</v>
      </c>
      <c r="P1028" s="728"/>
      <c r="Q1028" s="745">
        <v>0</v>
      </c>
      <c r="R1028" s="727"/>
      <c r="S1028" s="745">
        <v>0</v>
      </c>
      <c r="T1028" s="812"/>
      <c r="U1028" s="768">
        <v>0</v>
      </c>
    </row>
    <row r="1029" spans="1:21" ht="14.4" customHeight="1" x14ac:dyDescent="0.3">
      <c r="A1029" s="726">
        <v>31</v>
      </c>
      <c r="B1029" s="727" t="s">
        <v>1843</v>
      </c>
      <c r="C1029" s="727" t="s">
        <v>1849</v>
      </c>
      <c r="D1029" s="810" t="s">
        <v>2962</v>
      </c>
      <c r="E1029" s="811" t="s">
        <v>1875</v>
      </c>
      <c r="F1029" s="727" t="s">
        <v>1846</v>
      </c>
      <c r="G1029" s="727" t="s">
        <v>1904</v>
      </c>
      <c r="H1029" s="727" t="s">
        <v>571</v>
      </c>
      <c r="I1029" s="727" t="s">
        <v>2298</v>
      </c>
      <c r="J1029" s="727" t="s">
        <v>1985</v>
      </c>
      <c r="K1029" s="727" t="s">
        <v>2299</v>
      </c>
      <c r="L1029" s="728">
        <v>50.5</v>
      </c>
      <c r="M1029" s="728">
        <v>50.5</v>
      </c>
      <c r="N1029" s="727">
        <v>1</v>
      </c>
      <c r="O1029" s="812">
        <v>1</v>
      </c>
      <c r="P1029" s="728">
        <v>50.5</v>
      </c>
      <c r="Q1029" s="745">
        <v>1</v>
      </c>
      <c r="R1029" s="727">
        <v>1</v>
      </c>
      <c r="S1029" s="745">
        <v>1</v>
      </c>
      <c r="T1029" s="812">
        <v>1</v>
      </c>
      <c r="U1029" s="768">
        <v>1</v>
      </c>
    </row>
    <row r="1030" spans="1:21" ht="14.4" customHeight="1" x14ac:dyDescent="0.3">
      <c r="A1030" s="726">
        <v>31</v>
      </c>
      <c r="B1030" s="727" t="s">
        <v>1843</v>
      </c>
      <c r="C1030" s="727" t="s">
        <v>1849</v>
      </c>
      <c r="D1030" s="810" t="s">
        <v>2962</v>
      </c>
      <c r="E1030" s="811" t="s">
        <v>1875</v>
      </c>
      <c r="F1030" s="727" t="s">
        <v>1846</v>
      </c>
      <c r="G1030" s="727" t="s">
        <v>1904</v>
      </c>
      <c r="H1030" s="727" t="s">
        <v>571</v>
      </c>
      <c r="I1030" s="727" t="s">
        <v>1984</v>
      </c>
      <c r="J1030" s="727" t="s">
        <v>1985</v>
      </c>
      <c r="K1030" s="727" t="s">
        <v>1986</v>
      </c>
      <c r="L1030" s="728">
        <v>58.5</v>
      </c>
      <c r="M1030" s="728">
        <v>58.5</v>
      </c>
      <c r="N1030" s="727">
        <v>1</v>
      </c>
      <c r="O1030" s="812">
        <v>1</v>
      </c>
      <c r="P1030" s="728">
        <v>58.5</v>
      </c>
      <c r="Q1030" s="745">
        <v>1</v>
      </c>
      <c r="R1030" s="727">
        <v>1</v>
      </c>
      <c r="S1030" s="745">
        <v>1</v>
      </c>
      <c r="T1030" s="812">
        <v>1</v>
      </c>
      <c r="U1030" s="768">
        <v>1</v>
      </c>
    </row>
    <row r="1031" spans="1:21" ht="14.4" customHeight="1" x14ac:dyDescent="0.3">
      <c r="A1031" s="726">
        <v>31</v>
      </c>
      <c r="B1031" s="727" t="s">
        <v>1843</v>
      </c>
      <c r="C1031" s="727" t="s">
        <v>1849</v>
      </c>
      <c r="D1031" s="810" t="s">
        <v>2962</v>
      </c>
      <c r="E1031" s="811" t="s">
        <v>1875</v>
      </c>
      <c r="F1031" s="727" t="s">
        <v>1846</v>
      </c>
      <c r="G1031" s="727" t="s">
        <v>1904</v>
      </c>
      <c r="H1031" s="727" t="s">
        <v>571</v>
      </c>
      <c r="I1031" s="727" t="s">
        <v>1987</v>
      </c>
      <c r="J1031" s="727" t="s">
        <v>1988</v>
      </c>
      <c r="K1031" s="727" t="s">
        <v>1989</v>
      </c>
      <c r="L1031" s="728">
        <v>971.25</v>
      </c>
      <c r="M1031" s="728">
        <v>5827.5</v>
      </c>
      <c r="N1031" s="727">
        <v>6</v>
      </c>
      <c r="O1031" s="812">
        <v>6</v>
      </c>
      <c r="P1031" s="728">
        <v>5827.5</v>
      </c>
      <c r="Q1031" s="745">
        <v>1</v>
      </c>
      <c r="R1031" s="727">
        <v>6</v>
      </c>
      <c r="S1031" s="745">
        <v>1</v>
      </c>
      <c r="T1031" s="812">
        <v>6</v>
      </c>
      <c r="U1031" s="768">
        <v>1</v>
      </c>
    </row>
    <row r="1032" spans="1:21" ht="14.4" customHeight="1" x14ac:dyDescent="0.3">
      <c r="A1032" s="726">
        <v>31</v>
      </c>
      <c r="B1032" s="727" t="s">
        <v>1843</v>
      </c>
      <c r="C1032" s="727" t="s">
        <v>1849</v>
      </c>
      <c r="D1032" s="810" t="s">
        <v>2962</v>
      </c>
      <c r="E1032" s="811" t="s">
        <v>1875</v>
      </c>
      <c r="F1032" s="727" t="s">
        <v>1846</v>
      </c>
      <c r="G1032" s="727" t="s">
        <v>1904</v>
      </c>
      <c r="H1032" s="727" t="s">
        <v>571</v>
      </c>
      <c r="I1032" s="727" t="s">
        <v>2300</v>
      </c>
      <c r="J1032" s="727" t="s">
        <v>2301</v>
      </c>
      <c r="K1032" s="727" t="s">
        <v>2302</v>
      </c>
      <c r="L1032" s="728">
        <v>250</v>
      </c>
      <c r="M1032" s="728">
        <v>500</v>
      </c>
      <c r="N1032" s="727">
        <v>2</v>
      </c>
      <c r="O1032" s="812">
        <v>2</v>
      </c>
      <c r="P1032" s="728">
        <v>500</v>
      </c>
      <c r="Q1032" s="745">
        <v>1</v>
      </c>
      <c r="R1032" s="727">
        <v>2</v>
      </c>
      <c r="S1032" s="745">
        <v>1</v>
      </c>
      <c r="T1032" s="812">
        <v>2</v>
      </c>
      <c r="U1032" s="768">
        <v>1</v>
      </c>
    </row>
    <row r="1033" spans="1:21" ht="14.4" customHeight="1" x14ac:dyDescent="0.3">
      <c r="A1033" s="726">
        <v>31</v>
      </c>
      <c r="B1033" s="727" t="s">
        <v>1843</v>
      </c>
      <c r="C1033" s="727" t="s">
        <v>1849</v>
      </c>
      <c r="D1033" s="810" t="s">
        <v>2962</v>
      </c>
      <c r="E1033" s="811" t="s">
        <v>1875</v>
      </c>
      <c r="F1033" s="727" t="s">
        <v>1846</v>
      </c>
      <c r="G1033" s="727" t="s">
        <v>1904</v>
      </c>
      <c r="H1033" s="727" t="s">
        <v>571</v>
      </c>
      <c r="I1033" s="727" t="s">
        <v>2305</v>
      </c>
      <c r="J1033" s="727" t="s">
        <v>2306</v>
      </c>
      <c r="K1033" s="727" t="s">
        <v>2307</v>
      </c>
      <c r="L1033" s="728">
        <v>600</v>
      </c>
      <c r="M1033" s="728">
        <v>1800</v>
      </c>
      <c r="N1033" s="727">
        <v>3</v>
      </c>
      <c r="O1033" s="812">
        <v>3</v>
      </c>
      <c r="P1033" s="728">
        <v>600</v>
      </c>
      <c r="Q1033" s="745">
        <v>0.33333333333333331</v>
      </c>
      <c r="R1033" s="727">
        <v>1</v>
      </c>
      <c r="S1033" s="745">
        <v>0.33333333333333331</v>
      </c>
      <c r="T1033" s="812">
        <v>1</v>
      </c>
      <c r="U1033" s="768">
        <v>0.33333333333333331</v>
      </c>
    </row>
    <row r="1034" spans="1:21" ht="14.4" customHeight="1" x14ac:dyDescent="0.3">
      <c r="A1034" s="726">
        <v>31</v>
      </c>
      <c r="B1034" s="727" t="s">
        <v>1843</v>
      </c>
      <c r="C1034" s="727" t="s">
        <v>1849</v>
      </c>
      <c r="D1034" s="810" t="s">
        <v>2962</v>
      </c>
      <c r="E1034" s="811" t="s">
        <v>1875</v>
      </c>
      <c r="F1034" s="727" t="s">
        <v>1846</v>
      </c>
      <c r="G1034" s="727" t="s">
        <v>1904</v>
      </c>
      <c r="H1034" s="727" t="s">
        <v>571</v>
      </c>
      <c r="I1034" s="727" t="s">
        <v>2123</v>
      </c>
      <c r="J1034" s="727" t="s">
        <v>2124</v>
      </c>
      <c r="K1034" s="727" t="s">
        <v>2125</v>
      </c>
      <c r="L1034" s="728">
        <v>349.12</v>
      </c>
      <c r="M1034" s="728">
        <v>349.12</v>
      </c>
      <c r="N1034" s="727">
        <v>1</v>
      </c>
      <c r="O1034" s="812">
        <v>1</v>
      </c>
      <c r="P1034" s="728">
        <v>349.12</v>
      </c>
      <c r="Q1034" s="745">
        <v>1</v>
      </c>
      <c r="R1034" s="727">
        <v>1</v>
      </c>
      <c r="S1034" s="745">
        <v>1</v>
      </c>
      <c r="T1034" s="812">
        <v>1</v>
      </c>
      <c r="U1034" s="768">
        <v>1</v>
      </c>
    </row>
    <row r="1035" spans="1:21" ht="14.4" customHeight="1" x14ac:dyDescent="0.3">
      <c r="A1035" s="726">
        <v>31</v>
      </c>
      <c r="B1035" s="727" t="s">
        <v>1843</v>
      </c>
      <c r="C1035" s="727" t="s">
        <v>1849</v>
      </c>
      <c r="D1035" s="810" t="s">
        <v>2962</v>
      </c>
      <c r="E1035" s="811" t="s">
        <v>1875</v>
      </c>
      <c r="F1035" s="727" t="s">
        <v>1846</v>
      </c>
      <c r="G1035" s="727" t="s">
        <v>1904</v>
      </c>
      <c r="H1035" s="727" t="s">
        <v>571</v>
      </c>
      <c r="I1035" s="727" t="s">
        <v>1990</v>
      </c>
      <c r="J1035" s="727" t="s">
        <v>1991</v>
      </c>
      <c r="K1035" s="727" t="s">
        <v>1992</v>
      </c>
      <c r="L1035" s="728">
        <v>350</v>
      </c>
      <c r="M1035" s="728">
        <v>700</v>
      </c>
      <c r="N1035" s="727">
        <v>2</v>
      </c>
      <c r="O1035" s="812">
        <v>2</v>
      </c>
      <c r="P1035" s="728">
        <v>700</v>
      </c>
      <c r="Q1035" s="745">
        <v>1</v>
      </c>
      <c r="R1035" s="727">
        <v>2</v>
      </c>
      <c r="S1035" s="745">
        <v>1</v>
      </c>
      <c r="T1035" s="812">
        <v>2</v>
      </c>
      <c r="U1035" s="768">
        <v>1</v>
      </c>
    </row>
    <row r="1036" spans="1:21" ht="14.4" customHeight="1" x14ac:dyDescent="0.3">
      <c r="A1036" s="726">
        <v>31</v>
      </c>
      <c r="B1036" s="727" t="s">
        <v>1843</v>
      </c>
      <c r="C1036" s="727" t="s">
        <v>1849</v>
      </c>
      <c r="D1036" s="810" t="s">
        <v>2962</v>
      </c>
      <c r="E1036" s="811" t="s">
        <v>1875</v>
      </c>
      <c r="F1036" s="727" t="s">
        <v>1846</v>
      </c>
      <c r="G1036" s="727" t="s">
        <v>1904</v>
      </c>
      <c r="H1036" s="727" t="s">
        <v>571</v>
      </c>
      <c r="I1036" s="727" t="s">
        <v>2149</v>
      </c>
      <c r="J1036" s="727" t="s">
        <v>1985</v>
      </c>
      <c r="K1036" s="727" t="s">
        <v>2150</v>
      </c>
      <c r="L1036" s="728">
        <v>58.5</v>
      </c>
      <c r="M1036" s="728">
        <v>58.5</v>
      </c>
      <c r="N1036" s="727">
        <v>1</v>
      </c>
      <c r="O1036" s="812">
        <v>1</v>
      </c>
      <c r="P1036" s="728">
        <v>58.5</v>
      </c>
      <c r="Q1036" s="745">
        <v>1</v>
      </c>
      <c r="R1036" s="727">
        <v>1</v>
      </c>
      <c r="S1036" s="745">
        <v>1</v>
      </c>
      <c r="T1036" s="812">
        <v>1</v>
      </c>
      <c r="U1036" s="768">
        <v>1</v>
      </c>
    </row>
    <row r="1037" spans="1:21" ht="14.4" customHeight="1" x14ac:dyDescent="0.3">
      <c r="A1037" s="726">
        <v>31</v>
      </c>
      <c r="B1037" s="727" t="s">
        <v>1843</v>
      </c>
      <c r="C1037" s="727" t="s">
        <v>1849</v>
      </c>
      <c r="D1037" s="810" t="s">
        <v>2962</v>
      </c>
      <c r="E1037" s="811" t="s">
        <v>1875</v>
      </c>
      <c r="F1037" s="727" t="s">
        <v>1846</v>
      </c>
      <c r="G1037" s="727" t="s">
        <v>1904</v>
      </c>
      <c r="H1037" s="727" t="s">
        <v>571</v>
      </c>
      <c r="I1037" s="727" t="s">
        <v>2036</v>
      </c>
      <c r="J1037" s="727" t="s">
        <v>2037</v>
      </c>
      <c r="K1037" s="727" t="s">
        <v>2038</v>
      </c>
      <c r="L1037" s="728">
        <v>1000</v>
      </c>
      <c r="M1037" s="728">
        <v>3000</v>
      </c>
      <c r="N1037" s="727">
        <v>3</v>
      </c>
      <c r="O1037" s="812">
        <v>3</v>
      </c>
      <c r="P1037" s="728">
        <v>3000</v>
      </c>
      <c r="Q1037" s="745">
        <v>1</v>
      </c>
      <c r="R1037" s="727">
        <v>3</v>
      </c>
      <c r="S1037" s="745">
        <v>1</v>
      </c>
      <c r="T1037" s="812">
        <v>3</v>
      </c>
      <c r="U1037" s="768">
        <v>1</v>
      </c>
    </row>
    <row r="1038" spans="1:21" ht="14.4" customHeight="1" x14ac:dyDescent="0.3">
      <c r="A1038" s="726">
        <v>31</v>
      </c>
      <c r="B1038" s="727" t="s">
        <v>1843</v>
      </c>
      <c r="C1038" s="727" t="s">
        <v>1849</v>
      </c>
      <c r="D1038" s="810" t="s">
        <v>2962</v>
      </c>
      <c r="E1038" s="811" t="s">
        <v>1875</v>
      </c>
      <c r="F1038" s="727" t="s">
        <v>1846</v>
      </c>
      <c r="G1038" s="727" t="s">
        <v>1904</v>
      </c>
      <c r="H1038" s="727" t="s">
        <v>571</v>
      </c>
      <c r="I1038" s="727" t="s">
        <v>2153</v>
      </c>
      <c r="J1038" s="727" t="s">
        <v>2154</v>
      </c>
      <c r="K1038" s="727" t="s">
        <v>2102</v>
      </c>
      <c r="L1038" s="728">
        <v>1000</v>
      </c>
      <c r="M1038" s="728">
        <v>1000</v>
      </c>
      <c r="N1038" s="727">
        <v>1</v>
      </c>
      <c r="O1038" s="812">
        <v>1</v>
      </c>
      <c r="P1038" s="728"/>
      <c r="Q1038" s="745">
        <v>0</v>
      </c>
      <c r="R1038" s="727"/>
      <c r="S1038" s="745">
        <v>0</v>
      </c>
      <c r="T1038" s="812"/>
      <c r="U1038" s="768">
        <v>0</v>
      </c>
    </row>
    <row r="1039" spans="1:21" ht="14.4" customHeight="1" x14ac:dyDescent="0.3">
      <c r="A1039" s="726">
        <v>31</v>
      </c>
      <c r="B1039" s="727" t="s">
        <v>1843</v>
      </c>
      <c r="C1039" s="727" t="s">
        <v>1849</v>
      </c>
      <c r="D1039" s="810" t="s">
        <v>2962</v>
      </c>
      <c r="E1039" s="811" t="s">
        <v>1875</v>
      </c>
      <c r="F1039" s="727" t="s">
        <v>1846</v>
      </c>
      <c r="G1039" s="727" t="s">
        <v>1904</v>
      </c>
      <c r="H1039" s="727" t="s">
        <v>571</v>
      </c>
      <c r="I1039" s="727" t="s">
        <v>2818</v>
      </c>
      <c r="J1039" s="727" t="s">
        <v>2819</v>
      </c>
      <c r="K1039" s="727" t="s">
        <v>2820</v>
      </c>
      <c r="L1039" s="728">
        <v>400</v>
      </c>
      <c r="M1039" s="728">
        <v>400</v>
      </c>
      <c r="N1039" s="727">
        <v>1</v>
      </c>
      <c r="O1039" s="812">
        <v>1</v>
      </c>
      <c r="P1039" s="728">
        <v>400</v>
      </c>
      <c r="Q1039" s="745">
        <v>1</v>
      </c>
      <c r="R1039" s="727">
        <v>1</v>
      </c>
      <c r="S1039" s="745">
        <v>1</v>
      </c>
      <c r="T1039" s="812">
        <v>1</v>
      </c>
      <c r="U1039" s="768">
        <v>1</v>
      </c>
    </row>
    <row r="1040" spans="1:21" ht="14.4" customHeight="1" x14ac:dyDescent="0.3">
      <c r="A1040" s="726">
        <v>31</v>
      </c>
      <c r="B1040" s="727" t="s">
        <v>1843</v>
      </c>
      <c r="C1040" s="727" t="s">
        <v>1849</v>
      </c>
      <c r="D1040" s="810" t="s">
        <v>2962</v>
      </c>
      <c r="E1040" s="811" t="s">
        <v>1875</v>
      </c>
      <c r="F1040" s="727" t="s">
        <v>1846</v>
      </c>
      <c r="G1040" s="727" t="s">
        <v>1904</v>
      </c>
      <c r="H1040" s="727" t="s">
        <v>571</v>
      </c>
      <c r="I1040" s="727" t="s">
        <v>2552</v>
      </c>
      <c r="J1040" s="727" t="s">
        <v>2553</v>
      </c>
      <c r="K1040" s="727" t="s">
        <v>2554</v>
      </c>
      <c r="L1040" s="728">
        <v>400</v>
      </c>
      <c r="M1040" s="728">
        <v>400</v>
      </c>
      <c r="N1040" s="727">
        <v>1</v>
      </c>
      <c r="O1040" s="812">
        <v>1</v>
      </c>
      <c r="P1040" s="728">
        <v>400</v>
      </c>
      <c r="Q1040" s="745">
        <v>1</v>
      </c>
      <c r="R1040" s="727">
        <v>1</v>
      </c>
      <c r="S1040" s="745">
        <v>1</v>
      </c>
      <c r="T1040" s="812">
        <v>1</v>
      </c>
      <c r="U1040" s="768">
        <v>1</v>
      </c>
    </row>
    <row r="1041" spans="1:21" ht="14.4" customHeight="1" x14ac:dyDescent="0.3">
      <c r="A1041" s="726">
        <v>31</v>
      </c>
      <c r="B1041" s="727" t="s">
        <v>1843</v>
      </c>
      <c r="C1041" s="727" t="s">
        <v>1849</v>
      </c>
      <c r="D1041" s="810" t="s">
        <v>2962</v>
      </c>
      <c r="E1041" s="811" t="s">
        <v>1875</v>
      </c>
      <c r="F1041" s="727" t="s">
        <v>1846</v>
      </c>
      <c r="G1041" s="727" t="s">
        <v>1904</v>
      </c>
      <c r="H1041" s="727" t="s">
        <v>571</v>
      </c>
      <c r="I1041" s="727" t="s">
        <v>2312</v>
      </c>
      <c r="J1041" s="727" t="s">
        <v>2313</v>
      </c>
      <c r="K1041" s="727" t="s">
        <v>2314</v>
      </c>
      <c r="L1041" s="728">
        <v>628</v>
      </c>
      <c r="M1041" s="728">
        <v>628</v>
      </c>
      <c r="N1041" s="727">
        <v>1</v>
      </c>
      <c r="O1041" s="812">
        <v>1</v>
      </c>
      <c r="P1041" s="728"/>
      <c r="Q1041" s="745">
        <v>0</v>
      </c>
      <c r="R1041" s="727"/>
      <c r="S1041" s="745">
        <v>0</v>
      </c>
      <c r="T1041" s="812"/>
      <c r="U1041" s="768">
        <v>0</v>
      </c>
    </row>
    <row r="1042" spans="1:21" ht="14.4" customHeight="1" x14ac:dyDescent="0.3">
      <c r="A1042" s="726">
        <v>31</v>
      </c>
      <c r="B1042" s="727" t="s">
        <v>1843</v>
      </c>
      <c r="C1042" s="727" t="s">
        <v>1849</v>
      </c>
      <c r="D1042" s="810" t="s">
        <v>2962</v>
      </c>
      <c r="E1042" s="811" t="s">
        <v>1875</v>
      </c>
      <c r="F1042" s="727" t="s">
        <v>1846</v>
      </c>
      <c r="G1042" s="727" t="s">
        <v>1904</v>
      </c>
      <c r="H1042" s="727" t="s">
        <v>571</v>
      </c>
      <c r="I1042" s="727" t="s">
        <v>2505</v>
      </c>
      <c r="J1042" s="727" t="s">
        <v>2506</v>
      </c>
      <c r="K1042" s="727" t="s">
        <v>2507</v>
      </c>
      <c r="L1042" s="728">
        <v>3200</v>
      </c>
      <c r="M1042" s="728">
        <v>6400</v>
      </c>
      <c r="N1042" s="727">
        <v>2</v>
      </c>
      <c r="O1042" s="812">
        <v>2</v>
      </c>
      <c r="P1042" s="728">
        <v>6400</v>
      </c>
      <c r="Q1042" s="745">
        <v>1</v>
      </c>
      <c r="R1042" s="727">
        <v>2</v>
      </c>
      <c r="S1042" s="745">
        <v>1</v>
      </c>
      <c r="T1042" s="812">
        <v>2</v>
      </c>
      <c r="U1042" s="768">
        <v>1</v>
      </c>
    </row>
    <row r="1043" spans="1:21" ht="14.4" customHeight="1" x14ac:dyDescent="0.3">
      <c r="A1043" s="726">
        <v>31</v>
      </c>
      <c r="B1043" s="727" t="s">
        <v>1843</v>
      </c>
      <c r="C1043" s="727" t="s">
        <v>1849</v>
      </c>
      <c r="D1043" s="810" t="s">
        <v>2962</v>
      </c>
      <c r="E1043" s="811" t="s">
        <v>1875</v>
      </c>
      <c r="F1043" s="727" t="s">
        <v>1846</v>
      </c>
      <c r="G1043" s="727" t="s">
        <v>1904</v>
      </c>
      <c r="H1043" s="727" t="s">
        <v>571</v>
      </c>
      <c r="I1043" s="727" t="s">
        <v>2821</v>
      </c>
      <c r="J1043" s="727" t="s">
        <v>2822</v>
      </c>
      <c r="K1043" s="727" t="s">
        <v>2823</v>
      </c>
      <c r="L1043" s="728">
        <v>3200</v>
      </c>
      <c r="M1043" s="728">
        <v>3200</v>
      </c>
      <c r="N1043" s="727">
        <v>1</v>
      </c>
      <c r="O1043" s="812">
        <v>1</v>
      </c>
      <c r="P1043" s="728">
        <v>3200</v>
      </c>
      <c r="Q1043" s="745">
        <v>1</v>
      </c>
      <c r="R1043" s="727">
        <v>1</v>
      </c>
      <c r="S1043" s="745">
        <v>1</v>
      </c>
      <c r="T1043" s="812">
        <v>1</v>
      </c>
      <c r="U1043" s="768">
        <v>1</v>
      </c>
    </row>
    <row r="1044" spans="1:21" ht="14.4" customHeight="1" x14ac:dyDescent="0.3">
      <c r="A1044" s="726">
        <v>31</v>
      </c>
      <c r="B1044" s="727" t="s">
        <v>1843</v>
      </c>
      <c r="C1044" s="727" t="s">
        <v>1849</v>
      </c>
      <c r="D1044" s="810" t="s">
        <v>2962</v>
      </c>
      <c r="E1044" s="811" t="s">
        <v>1875</v>
      </c>
      <c r="F1044" s="727" t="s">
        <v>1846</v>
      </c>
      <c r="G1044" s="727" t="s">
        <v>1917</v>
      </c>
      <c r="H1044" s="727" t="s">
        <v>571</v>
      </c>
      <c r="I1044" s="727" t="s">
        <v>1918</v>
      </c>
      <c r="J1044" s="727" t="s">
        <v>1919</v>
      </c>
      <c r="K1044" s="727" t="s">
        <v>1920</v>
      </c>
      <c r="L1044" s="728">
        <v>200</v>
      </c>
      <c r="M1044" s="728">
        <v>400</v>
      </c>
      <c r="N1044" s="727">
        <v>2</v>
      </c>
      <c r="O1044" s="812">
        <v>1</v>
      </c>
      <c r="P1044" s="728">
        <v>400</v>
      </c>
      <c r="Q1044" s="745">
        <v>1</v>
      </c>
      <c r="R1044" s="727">
        <v>2</v>
      </c>
      <c r="S1044" s="745">
        <v>1</v>
      </c>
      <c r="T1044" s="812">
        <v>1</v>
      </c>
      <c r="U1044" s="768">
        <v>1</v>
      </c>
    </row>
    <row r="1045" spans="1:21" ht="14.4" customHeight="1" x14ac:dyDescent="0.3">
      <c r="A1045" s="726">
        <v>31</v>
      </c>
      <c r="B1045" s="727" t="s">
        <v>1843</v>
      </c>
      <c r="C1045" s="727" t="s">
        <v>1849</v>
      </c>
      <c r="D1045" s="810" t="s">
        <v>2962</v>
      </c>
      <c r="E1045" s="811" t="s">
        <v>1875</v>
      </c>
      <c r="F1045" s="727" t="s">
        <v>1846</v>
      </c>
      <c r="G1045" s="727" t="s">
        <v>2824</v>
      </c>
      <c r="H1045" s="727" t="s">
        <v>571</v>
      </c>
      <c r="I1045" s="727" t="s">
        <v>2825</v>
      </c>
      <c r="J1045" s="727" t="s">
        <v>2826</v>
      </c>
      <c r="K1045" s="727" t="s">
        <v>2827</v>
      </c>
      <c r="L1045" s="728">
        <v>0</v>
      </c>
      <c r="M1045" s="728">
        <v>0</v>
      </c>
      <c r="N1045" s="727">
        <v>1</v>
      </c>
      <c r="O1045" s="812">
        <v>1</v>
      </c>
      <c r="P1045" s="728"/>
      <c r="Q1045" s="745"/>
      <c r="R1045" s="727"/>
      <c r="S1045" s="745">
        <v>0</v>
      </c>
      <c r="T1045" s="812"/>
      <c r="U1045" s="768">
        <v>0</v>
      </c>
    </row>
    <row r="1046" spans="1:21" ht="14.4" customHeight="1" x14ac:dyDescent="0.3">
      <c r="A1046" s="726">
        <v>31</v>
      </c>
      <c r="B1046" s="727" t="s">
        <v>1843</v>
      </c>
      <c r="C1046" s="727" t="s">
        <v>1849</v>
      </c>
      <c r="D1046" s="810" t="s">
        <v>2962</v>
      </c>
      <c r="E1046" s="811" t="s">
        <v>1875</v>
      </c>
      <c r="F1046" s="727" t="s">
        <v>1846</v>
      </c>
      <c r="G1046" s="727" t="s">
        <v>2340</v>
      </c>
      <c r="H1046" s="727" t="s">
        <v>571</v>
      </c>
      <c r="I1046" s="727" t="s">
        <v>2344</v>
      </c>
      <c r="J1046" s="727" t="s">
        <v>2345</v>
      </c>
      <c r="K1046" s="727" t="s">
        <v>2346</v>
      </c>
      <c r="L1046" s="728">
        <v>1659.44</v>
      </c>
      <c r="M1046" s="728">
        <v>59739.840000000018</v>
      </c>
      <c r="N1046" s="727">
        <v>36</v>
      </c>
      <c r="O1046" s="812">
        <v>36</v>
      </c>
      <c r="P1046" s="728">
        <v>53102.080000000016</v>
      </c>
      <c r="Q1046" s="745">
        <v>0.88888888888888884</v>
      </c>
      <c r="R1046" s="727">
        <v>32</v>
      </c>
      <c r="S1046" s="745">
        <v>0.88888888888888884</v>
      </c>
      <c r="T1046" s="812">
        <v>32</v>
      </c>
      <c r="U1046" s="768">
        <v>0.88888888888888884</v>
      </c>
    </row>
    <row r="1047" spans="1:21" ht="14.4" customHeight="1" x14ac:dyDescent="0.3">
      <c r="A1047" s="726">
        <v>31</v>
      </c>
      <c r="B1047" s="727" t="s">
        <v>1843</v>
      </c>
      <c r="C1047" s="727" t="s">
        <v>1849</v>
      </c>
      <c r="D1047" s="810" t="s">
        <v>2962</v>
      </c>
      <c r="E1047" s="811" t="s">
        <v>1876</v>
      </c>
      <c r="F1047" s="727" t="s">
        <v>1844</v>
      </c>
      <c r="G1047" s="727" t="s">
        <v>1921</v>
      </c>
      <c r="H1047" s="727" t="s">
        <v>571</v>
      </c>
      <c r="I1047" s="727" t="s">
        <v>2828</v>
      </c>
      <c r="J1047" s="727" t="s">
        <v>2829</v>
      </c>
      <c r="K1047" s="727" t="s">
        <v>1549</v>
      </c>
      <c r="L1047" s="728">
        <v>0</v>
      </c>
      <c r="M1047" s="728">
        <v>0</v>
      </c>
      <c r="N1047" s="727">
        <v>2</v>
      </c>
      <c r="O1047" s="812">
        <v>0.5</v>
      </c>
      <c r="P1047" s="728">
        <v>0</v>
      </c>
      <c r="Q1047" s="745"/>
      <c r="R1047" s="727">
        <v>2</v>
      </c>
      <c r="S1047" s="745">
        <v>1</v>
      </c>
      <c r="T1047" s="812">
        <v>0.5</v>
      </c>
      <c r="U1047" s="768">
        <v>1</v>
      </c>
    </row>
    <row r="1048" spans="1:21" ht="14.4" customHeight="1" x14ac:dyDescent="0.3">
      <c r="A1048" s="726">
        <v>31</v>
      </c>
      <c r="B1048" s="727" t="s">
        <v>1843</v>
      </c>
      <c r="C1048" s="727" t="s">
        <v>1849</v>
      </c>
      <c r="D1048" s="810" t="s">
        <v>2962</v>
      </c>
      <c r="E1048" s="811" t="s">
        <v>1876</v>
      </c>
      <c r="F1048" s="727" t="s">
        <v>1844</v>
      </c>
      <c r="G1048" s="727" t="s">
        <v>1885</v>
      </c>
      <c r="H1048" s="727" t="s">
        <v>610</v>
      </c>
      <c r="I1048" s="727" t="s">
        <v>1614</v>
      </c>
      <c r="J1048" s="727" t="s">
        <v>1067</v>
      </c>
      <c r="K1048" s="727" t="s">
        <v>1615</v>
      </c>
      <c r="L1048" s="728">
        <v>154.36000000000001</v>
      </c>
      <c r="M1048" s="728">
        <v>463.08000000000004</v>
      </c>
      <c r="N1048" s="727">
        <v>3</v>
      </c>
      <c r="O1048" s="812">
        <v>3</v>
      </c>
      <c r="P1048" s="728">
        <v>308.72000000000003</v>
      </c>
      <c r="Q1048" s="745">
        <v>0.66666666666666663</v>
      </c>
      <c r="R1048" s="727">
        <v>2</v>
      </c>
      <c r="S1048" s="745">
        <v>0.66666666666666663</v>
      </c>
      <c r="T1048" s="812">
        <v>2</v>
      </c>
      <c r="U1048" s="768">
        <v>0.66666666666666663</v>
      </c>
    </row>
    <row r="1049" spans="1:21" ht="14.4" customHeight="1" x14ac:dyDescent="0.3">
      <c r="A1049" s="726">
        <v>31</v>
      </c>
      <c r="B1049" s="727" t="s">
        <v>1843</v>
      </c>
      <c r="C1049" s="727" t="s">
        <v>1849</v>
      </c>
      <c r="D1049" s="810" t="s">
        <v>2962</v>
      </c>
      <c r="E1049" s="811" t="s">
        <v>1876</v>
      </c>
      <c r="F1049" s="727" t="s">
        <v>1844</v>
      </c>
      <c r="G1049" s="727" t="s">
        <v>1885</v>
      </c>
      <c r="H1049" s="727" t="s">
        <v>610</v>
      </c>
      <c r="I1049" s="727" t="s">
        <v>1616</v>
      </c>
      <c r="J1049" s="727" t="s">
        <v>1617</v>
      </c>
      <c r="K1049" s="727" t="s">
        <v>1618</v>
      </c>
      <c r="L1049" s="728">
        <v>149.52000000000001</v>
      </c>
      <c r="M1049" s="728">
        <v>149.52000000000001</v>
      </c>
      <c r="N1049" s="727">
        <v>1</v>
      </c>
      <c r="O1049" s="812">
        <v>1</v>
      </c>
      <c r="P1049" s="728">
        <v>149.52000000000001</v>
      </c>
      <c r="Q1049" s="745">
        <v>1</v>
      </c>
      <c r="R1049" s="727">
        <v>1</v>
      </c>
      <c r="S1049" s="745">
        <v>1</v>
      </c>
      <c r="T1049" s="812">
        <v>1</v>
      </c>
      <c r="U1049" s="768">
        <v>1</v>
      </c>
    </row>
    <row r="1050" spans="1:21" ht="14.4" customHeight="1" x14ac:dyDescent="0.3">
      <c r="A1050" s="726">
        <v>31</v>
      </c>
      <c r="B1050" s="727" t="s">
        <v>1843</v>
      </c>
      <c r="C1050" s="727" t="s">
        <v>1849</v>
      </c>
      <c r="D1050" s="810" t="s">
        <v>2962</v>
      </c>
      <c r="E1050" s="811" t="s">
        <v>1876</v>
      </c>
      <c r="F1050" s="727" t="s">
        <v>1844</v>
      </c>
      <c r="G1050" s="727" t="s">
        <v>1885</v>
      </c>
      <c r="H1050" s="727" t="s">
        <v>610</v>
      </c>
      <c r="I1050" s="727" t="s">
        <v>2675</v>
      </c>
      <c r="J1050" s="727" t="s">
        <v>2676</v>
      </c>
      <c r="K1050" s="727" t="s">
        <v>2677</v>
      </c>
      <c r="L1050" s="728">
        <v>75.73</v>
      </c>
      <c r="M1050" s="728">
        <v>75.73</v>
      </c>
      <c r="N1050" s="727">
        <v>1</v>
      </c>
      <c r="O1050" s="812">
        <v>1</v>
      </c>
      <c r="P1050" s="728">
        <v>75.73</v>
      </c>
      <c r="Q1050" s="745">
        <v>1</v>
      </c>
      <c r="R1050" s="727">
        <v>1</v>
      </c>
      <c r="S1050" s="745">
        <v>1</v>
      </c>
      <c r="T1050" s="812">
        <v>1</v>
      </c>
      <c r="U1050" s="768">
        <v>1</v>
      </c>
    </row>
    <row r="1051" spans="1:21" ht="14.4" customHeight="1" x14ac:dyDescent="0.3">
      <c r="A1051" s="726">
        <v>31</v>
      </c>
      <c r="B1051" s="727" t="s">
        <v>1843</v>
      </c>
      <c r="C1051" s="727" t="s">
        <v>1849</v>
      </c>
      <c r="D1051" s="810" t="s">
        <v>2962</v>
      </c>
      <c r="E1051" s="811" t="s">
        <v>1876</v>
      </c>
      <c r="F1051" s="727" t="s">
        <v>1844</v>
      </c>
      <c r="G1051" s="727" t="s">
        <v>2511</v>
      </c>
      <c r="H1051" s="727" t="s">
        <v>610</v>
      </c>
      <c r="I1051" s="727" t="s">
        <v>2830</v>
      </c>
      <c r="J1051" s="727" t="s">
        <v>1639</v>
      </c>
      <c r="K1051" s="727" t="s">
        <v>2831</v>
      </c>
      <c r="L1051" s="728">
        <v>141.09</v>
      </c>
      <c r="M1051" s="728">
        <v>141.09</v>
      </c>
      <c r="N1051" s="727">
        <v>1</v>
      </c>
      <c r="O1051" s="812">
        <v>0.5</v>
      </c>
      <c r="P1051" s="728">
        <v>141.09</v>
      </c>
      <c r="Q1051" s="745">
        <v>1</v>
      </c>
      <c r="R1051" s="727">
        <v>1</v>
      </c>
      <c r="S1051" s="745">
        <v>1</v>
      </c>
      <c r="T1051" s="812">
        <v>0.5</v>
      </c>
      <c r="U1051" s="768">
        <v>1</v>
      </c>
    </row>
    <row r="1052" spans="1:21" ht="14.4" customHeight="1" x14ac:dyDescent="0.3">
      <c r="A1052" s="726">
        <v>31</v>
      </c>
      <c r="B1052" s="727" t="s">
        <v>1843</v>
      </c>
      <c r="C1052" s="727" t="s">
        <v>1849</v>
      </c>
      <c r="D1052" s="810" t="s">
        <v>2962</v>
      </c>
      <c r="E1052" s="811" t="s">
        <v>1876</v>
      </c>
      <c r="F1052" s="727" t="s">
        <v>1844</v>
      </c>
      <c r="G1052" s="727" t="s">
        <v>2005</v>
      </c>
      <c r="H1052" s="727" t="s">
        <v>571</v>
      </c>
      <c r="I1052" s="727" t="s">
        <v>2006</v>
      </c>
      <c r="J1052" s="727" t="s">
        <v>2007</v>
      </c>
      <c r="K1052" s="727" t="s">
        <v>1626</v>
      </c>
      <c r="L1052" s="728">
        <v>78.33</v>
      </c>
      <c r="M1052" s="728">
        <v>78.33</v>
      </c>
      <c r="N1052" s="727">
        <v>1</v>
      </c>
      <c r="O1052" s="812">
        <v>1</v>
      </c>
      <c r="P1052" s="728">
        <v>78.33</v>
      </c>
      <c r="Q1052" s="745">
        <v>1</v>
      </c>
      <c r="R1052" s="727">
        <v>1</v>
      </c>
      <c r="S1052" s="745">
        <v>1</v>
      </c>
      <c r="T1052" s="812">
        <v>1</v>
      </c>
      <c r="U1052" s="768">
        <v>1</v>
      </c>
    </row>
    <row r="1053" spans="1:21" ht="14.4" customHeight="1" x14ac:dyDescent="0.3">
      <c r="A1053" s="726">
        <v>31</v>
      </c>
      <c r="B1053" s="727" t="s">
        <v>1843</v>
      </c>
      <c r="C1053" s="727" t="s">
        <v>1849</v>
      </c>
      <c r="D1053" s="810" t="s">
        <v>2962</v>
      </c>
      <c r="E1053" s="811" t="s">
        <v>1876</v>
      </c>
      <c r="F1053" s="727" t="s">
        <v>1844</v>
      </c>
      <c r="G1053" s="727" t="s">
        <v>2130</v>
      </c>
      <c r="H1053" s="727" t="s">
        <v>571</v>
      </c>
      <c r="I1053" s="727" t="s">
        <v>2555</v>
      </c>
      <c r="J1053" s="727" t="s">
        <v>2556</v>
      </c>
      <c r="K1053" s="727" t="s">
        <v>2391</v>
      </c>
      <c r="L1053" s="728">
        <v>32.28</v>
      </c>
      <c r="M1053" s="728">
        <v>32.28</v>
      </c>
      <c r="N1053" s="727">
        <v>1</v>
      </c>
      <c r="O1053" s="812">
        <v>1</v>
      </c>
      <c r="P1053" s="728">
        <v>32.28</v>
      </c>
      <c r="Q1053" s="745">
        <v>1</v>
      </c>
      <c r="R1053" s="727">
        <v>1</v>
      </c>
      <c r="S1053" s="745">
        <v>1</v>
      </c>
      <c r="T1053" s="812">
        <v>1</v>
      </c>
      <c r="U1053" s="768">
        <v>1</v>
      </c>
    </row>
    <row r="1054" spans="1:21" ht="14.4" customHeight="1" x14ac:dyDescent="0.3">
      <c r="A1054" s="726">
        <v>31</v>
      </c>
      <c r="B1054" s="727" t="s">
        <v>1843</v>
      </c>
      <c r="C1054" s="727" t="s">
        <v>1849</v>
      </c>
      <c r="D1054" s="810" t="s">
        <v>2962</v>
      </c>
      <c r="E1054" s="811" t="s">
        <v>1876</v>
      </c>
      <c r="F1054" s="727" t="s">
        <v>1844</v>
      </c>
      <c r="G1054" s="727" t="s">
        <v>2703</v>
      </c>
      <c r="H1054" s="727" t="s">
        <v>571</v>
      </c>
      <c r="I1054" s="727" t="s">
        <v>2704</v>
      </c>
      <c r="J1054" s="727" t="s">
        <v>2705</v>
      </c>
      <c r="K1054" s="727" t="s">
        <v>2706</v>
      </c>
      <c r="L1054" s="728">
        <v>736.33</v>
      </c>
      <c r="M1054" s="728">
        <v>736.33</v>
      </c>
      <c r="N1054" s="727">
        <v>1</v>
      </c>
      <c r="O1054" s="812">
        <v>0.5</v>
      </c>
      <c r="P1054" s="728">
        <v>736.33</v>
      </c>
      <c r="Q1054" s="745">
        <v>1</v>
      </c>
      <c r="R1054" s="727">
        <v>1</v>
      </c>
      <c r="S1054" s="745">
        <v>1</v>
      </c>
      <c r="T1054" s="812">
        <v>0.5</v>
      </c>
      <c r="U1054" s="768">
        <v>1</v>
      </c>
    </row>
    <row r="1055" spans="1:21" ht="14.4" customHeight="1" x14ac:dyDescent="0.3">
      <c r="A1055" s="726">
        <v>31</v>
      </c>
      <c r="B1055" s="727" t="s">
        <v>1843</v>
      </c>
      <c r="C1055" s="727" t="s">
        <v>1849</v>
      </c>
      <c r="D1055" s="810" t="s">
        <v>2962</v>
      </c>
      <c r="E1055" s="811" t="s">
        <v>1876</v>
      </c>
      <c r="F1055" s="727" t="s">
        <v>1844</v>
      </c>
      <c r="G1055" s="727" t="s">
        <v>2832</v>
      </c>
      <c r="H1055" s="727" t="s">
        <v>571</v>
      </c>
      <c r="I1055" s="727" t="s">
        <v>2833</v>
      </c>
      <c r="J1055" s="727" t="s">
        <v>2834</v>
      </c>
      <c r="K1055" s="727" t="s">
        <v>2835</v>
      </c>
      <c r="L1055" s="728">
        <v>0</v>
      </c>
      <c r="M1055" s="728">
        <v>0</v>
      </c>
      <c r="N1055" s="727">
        <v>2</v>
      </c>
      <c r="O1055" s="812">
        <v>1</v>
      </c>
      <c r="P1055" s="728">
        <v>0</v>
      </c>
      <c r="Q1055" s="745"/>
      <c r="R1055" s="727">
        <v>2</v>
      </c>
      <c r="S1055" s="745">
        <v>1</v>
      </c>
      <c r="T1055" s="812">
        <v>1</v>
      </c>
      <c r="U1055" s="768">
        <v>1</v>
      </c>
    </row>
    <row r="1056" spans="1:21" ht="14.4" customHeight="1" x14ac:dyDescent="0.3">
      <c r="A1056" s="726">
        <v>31</v>
      </c>
      <c r="B1056" s="727" t="s">
        <v>1843</v>
      </c>
      <c r="C1056" s="727" t="s">
        <v>1849</v>
      </c>
      <c r="D1056" s="810" t="s">
        <v>2962</v>
      </c>
      <c r="E1056" s="811" t="s">
        <v>1876</v>
      </c>
      <c r="F1056" s="727" t="s">
        <v>1844</v>
      </c>
      <c r="G1056" s="727" t="s">
        <v>2065</v>
      </c>
      <c r="H1056" s="727" t="s">
        <v>571</v>
      </c>
      <c r="I1056" s="727" t="s">
        <v>2066</v>
      </c>
      <c r="J1056" s="727" t="s">
        <v>1105</v>
      </c>
      <c r="K1056" s="727" t="s">
        <v>2067</v>
      </c>
      <c r="L1056" s="728">
        <v>48.09</v>
      </c>
      <c r="M1056" s="728">
        <v>96.18</v>
      </c>
      <c r="N1056" s="727">
        <v>2</v>
      </c>
      <c r="O1056" s="812">
        <v>0.5</v>
      </c>
      <c r="P1056" s="728"/>
      <c r="Q1056" s="745">
        <v>0</v>
      </c>
      <c r="R1056" s="727"/>
      <c r="S1056" s="745">
        <v>0</v>
      </c>
      <c r="T1056" s="812"/>
      <c r="U1056" s="768">
        <v>0</v>
      </c>
    </row>
    <row r="1057" spans="1:21" ht="14.4" customHeight="1" x14ac:dyDescent="0.3">
      <c r="A1057" s="726">
        <v>31</v>
      </c>
      <c r="B1057" s="727" t="s">
        <v>1843</v>
      </c>
      <c r="C1057" s="727" t="s">
        <v>1849</v>
      </c>
      <c r="D1057" s="810" t="s">
        <v>2962</v>
      </c>
      <c r="E1057" s="811" t="s">
        <v>1876</v>
      </c>
      <c r="F1057" s="727" t="s">
        <v>1844</v>
      </c>
      <c r="G1057" s="727" t="s">
        <v>2524</v>
      </c>
      <c r="H1057" s="727" t="s">
        <v>571</v>
      </c>
      <c r="I1057" s="727" t="s">
        <v>2525</v>
      </c>
      <c r="J1057" s="727" t="s">
        <v>2526</v>
      </c>
      <c r="K1057" s="727" t="s">
        <v>2527</v>
      </c>
      <c r="L1057" s="728">
        <v>76.180000000000007</v>
      </c>
      <c r="M1057" s="728">
        <v>76.180000000000007</v>
      </c>
      <c r="N1057" s="727">
        <v>1</v>
      </c>
      <c r="O1057" s="812">
        <v>0.5</v>
      </c>
      <c r="P1057" s="728"/>
      <c r="Q1057" s="745">
        <v>0</v>
      </c>
      <c r="R1057" s="727"/>
      <c r="S1057" s="745">
        <v>0</v>
      </c>
      <c r="T1057" s="812"/>
      <c r="U1057" s="768">
        <v>0</v>
      </c>
    </row>
    <row r="1058" spans="1:21" ht="14.4" customHeight="1" x14ac:dyDescent="0.3">
      <c r="A1058" s="726">
        <v>31</v>
      </c>
      <c r="B1058" s="727" t="s">
        <v>1843</v>
      </c>
      <c r="C1058" s="727" t="s">
        <v>1849</v>
      </c>
      <c r="D1058" s="810" t="s">
        <v>2962</v>
      </c>
      <c r="E1058" s="811" t="s">
        <v>1876</v>
      </c>
      <c r="F1058" s="727" t="s">
        <v>1844</v>
      </c>
      <c r="G1058" s="727" t="s">
        <v>1946</v>
      </c>
      <c r="H1058" s="727" t="s">
        <v>571</v>
      </c>
      <c r="I1058" s="727" t="s">
        <v>1947</v>
      </c>
      <c r="J1058" s="727" t="s">
        <v>1948</v>
      </c>
      <c r="K1058" s="727" t="s">
        <v>1949</v>
      </c>
      <c r="L1058" s="728">
        <v>132.97999999999999</v>
      </c>
      <c r="M1058" s="728">
        <v>398.93999999999994</v>
      </c>
      <c r="N1058" s="727">
        <v>3</v>
      </c>
      <c r="O1058" s="812">
        <v>2</v>
      </c>
      <c r="P1058" s="728">
        <v>265.95999999999998</v>
      </c>
      <c r="Q1058" s="745">
        <v>0.66666666666666674</v>
      </c>
      <c r="R1058" s="727">
        <v>2</v>
      </c>
      <c r="S1058" s="745">
        <v>0.66666666666666663</v>
      </c>
      <c r="T1058" s="812">
        <v>1</v>
      </c>
      <c r="U1058" s="768">
        <v>0.5</v>
      </c>
    </row>
    <row r="1059" spans="1:21" ht="14.4" customHeight="1" x14ac:dyDescent="0.3">
      <c r="A1059" s="726">
        <v>31</v>
      </c>
      <c r="B1059" s="727" t="s">
        <v>1843</v>
      </c>
      <c r="C1059" s="727" t="s">
        <v>1849</v>
      </c>
      <c r="D1059" s="810" t="s">
        <v>2962</v>
      </c>
      <c r="E1059" s="811" t="s">
        <v>1876</v>
      </c>
      <c r="F1059" s="727" t="s">
        <v>1844</v>
      </c>
      <c r="G1059" s="727" t="s">
        <v>2725</v>
      </c>
      <c r="H1059" s="727" t="s">
        <v>571</v>
      </c>
      <c r="I1059" s="727" t="s">
        <v>2836</v>
      </c>
      <c r="J1059" s="727" t="s">
        <v>2837</v>
      </c>
      <c r="K1059" s="727" t="s">
        <v>2838</v>
      </c>
      <c r="L1059" s="728">
        <v>59.78</v>
      </c>
      <c r="M1059" s="728">
        <v>119.56</v>
      </c>
      <c r="N1059" s="727">
        <v>2</v>
      </c>
      <c r="O1059" s="812">
        <v>0.5</v>
      </c>
      <c r="P1059" s="728">
        <v>119.56</v>
      </c>
      <c r="Q1059" s="745">
        <v>1</v>
      </c>
      <c r="R1059" s="727">
        <v>2</v>
      </c>
      <c r="S1059" s="745">
        <v>1</v>
      </c>
      <c r="T1059" s="812">
        <v>0.5</v>
      </c>
      <c r="U1059" s="768">
        <v>1</v>
      </c>
    </row>
    <row r="1060" spans="1:21" ht="14.4" customHeight="1" x14ac:dyDescent="0.3">
      <c r="A1060" s="726">
        <v>31</v>
      </c>
      <c r="B1060" s="727" t="s">
        <v>1843</v>
      </c>
      <c r="C1060" s="727" t="s">
        <v>1849</v>
      </c>
      <c r="D1060" s="810" t="s">
        <v>2962</v>
      </c>
      <c r="E1060" s="811" t="s">
        <v>1876</v>
      </c>
      <c r="F1060" s="727" t="s">
        <v>1844</v>
      </c>
      <c r="G1060" s="727" t="s">
        <v>1886</v>
      </c>
      <c r="H1060" s="727" t="s">
        <v>610</v>
      </c>
      <c r="I1060" s="727" t="s">
        <v>1887</v>
      </c>
      <c r="J1060" s="727" t="s">
        <v>753</v>
      </c>
      <c r="K1060" s="727" t="s">
        <v>1497</v>
      </c>
      <c r="L1060" s="728">
        <v>490.89</v>
      </c>
      <c r="M1060" s="728">
        <v>13254.030000000002</v>
      </c>
      <c r="N1060" s="727">
        <v>27</v>
      </c>
      <c r="O1060" s="812">
        <v>24</v>
      </c>
      <c r="P1060" s="728">
        <v>12272.250000000002</v>
      </c>
      <c r="Q1060" s="745">
        <v>0.92592592592592593</v>
      </c>
      <c r="R1060" s="727">
        <v>25</v>
      </c>
      <c r="S1060" s="745">
        <v>0.92592592592592593</v>
      </c>
      <c r="T1060" s="812">
        <v>22</v>
      </c>
      <c r="U1060" s="768">
        <v>0.91666666666666663</v>
      </c>
    </row>
    <row r="1061" spans="1:21" ht="14.4" customHeight="1" x14ac:dyDescent="0.3">
      <c r="A1061" s="726">
        <v>31</v>
      </c>
      <c r="B1061" s="727" t="s">
        <v>1843</v>
      </c>
      <c r="C1061" s="727" t="s">
        <v>1849</v>
      </c>
      <c r="D1061" s="810" t="s">
        <v>2962</v>
      </c>
      <c r="E1061" s="811" t="s">
        <v>1876</v>
      </c>
      <c r="F1061" s="727" t="s">
        <v>1844</v>
      </c>
      <c r="G1061" s="727" t="s">
        <v>1886</v>
      </c>
      <c r="H1061" s="727" t="s">
        <v>610</v>
      </c>
      <c r="I1061" s="727" t="s">
        <v>2780</v>
      </c>
      <c r="J1061" s="727" t="s">
        <v>753</v>
      </c>
      <c r="K1061" s="727" t="s">
        <v>2781</v>
      </c>
      <c r="L1061" s="728">
        <v>147.26</v>
      </c>
      <c r="M1061" s="728">
        <v>441.78</v>
      </c>
      <c r="N1061" s="727">
        <v>3</v>
      </c>
      <c r="O1061" s="812">
        <v>2</v>
      </c>
      <c r="P1061" s="728">
        <v>441.78</v>
      </c>
      <c r="Q1061" s="745">
        <v>1</v>
      </c>
      <c r="R1061" s="727">
        <v>3</v>
      </c>
      <c r="S1061" s="745">
        <v>1</v>
      </c>
      <c r="T1061" s="812">
        <v>2</v>
      </c>
      <c r="U1061" s="768">
        <v>1</v>
      </c>
    </row>
    <row r="1062" spans="1:21" ht="14.4" customHeight="1" x14ac:dyDescent="0.3">
      <c r="A1062" s="726">
        <v>31</v>
      </c>
      <c r="B1062" s="727" t="s">
        <v>1843</v>
      </c>
      <c r="C1062" s="727" t="s">
        <v>1849</v>
      </c>
      <c r="D1062" s="810" t="s">
        <v>2962</v>
      </c>
      <c r="E1062" s="811" t="s">
        <v>1876</v>
      </c>
      <c r="F1062" s="727" t="s">
        <v>1844</v>
      </c>
      <c r="G1062" s="727" t="s">
        <v>1886</v>
      </c>
      <c r="H1062" s="727" t="s">
        <v>610</v>
      </c>
      <c r="I1062" s="727" t="s">
        <v>1888</v>
      </c>
      <c r="J1062" s="727" t="s">
        <v>753</v>
      </c>
      <c r="K1062" s="727" t="s">
        <v>1495</v>
      </c>
      <c r="L1062" s="728">
        <v>736.33</v>
      </c>
      <c r="M1062" s="728">
        <v>12517.61</v>
      </c>
      <c r="N1062" s="727">
        <v>17</v>
      </c>
      <c r="O1062" s="812">
        <v>14</v>
      </c>
      <c r="P1062" s="728">
        <v>12517.61</v>
      </c>
      <c r="Q1062" s="745">
        <v>1</v>
      </c>
      <c r="R1062" s="727">
        <v>17</v>
      </c>
      <c r="S1062" s="745">
        <v>1</v>
      </c>
      <c r="T1062" s="812">
        <v>14</v>
      </c>
      <c r="U1062" s="768">
        <v>1</v>
      </c>
    </row>
    <row r="1063" spans="1:21" ht="14.4" customHeight="1" x14ac:dyDescent="0.3">
      <c r="A1063" s="726">
        <v>31</v>
      </c>
      <c r="B1063" s="727" t="s">
        <v>1843</v>
      </c>
      <c r="C1063" s="727" t="s">
        <v>1849</v>
      </c>
      <c r="D1063" s="810" t="s">
        <v>2962</v>
      </c>
      <c r="E1063" s="811" t="s">
        <v>1876</v>
      </c>
      <c r="F1063" s="727" t="s">
        <v>1844</v>
      </c>
      <c r="G1063" s="727" t="s">
        <v>2277</v>
      </c>
      <c r="H1063" s="727" t="s">
        <v>571</v>
      </c>
      <c r="I1063" s="727" t="s">
        <v>2278</v>
      </c>
      <c r="J1063" s="727" t="s">
        <v>613</v>
      </c>
      <c r="K1063" s="727" t="s">
        <v>2279</v>
      </c>
      <c r="L1063" s="728">
        <v>108.44</v>
      </c>
      <c r="M1063" s="728">
        <v>108.44</v>
      </c>
      <c r="N1063" s="727">
        <v>1</v>
      </c>
      <c r="O1063" s="812">
        <v>1</v>
      </c>
      <c r="P1063" s="728">
        <v>108.44</v>
      </c>
      <c r="Q1063" s="745">
        <v>1</v>
      </c>
      <c r="R1063" s="727">
        <v>1</v>
      </c>
      <c r="S1063" s="745">
        <v>1</v>
      </c>
      <c r="T1063" s="812">
        <v>1</v>
      </c>
      <c r="U1063" s="768">
        <v>1</v>
      </c>
    </row>
    <row r="1064" spans="1:21" ht="14.4" customHeight="1" x14ac:dyDescent="0.3">
      <c r="A1064" s="726">
        <v>31</v>
      </c>
      <c r="B1064" s="727" t="s">
        <v>1843</v>
      </c>
      <c r="C1064" s="727" t="s">
        <v>1849</v>
      </c>
      <c r="D1064" s="810" t="s">
        <v>2962</v>
      </c>
      <c r="E1064" s="811" t="s">
        <v>1876</v>
      </c>
      <c r="F1064" s="727" t="s">
        <v>1844</v>
      </c>
      <c r="G1064" s="727" t="s">
        <v>2839</v>
      </c>
      <c r="H1064" s="727" t="s">
        <v>571</v>
      </c>
      <c r="I1064" s="727" t="s">
        <v>2840</v>
      </c>
      <c r="J1064" s="727" t="s">
        <v>2841</v>
      </c>
      <c r="K1064" s="727" t="s">
        <v>2842</v>
      </c>
      <c r="L1064" s="728">
        <v>453.79</v>
      </c>
      <c r="M1064" s="728">
        <v>453.79</v>
      </c>
      <c r="N1064" s="727">
        <v>1</v>
      </c>
      <c r="O1064" s="812">
        <v>1</v>
      </c>
      <c r="P1064" s="728">
        <v>453.79</v>
      </c>
      <c r="Q1064" s="745">
        <v>1</v>
      </c>
      <c r="R1064" s="727">
        <v>1</v>
      </c>
      <c r="S1064" s="745">
        <v>1</v>
      </c>
      <c r="T1064" s="812">
        <v>1</v>
      </c>
      <c r="U1064" s="768">
        <v>1</v>
      </c>
    </row>
    <row r="1065" spans="1:21" ht="14.4" customHeight="1" x14ac:dyDescent="0.3">
      <c r="A1065" s="726">
        <v>31</v>
      </c>
      <c r="B1065" s="727" t="s">
        <v>1843</v>
      </c>
      <c r="C1065" s="727" t="s">
        <v>1849</v>
      </c>
      <c r="D1065" s="810" t="s">
        <v>2962</v>
      </c>
      <c r="E1065" s="811" t="s">
        <v>1876</v>
      </c>
      <c r="F1065" s="727" t="s">
        <v>1844</v>
      </c>
      <c r="G1065" s="727" t="s">
        <v>2843</v>
      </c>
      <c r="H1065" s="727" t="s">
        <v>571</v>
      </c>
      <c r="I1065" s="727" t="s">
        <v>2844</v>
      </c>
      <c r="J1065" s="727" t="s">
        <v>2845</v>
      </c>
      <c r="K1065" s="727" t="s">
        <v>2846</v>
      </c>
      <c r="L1065" s="728">
        <v>0</v>
      </c>
      <c r="M1065" s="728">
        <v>0</v>
      </c>
      <c r="N1065" s="727">
        <v>2</v>
      </c>
      <c r="O1065" s="812">
        <v>1</v>
      </c>
      <c r="P1065" s="728">
        <v>0</v>
      </c>
      <c r="Q1065" s="745"/>
      <c r="R1065" s="727">
        <v>2</v>
      </c>
      <c r="S1065" s="745">
        <v>1</v>
      </c>
      <c r="T1065" s="812">
        <v>1</v>
      </c>
      <c r="U1065" s="768">
        <v>1</v>
      </c>
    </row>
    <row r="1066" spans="1:21" ht="14.4" customHeight="1" x14ac:dyDescent="0.3">
      <c r="A1066" s="726">
        <v>31</v>
      </c>
      <c r="B1066" s="727" t="s">
        <v>1843</v>
      </c>
      <c r="C1066" s="727" t="s">
        <v>1849</v>
      </c>
      <c r="D1066" s="810" t="s">
        <v>2962</v>
      </c>
      <c r="E1066" s="811" t="s">
        <v>1876</v>
      </c>
      <c r="F1066" s="727" t="s">
        <v>1844</v>
      </c>
      <c r="G1066" s="727" t="s">
        <v>1890</v>
      </c>
      <c r="H1066" s="727" t="s">
        <v>610</v>
      </c>
      <c r="I1066" s="727" t="s">
        <v>1692</v>
      </c>
      <c r="J1066" s="727" t="s">
        <v>1693</v>
      </c>
      <c r="K1066" s="727" t="s">
        <v>1694</v>
      </c>
      <c r="L1066" s="728">
        <v>0</v>
      </c>
      <c r="M1066" s="728">
        <v>0</v>
      </c>
      <c r="N1066" s="727">
        <v>2</v>
      </c>
      <c r="O1066" s="812">
        <v>1.5</v>
      </c>
      <c r="P1066" s="728">
        <v>0</v>
      </c>
      <c r="Q1066" s="745"/>
      <c r="R1066" s="727">
        <v>1</v>
      </c>
      <c r="S1066" s="745">
        <v>0.5</v>
      </c>
      <c r="T1066" s="812">
        <v>0.5</v>
      </c>
      <c r="U1066" s="768">
        <v>0.33333333333333331</v>
      </c>
    </row>
    <row r="1067" spans="1:21" ht="14.4" customHeight="1" x14ac:dyDescent="0.3">
      <c r="A1067" s="726">
        <v>31</v>
      </c>
      <c r="B1067" s="727" t="s">
        <v>1843</v>
      </c>
      <c r="C1067" s="727" t="s">
        <v>1849</v>
      </c>
      <c r="D1067" s="810" t="s">
        <v>2962</v>
      </c>
      <c r="E1067" s="811" t="s">
        <v>1876</v>
      </c>
      <c r="F1067" s="727" t="s">
        <v>1844</v>
      </c>
      <c r="G1067" s="727" t="s">
        <v>2847</v>
      </c>
      <c r="H1067" s="727" t="s">
        <v>571</v>
      </c>
      <c r="I1067" s="727" t="s">
        <v>2848</v>
      </c>
      <c r="J1067" s="727" t="s">
        <v>2849</v>
      </c>
      <c r="K1067" s="727" t="s">
        <v>2850</v>
      </c>
      <c r="L1067" s="728">
        <v>60.39</v>
      </c>
      <c r="M1067" s="728">
        <v>60.39</v>
      </c>
      <c r="N1067" s="727">
        <v>1</v>
      </c>
      <c r="O1067" s="812">
        <v>1</v>
      </c>
      <c r="P1067" s="728">
        <v>60.39</v>
      </c>
      <c r="Q1067" s="745">
        <v>1</v>
      </c>
      <c r="R1067" s="727">
        <v>1</v>
      </c>
      <c r="S1067" s="745">
        <v>1</v>
      </c>
      <c r="T1067" s="812">
        <v>1</v>
      </c>
      <c r="U1067" s="768">
        <v>1</v>
      </c>
    </row>
    <row r="1068" spans="1:21" ht="14.4" customHeight="1" x14ac:dyDescent="0.3">
      <c r="A1068" s="726">
        <v>31</v>
      </c>
      <c r="B1068" s="727" t="s">
        <v>1843</v>
      </c>
      <c r="C1068" s="727" t="s">
        <v>1849</v>
      </c>
      <c r="D1068" s="810" t="s">
        <v>2962</v>
      </c>
      <c r="E1068" s="811" t="s">
        <v>1876</v>
      </c>
      <c r="F1068" s="727" t="s">
        <v>1844</v>
      </c>
      <c r="G1068" s="727" t="s">
        <v>2533</v>
      </c>
      <c r="H1068" s="727" t="s">
        <v>571</v>
      </c>
      <c r="I1068" s="727" t="s">
        <v>2739</v>
      </c>
      <c r="J1068" s="727" t="s">
        <v>2740</v>
      </c>
      <c r="K1068" s="727" t="s">
        <v>2741</v>
      </c>
      <c r="L1068" s="728">
        <v>43.61</v>
      </c>
      <c r="M1068" s="728">
        <v>43.61</v>
      </c>
      <c r="N1068" s="727">
        <v>1</v>
      </c>
      <c r="O1068" s="812">
        <v>0.5</v>
      </c>
      <c r="P1068" s="728">
        <v>43.61</v>
      </c>
      <c r="Q1068" s="745">
        <v>1</v>
      </c>
      <c r="R1068" s="727">
        <v>1</v>
      </c>
      <c r="S1068" s="745">
        <v>1</v>
      </c>
      <c r="T1068" s="812">
        <v>0.5</v>
      </c>
      <c r="U1068" s="768">
        <v>1</v>
      </c>
    </row>
    <row r="1069" spans="1:21" ht="14.4" customHeight="1" x14ac:dyDescent="0.3">
      <c r="A1069" s="726">
        <v>31</v>
      </c>
      <c r="B1069" s="727" t="s">
        <v>1843</v>
      </c>
      <c r="C1069" s="727" t="s">
        <v>1849</v>
      </c>
      <c r="D1069" s="810" t="s">
        <v>2962</v>
      </c>
      <c r="E1069" s="811" t="s">
        <v>1876</v>
      </c>
      <c r="F1069" s="727" t="s">
        <v>1844</v>
      </c>
      <c r="G1069" s="727" t="s">
        <v>2162</v>
      </c>
      <c r="H1069" s="727" t="s">
        <v>571</v>
      </c>
      <c r="I1069" s="727" t="s">
        <v>2851</v>
      </c>
      <c r="J1069" s="727" t="s">
        <v>855</v>
      </c>
      <c r="K1069" s="727" t="s">
        <v>2166</v>
      </c>
      <c r="L1069" s="728">
        <v>31.32</v>
      </c>
      <c r="M1069" s="728">
        <v>62.64</v>
      </c>
      <c r="N1069" s="727">
        <v>2</v>
      </c>
      <c r="O1069" s="812">
        <v>1</v>
      </c>
      <c r="P1069" s="728">
        <v>62.64</v>
      </c>
      <c r="Q1069" s="745">
        <v>1</v>
      </c>
      <c r="R1069" s="727">
        <v>2</v>
      </c>
      <c r="S1069" s="745">
        <v>1</v>
      </c>
      <c r="T1069" s="812">
        <v>1</v>
      </c>
      <c r="U1069" s="768">
        <v>1</v>
      </c>
    </row>
    <row r="1070" spans="1:21" ht="14.4" customHeight="1" x14ac:dyDescent="0.3">
      <c r="A1070" s="726">
        <v>31</v>
      </c>
      <c r="B1070" s="727" t="s">
        <v>1843</v>
      </c>
      <c r="C1070" s="727" t="s">
        <v>1849</v>
      </c>
      <c r="D1070" s="810" t="s">
        <v>2962</v>
      </c>
      <c r="E1070" s="811" t="s">
        <v>1876</v>
      </c>
      <c r="F1070" s="727" t="s">
        <v>1846</v>
      </c>
      <c r="G1070" s="727" t="s">
        <v>1900</v>
      </c>
      <c r="H1070" s="727" t="s">
        <v>571</v>
      </c>
      <c r="I1070" s="727" t="s">
        <v>2290</v>
      </c>
      <c r="J1070" s="727" t="s">
        <v>1902</v>
      </c>
      <c r="K1070" s="727" t="s">
        <v>2291</v>
      </c>
      <c r="L1070" s="728">
        <v>30.99</v>
      </c>
      <c r="M1070" s="728">
        <v>216.93</v>
      </c>
      <c r="N1070" s="727">
        <v>7</v>
      </c>
      <c r="O1070" s="812">
        <v>7</v>
      </c>
      <c r="P1070" s="728">
        <v>216.93</v>
      </c>
      <c r="Q1070" s="745">
        <v>1</v>
      </c>
      <c r="R1070" s="727">
        <v>7</v>
      </c>
      <c r="S1070" s="745">
        <v>1</v>
      </c>
      <c r="T1070" s="812">
        <v>7</v>
      </c>
      <c r="U1070" s="768">
        <v>1</v>
      </c>
    </row>
    <row r="1071" spans="1:21" ht="14.4" customHeight="1" x14ac:dyDescent="0.3">
      <c r="A1071" s="726">
        <v>31</v>
      </c>
      <c r="B1071" s="727" t="s">
        <v>1843</v>
      </c>
      <c r="C1071" s="727" t="s">
        <v>1849</v>
      </c>
      <c r="D1071" s="810" t="s">
        <v>2962</v>
      </c>
      <c r="E1071" s="811" t="s">
        <v>1876</v>
      </c>
      <c r="F1071" s="727" t="s">
        <v>1846</v>
      </c>
      <c r="G1071" s="727" t="s">
        <v>1904</v>
      </c>
      <c r="H1071" s="727" t="s">
        <v>571</v>
      </c>
      <c r="I1071" s="727" t="s">
        <v>1905</v>
      </c>
      <c r="J1071" s="727" t="s">
        <v>1906</v>
      </c>
      <c r="K1071" s="727" t="s">
        <v>1907</v>
      </c>
      <c r="L1071" s="728">
        <v>492.18</v>
      </c>
      <c r="M1071" s="728">
        <v>492.18</v>
      </c>
      <c r="N1071" s="727">
        <v>1</v>
      </c>
      <c r="O1071" s="812">
        <v>1</v>
      </c>
      <c r="P1071" s="728">
        <v>492.18</v>
      </c>
      <c r="Q1071" s="745">
        <v>1</v>
      </c>
      <c r="R1071" s="727">
        <v>1</v>
      </c>
      <c r="S1071" s="745">
        <v>1</v>
      </c>
      <c r="T1071" s="812">
        <v>1</v>
      </c>
      <c r="U1071" s="768">
        <v>1</v>
      </c>
    </row>
    <row r="1072" spans="1:21" ht="14.4" customHeight="1" x14ac:dyDescent="0.3">
      <c r="A1072" s="726">
        <v>31</v>
      </c>
      <c r="B1072" s="727" t="s">
        <v>1843</v>
      </c>
      <c r="C1072" s="727" t="s">
        <v>1849</v>
      </c>
      <c r="D1072" s="810" t="s">
        <v>2962</v>
      </c>
      <c r="E1072" s="811" t="s">
        <v>1876</v>
      </c>
      <c r="F1072" s="727" t="s">
        <v>1846</v>
      </c>
      <c r="G1072" s="727" t="s">
        <v>1904</v>
      </c>
      <c r="H1072" s="727" t="s">
        <v>571</v>
      </c>
      <c r="I1072" s="727" t="s">
        <v>2094</v>
      </c>
      <c r="J1072" s="727" t="s">
        <v>2095</v>
      </c>
      <c r="K1072" s="727" t="s">
        <v>2096</v>
      </c>
      <c r="L1072" s="728">
        <v>320.25</v>
      </c>
      <c r="M1072" s="728">
        <v>320.25</v>
      </c>
      <c r="N1072" s="727">
        <v>1</v>
      </c>
      <c r="O1072" s="812">
        <v>1</v>
      </c>
      <c r="P1072" s="728">
        <v>320.25</v>
      </c>
      <c r="Q1072" s="745">
        <v>1</v>
      </c>
      <c r="R1072" s="727">
        <v>1</v>
      </c>
      <c r="S1072" s="745">
        <v>1</v>
      </c>
      <c r="T1072" s="812">
        <v>1</v>
      </c>
      <c r="U1072" s="768">
        <v>1</v>
      </c>
    </row>
    <row r="1073" spans="1:21" ht="14.4" customHeight="1" x14ac:dyDescent="0.3">
      <c r="A1073" s="726">
        <v>31</v>
      </c>
      <c r="B1073" s="727" t="s">
        <v>1843</v>
      </c>
      <c r="C1073" s="727" t="s">
        <v>1849</v>
      </c>
      <c r="D1073" s="810" t="s">
        <v>2962</v>
      </c>
      <c r="E1073" s="811" t="s">
        <v>1876</v>
      </c>
      <c r="F1073" s="727" t="s">
        <v>1846</v>
      </c>
      <c r="G1073" s="727" t="s">
        <v>1904</v>
      </c>
      <c r="H1073" s="727" t="s">
        <v>571</v>
      </c>
      <c r="I1073" s="727" t="s">
        <v>2298</v>
      </c>
      <c r="J1073" s="727" t="s">
        <v>1985</v>
      </c>
      <c r="K1073" s="727" t="s">
        <v>2299</v>
      </c>
      <c r="L1073" s="728">
        <v>50.5</v>
      </c>
      <c r="M1073" s="728">
        <v>50.5</v>
      </c>
      <c r="N1073" s="727">
        <v>1</v>
      </c>
      <c r="O1073" s="812">
        <v>1</v>
      </c>
      <c r="P1073" s="728">
        <v>50.5</v>
      </c>
      <c r="Q1073" s="745">
        <v>1</v>
      </c>
      <c r="R1073" s="727">
        <v>1</v>
      </c>
      <c r="S1073" s="745">
        <v>1</v>
      </c>
      <c r="T1073" s="812">
        <v>1</v>
      </c>
      <c r="U1073" s="768">
        <v>1</v>
      </c>
    </row>
    <row r="1074" spans="1:21" ht="14.4" customHeight="1" x14ac:dyDescent="0.3">
      <c r="A1074" s="726">
        <v>31</v>
      </c>
      <c r="B1074" s="727" t="s">
        <v>1843</v>
      </c>
      <c r="C1074" s="727" t="s">
        <v>1849</v>
      </c>
      <c r="D1074" s="810" t="s">
        <v>2962</v>
      </c>
      <c r="E1074" s="811" t="s">
        <v>1876</v>
      </c>
      <c r="F1074" s="727" t="s">
        <v>1846</v>
      </c>
      <c r="G1074" s="727" t="s">
        <v>1904</v>
      </c>
      <c r="H1074" s="727" t="s">
        <v>571</v>
      </c>
      <c r="I1074" s="727" t="s">
        <v>1984</v>
      </c>
      <c r="J1074" s="727" t="s">
        <v>1985</v>
      </c>
      <c r="K1074" s="727" t="s">
        <v>1986</v>
      </c>
      <c r="L1074" s="728">
        <v>58.5</v>
      </c>
      <c r="M1074" s="728">
        <v>117</v>
      </c>
      <c r="N1074" s="727">
        <v>2</v>
      </c>
      <c r="O1074" s="812">
        <v>2</v>
      </c>
      <c r="P1074" s="728">
        <v>58.5</v>
      </c>
      <c r="Q1074" s="745">
        <v>0.5</v>
      </c>
      <c r="R1074" s="727">
        <v>1</v>
      </c>
      <c r="S1074" s="745">
        <v>0.5</v>
      </c>
      <c r="T1074" s="812">
        <v>1</v>
      </c>
      <c r="U1074" s="768">
        <v>0.5</v>
      </c>
    </row>
    <row r="1075" spans="1:21" ht="14.4" customHeight="1" x14ac:dyDescent="0.3">
      <c r="A1075" s="726">
        <v>31</v>
      </c>
      <c r="B1075" s="727" t="s">
        <v>1843</v>
      </c>
      <c r="C1075" s="727" t="s">
        <v>1849</v>
      </c>
      <c r="D1075" s="810" t="s">
        <v>2962</v>
      </c>
      <c r="E1075" s="811" t="s">
        <v>1876</v>
      </c>
      <c r="F1075" s="727" t="s">
        <v>1846</v>
      </c>
      <c r="G1075" s="727" t="s">
        <v>1904</v>
      </c>
      <c r="H1075" s="727" t="s">
        <v>571</v>
      </c>
      <c r="I1075" s="727" t="s">
        <v>1987</v>
      </c>
      <c r="J1075" s="727" t="s">
        <v>1988</v>
      </c>
      <c r="K1075" s="727" t="s">
        <v>1989</v>
      </c>
      <c r="L1075" s="728">
        <v>971.25</v>
      </c>
      <c r="M1075" s="728">
        <v>971.25</v>
      </c>
      <c r="N1075" s="727">
        <v>1</v>
      </c>
      <c r="O1075" s="812">
        <v>1</v>
      </c>
      <c r="P1075" s="728">
        <v>971.25</v>
      </c>
      <c r="Q1075" s="745">
        <v>1</v>
      </c>
      <c r="R1075" s="727">
        <v>1</v>
      </c>
      <c r="S1075" s="745">
        <v>1</v>
      </c>
      <c r="T1075" s="812">
        <v>1</v>
      </c>
      <c r="U1075" s="768">
        <v>1</v>
      </c>
    </row>
    <row r="1076" spans="1:21" ht="14.4" customHeight="1" x14ac:dyDescent="0.3">
      <c r="A1076" s="726">
        <v>31</v>
      </c>
      <c r="B1076" s="727" t="s">
        <v>1843</v>
      </c>
      <c r="C1076" s="727" t="s">
        <v>1849</v>
      </c>
      <c r="D1076" s="810" t="s">
        <v>2962</v>
      </c>
      <c r="E1076" s="811" t="s">
        <v>1876</v>
      </c>
      <c r="F1076" s="727" t="s">
        <v>1846</v>
      </c>
      <c r="G1076" s="727" t="s">
        <v>1904</v>
      </c>
      <c r="H1076" s="727" t="s">
        <v>571</v>
      </c>
      <c r="I1076" s="727" t="s">
        <v>2305</v>
      </c>
      <c r="J1076" s="727" t="s">
        <v>2306</v>
      </c>
      <c r="K1076" s="727" t="s">
        <v>2307</v>
      </c>
      <c r="L1076" s="728">
        <v>600</v>
      </c>
      <c r="M1076" s="728">
        <v>600</v>
      </c>
      <c r="N1076" s="727">
        <v>1</v>
      </c>
      <c r="O1076" s="812">
        <v>1</v>
      </c>
      <c r="P1076" s="728">
        <v>600</v>
      </c>
      <c r="Q1076" s="745">
        <v>1</v>
      </c>
      <c r="R1076" s="727">
        <v>1</v>
      </c>
      <c r="S1076" s="745">
        <v>1</v>
      </c>
      <c r="T1076" s="812">
        <v>1</v>
      </c>
      <c r="U1076" s="768">
        <v>1</v>
      </c>
    </row>
    <row r="1077" spans="1:21" ht="14.4" customHeight="1" x14ac:dyDescent="0.3">
      <c r="A1077" s="726">
        <v>31</v>
      </c>
      <c r="B1077" s="727" t="s">
        <v>1843</v>
      </c>
      <c r="C1077" s="727" t="s">
        <v>1849</v>
      </c>
      <c r="D1077" s="810" t="s">
        <v>2962</v>
      </c>
      <c r="E1077" s="811" t="s">
        <v>1876</v>
      </c>
      <c r="F1077" s="727" t="s">
        <v>1846</v>
      </c>
      <c r="G1077" s="727" t="s">
        <v>1904</v>
      </c>
      <c r="H1077" s="727" t="s">
        <v>571</v>
      </c>
      <c r="I1077" s="727" t="s">
        <v>1990</v>
      </c>
      <c r="J1077" s="727" t="s">
        <v>1991</v>
      </c>
      <c r="K1077" s="727" t="s">
        <v>1992</v>
      </c>
      <c r="L1077" s="728">
        <v>350</v>
      </c>
      <c r="M1077" s="728">
        <v>2450</v>
      </c>
      <c r="N1077" s="727">
        <v>7</v>
      </c>
      <c r="O1077" s="812">
        <v>7</v>
      </c>
      <c r="P1077" s="728">
        <v>2450</v>
      </c>
      <c r="Q1077" s="745">
        <v>1</v>
      </c>
      <c r="R1077" s="727">
        <v>7</v>
      </c>
      <c r="S1077" s="745">
        <v>1</v>
      </c>
      <c r="T1077" s="812">
        <v>7</v>
      </c>
      <c r="U1077" s="768">
        <v>1</v>
      </c>
    </row>
    <row r="1078" spans="1:21" ht="14.4" customHeight="1" x14ac:dyDescent="0.3">
      <c r="A1078" s="726">
        <v>31</v>
      </c>
      <c r="B1078" s="727" t="s">
        <v>1843</v>
      </c>
      <c r="C1078" s="727" t="s">
        <v>1849</v>
      </c>
      <c r="D1078" s="810" t="s">
        <v>2962</v>
      </c>
      <c r="E1078" s="811" t="s">
        <v>1876</v>
      </c>
      <c r="F1078" s="727" t="s">
        <v>1846</v>
      </c>
      <c r="G1078" s="727" t="s">
        <v>1904</v>
      </c>
      <c r="H1078" s="727" t="s">
        <v>571</v>
      </c>
      <c r="I1078" s="727" t="s">
        <v>2036</v>
      </c>
      <c r="J1078" s="727" t="s">
        <v>2037</v>
      </c>
      <c r="K1078" s="727" t="s">
        <v>2038</v>
      </c>
      <c r="L1078" s="728">
        <v>1000</v>
      </c>
      <c r="M1078" s="728">
        <v>5000</v>
      </c>
      <c r="N1078" s="727">
        <v>5</v>
      </c>
      <c r="O1078" s="812">
        <v>5</v>
      </c>
      <c r="P1078" s="728">
        <v>5000</v>
      </c>
      <c r="Q1078" s="745">
        <v>1</v>
      </c>
      <c r="R1078" s="727">
        <v>5</v>
      </c>
      <c r="S1078" s="745">
        <v>1</v>
      </c>
      <c r="T1078" s="812">
        <v>5</v>
      </c>
      <c r="U1078" s="768">
        <v>1</v>
      </c>
    </row>
    <row r="1079" spans="1:21" ht="14.4" customHeight="1" x14ac:dyDescent="0.3">
      <c r="A1079" s="726">
        <v>31</v>
      </c>
      <c r="B1079" s="727" t="s">
        <v>1843</v>
      </c>
      <c r="C1079" s="727" t="s">
        <v>1849</v>
      </c>
      <c r="D1079" s="810" t="s">
        <v>2962</v>
      </c>
      <c r="E1079" s="811" t="s">
        <v>1876</v>
      </c>
      <c r="F1079" s="727" t="s">
        <v>1846</v>
      </c>
      <c r="G1079" s="727" t="s">
        <v>1904</v>
      </c>
      <c r="H1079" s="727" t="s">
        <v>571</v>
      </c>
      <c r="I1079" s="727" t="s">
        <v>2097</v>
      </c>
      <c r="J1079" s="727" t="s">
        <v>2098</v>
      </c>
      <c r="K1079" s="727" t="s">
        <v>2099</v>
      </c>
      <c r="L1079" s="728">
        <v>2260</v>
      </c>
      <c r="M1079" s="728">
        <v>2260</v>
      </c>
      <c r="N1079" s="727">
        <v>1</v>
      </c>
      <c r="O1079" s="812">
        <v>1</v>
      </c>
      <c r="P1079" s="728">
        <v>2260</v>
      </c>
      <c r="Q1079" s="745">
        <v>1</v>
      </c>
      <c r="R1079" s="727">
        <v>1</v>
      </c>
      <c r="S1079" s="745">
        <v>1</v>
      </c>
      <c r="T1079" s="812">
        <v>1</v>
      </c>
      <c r="U1079" s="768">
        <v>1</v>
      </c>
    </row>
    <row r="1080" spans="1:21" ht="14.4" customHeight="1" x14ac:dyDescent="0.3">
      <c r="A1080" s="726">
        <v>31</v>
      </c>
      <c r="B1080" s="727" t="s">
        <v>1843</v>
      </c>
      <c r="C1080" s="727" t="s">
        <v>1849</v>
      </c>
      <c r="D1080" s="810" t="s">
        <v>2962</v>
      </c>
      <c r="E1080" s="811" t="s">
        <v>1876</v>
      </c>
      <c r="F1080" s="727" t="s">
        <v>1846</v>
      </c>
      <c r="G1080" s="727" t="s">
        <v>1917</v>
      </c>
      <c r="H1080" s="727" t="s">
        <v>571</v>
      </c>
      <c r="I1080" s="727" t="s">
        <v>1918</v>
      </c>
      <c r="J1080" s="727" t="s">
        <v>1919</v>
      </c>
      <c r="K1080" s="727" t="s">
        <v>1920</v>
      </c>
      <c r="L1080" s="728">
        <v>200</v>
      </c>
      <c r="M1080" s="728">
        <v>1600</v>
      </c>
      <c r="N1080" s="727">
        <v>8</v>
      </c>
      <c r="O1080" s="812">
        <v>4</v>
      </c>
      <c r="P1080" s="728">
        <v>1200</v>
      </c>
      <c r="Q1080" s="745">
        <v>0.75</v>
      </c>
      <c r="R1080" s="727">
        <v>6</v>
      </c>
      <c r="S1080" s="745">
        <v>0.75</v>
      </c>
      <c r="T1080" s="812">
        <v>3</v>
      </c>
      <c r="U1080" s="768">
        <v>0.75</v>
      </c>
    </row>
    <row r="1081" spans="1:21" ht="14.4" customHeight="1" x14ac:dyDescent="0.3">
      <c r="A1081" s="726">
        <v>31</v>
      </c>
      <c r="B1081" s="727" t="s">
        <v>1843</v>
      </c>
      <c r="C1081" s="727" t="s">
        <v>1849</v>
      </c>
      <c r="D1081" s="810" t="s">
        <v>2962</v>
      </c>
      <c r="E1081" s="811" t="s">
        <v>1877</v>
      </c>
      <c r="F1081" s="727" t="s">
        <v>1844</v>
      </c>
      <c r="G1081" s="727" t="s">
        <v>2665</v>
      </c>
      <c r="H1081" s="727" t="s">
        <v>571</v>
      </c>
      <c r="I1081" s="727" t="s">
        <v>2852</v>
      </c>
      <c r="J1081" s="727" t="s">
        <v>2667</v>
      </c>
      <c r="K1081" s="727" t="s">
        <v>2853</v>
      </c>
      <c r="L1081" s="728">
        <v>0</v>
      </c>
      <c r="M1081" s="728">
        <v>0</v>
      </c>
      <c r="N1081" s="727">
        <v>2</v>
      </c>
      <c r="O1081" s="812">
        <v>1</v>
      </c>
      <c r="P1081" s="728">
        <v>0</v>
      </c>
      <c r="Q1081" s="745"/>
      <c r="R1081" s="727">
        <v>2</v>
      </c>
      <c r="S1081" s="745">
        <v>1</v>
      </c>
      <c r="T1081" s="812">
        <v>1</v>
      </c>
      <c r="U1081" s="768">
        <v>1</v>
      </c>
    </row>
    <row r="1082" spans="1:21" ht="14.4" customHeight="1" x14ac:dyDescent="0.3">
      <c r="A1082" s="726">
        <v>31</v>
      </c>
      <c r="B1082" s="727" t="s">
        <v>1843</v>
      </c>
      <c r="C1082" s="727" t="s">
        <v>1849</v>
      </c>
      <c r="D1082" s="810" t="s">
        <v>2962</v>
      </c>
      <c r="E1082" s="811" t="s">
        <v>1877</v>
      </c>
      <c r="F1082" s="727" t="s">
        <v>1844</v>
      </c>
      <c r="G1082" s="727" t="s">
        <v>1885</v>
      </c>
      <c r="H1082" s="727" t="s">
        <v>610</v>
      </c>
      <c r="I1082" s="727" t="s">
        <v>1614</v>
      </c>
      <c r="J1082" s="727" t="s">
        <v>1067</v>
      </c>
      <c r="K1082" s="727" t="s">
        <v>1615</v>
      </c>
      <c r="L1082" s="728">
        <v>154.36000000000001</v>
      </c>
      <c r="M1082" s="728">
        <v>308.72000000000003</v>
      </c>
      <c r="N1082" s="727">
        <v>2</v>
      </c>
      <c r="O1082" s="812">
        <v>2</v>
      </c>
      <c r="P1082" s="728">
        <v>308.72000000000003</v>
      </c>
      <c r="Q1082" s="745">
        <v>1</v>
      </c>
      <c r="R1082" s="727">
        <v>2</v>
      </c>
      <c r="S1082" s="745">
        <v>1</v>
      </c>
      <c r="T1082" s="812">
        <v>2</v>
      </c>
      <c r="U1082" s="768">
        <v>1</v>
      </c>
    </row>
    <row r="1083" spans="1:21" ht="14.4" customHeight="1" x14ac:dyDescent="0.3">
      <c r="A1083" s="726">
        <v>31</v>
      </c>
      <c r="B1083" s="727" t="s">
        <v>1843</v>
      </c>
      <c r="C1083" s="727" t="s">
        <v>1849</v>
      </c>
      <c r="D1083" s="810" t="s">
        <v>2962</v>
      </c>
      <c r="E1083" s="811" t="s">
        <v>1877</v>
      </c>
      <c r="F1083" s="727" t="s">
        <v>1844</v>
      </c>
      <c r="G1083" s="727" t="s">
        <v>1885</v>
      </c>
      <c r="H1083" s="727" t="s">
        <v>571</v>
      </c>
      <c r="I1083" s="727" t="s">
        <v>1925</v>
      </c>
      <c r="J1083" s="727" t="s">
        <v>1067</v>
      </c>
      <c r="K1083" s="727" t="s">
        <v>1615</v>
      </c>
      <c r="L1083" s="728">
        <v>154.36000000000001</v>
      </c>
      <c r="M1083" s="728">
        <v>154.36000000000001</v>
      </c>
      <c r="N1083" s="727">
        <v>1</v>
      </c>
      <c r="O1083" s="812">
        <v>1</v>
      </c>
      <c r="P1083" s="728">
        <v>154.36000000000001</v>
      </c>
      <c r="Q1083" s="745">
        <v>1</v>
      </c>
      <c r="R1083" s="727">
        <v>1</v>
      </c>
      <c r="S1083" s="745">
        <v>1</v>
      </c>
      <c r="T1083" s="812">
        <v>1</v>
      </c>
      <c r="U1083" s="768">
        <v>1</v>
      </c>
    </row>
    <row r="1084" spans="1:21" ht="14.4" customHeight="1" x14ac:dyDescent="0.3">
      <c r="A1084" s="726">
        <v>31</v>
      </c>
      <c r="B1084" s="727" t="s">
        <v>1843</v>
      </c>
      <c r="C1084" s="727" t="s">
        <v>1849</v>
      </c>
      <c r="D1084" s="810" t="s">
        <v>2962</v>
      </c>
      <c r="E1084" s="811" t="s">
        <v>1877</v>
      </c>
      <c r="F1084" s="727" t="s">
        <v>1844</v>
      </c>
      <c r="G1084" s="727" t="s">
        <v>1885</v>
      </c>
      <c r="H1084" s="727" t="s">
        <v>571</v>
      </c>
      <c r="I1084" s="727" t="s">
        <v>2045</v>
      </c>
      <c r="J1084" s="727" t="s">
        <v>1067</v>
      </c>
      <c r="K1084" s="727" t="s">
        <v>1615</v>
      </c>
      <c r="L1084" s="728">
        <v>154.36000000000001</v>
      </c>
      <c r="M1084" s="728">
        <v>154.36000000000001</v>
      </c>
      <c r="N1084" s="727">
        <v>1</v>
      </c>
      <c r="O1084" s="812">
        <v>1</v>
      </c>
      <c r="P1084" s="728">
        <v>154.36000000000001</v>
      </c>
      <c r="Q1084" s="745">
        <v>1</v>
      </c>
      <c r="R1084" s="727">
        <v>1</v>
      </c>
      <c r="S1084" s="745">
        <v>1</v>
      </c>
      <c r="T1084" s="812">
        <v>1</v>
      </c>
      <c r="U1084" s="768">
        <v>1</v>
      </c>
    </row>
    <row r="1085" spans="1:21" ht="14.4" customHeight="1" x14ac:dyDescent="0.3">
      <c r="A1085" s="726">
        <v>31</v>
      </c>
      <c r="B1085" s="727" t="s">
        <v>1843</v>
      </c>
      <c r="C1085" s="727" t="s">
        <v>1849</v>
      </c>
      <c r="D1085" s="810" t="s">
        <v>2962</v>
      </c>
      <c r="E1085" s="811" t="s">
        <v>1877</v>
      </c>
      <c r="F1085" s="727" t="s">
        <v>1844</v>
      </c>
      <c r="G1085" s="727" t="s">
        <v>2511</v>
      </c>
      <c r="H1085" s="727" t="s">
        <v>610</v>
      </c>
      <c r="I1085" s="727" t="s">
        <v>1638</v>
      </c>
      <c r="J1085" s="727" t="s">
        <v>1639</v>
      </c>
      <c r="K1085" s="727" t="s">
        <v>1640</v>
      </c>
      <c r="L1085" s="728">
        <v>70.540000000000006</v>
      </c>
      <c r="M1085" s="728">
        <v>70.540000000000006</v>
      </c>
      <c r="N1085" s="727">
        <v>1</v>
      </c>
      <c r="O1085" s="812">
        <v>1</v>
      </c>
      <c r="P1085" s="728"/>
      <c r="Q1085" s="745">
        <v>0</v>
      </c>
      <c r="R1085" s="727"/>
      <c r="S1085" s="745">
        <v>0</v>
      </c>
      <c r="T1085" s="812"/>
      <c r="U1085" s="768">
        <v>0</v>
      </c>
    </row>
    <row r="1086" spans="1:21" ht="14.4" customHeight="1" x14ac:dyDescent="0.3">
      <c r="A1086" s="726">
        <v>31</v>
      </c>
      <c r="B1086" s="727" t="s">
        <v>1843</v>
      </c>
      <c r="C1086" s="727" t="s">
        <v>1849</v>
      </c>
      <c r="D1086" s="810" t="s">
        <v>2962</v>
      </c>
      <c r="E1086" s="811" t="s">
        <v>1877</v>
      </c>
      <c r="F1086" s="727" t="s">
        <v>1844</v>
      </c>
      <c r="G1086" s="727" t="s">
        <v>2077</v>
      </c>
      <c r="H1086" s="727" t="s">
        <v>571</v>
      </c>
      <c r="I1086" s="727" t="s">
        <v>2854</v>
      </c>
      <c r="J1086" s="727" t="s">
        <v>1628</v>
      </c>
      <c r="K1086" s="727" t="s">
        <v>1626</v>
      </c>
      <c r="L1086" s="728">
        <v>170.52</v>
      </c>
      <c r="M1086" s="728">
        <v>341.04</v>
      </c>
      <c r="N1086" s="727">
        <v>2</v>
      </c>
      <c r="O1086" s="812">
        <v>1.5</v>
      </c>
      <c r="P1086" s="728">
        <v>170.52</v>
      </c>
      <c r="Q1086" s="745">
        <v>0.5</v>
      </c>
      <c r="R1086" s="727">
        <v>1</v>
      </c>
      <c r="S1086" s="745">
        <v>0.5</v>
      </c>
      <c r="T1086" s="812">
        <v>0.5</v>
      </c>
      <c r="U1086" s="768">
        <v>0.33333333333333331</v>
      </c>
    </row>
    <row r="1087" spans="1:21" ht="14.4" customHeight="1" x14ac:dyDescent="0.3">
      <c r="A1087" s="726">
        <v>31</v>
      </c>
      <c r="B1087" s="727" t="s">
        <v>1843</v>
      </c>
      <c r="C1087" s="727" t="s">
        <v>1849</v>
      </c>
      <c r="D1087" s="810" t="s">
        <v>2962</v>
      </c>
      <c r="E1087" s="811" t="s">
        <v>1877</v>
      </c>
      <c r="F1087" s="727" t="s">
        <v>1844</v>
      </c>
      <c r="G1087" s="727" t="s">
        <v>2077</v>
      </c>
      <c r="H1087" s="727" t="s">
        <v>571</v>
      </c>
      <c r="I1087" s="727" t="s">
        <v>2686</v>
      </c>
      <c r="J1087" s="727" t="s">
        <v>1628</v>
      </c>
      <c r="K1087" s="727" t="s">
        <v>2687</v>
      </c>
      <c r="L1087" s="728">
        <v>42.63</v>
      </c>
      <c r="M1087" s="728">
        <v>42.63</v>
      </c>
      <c r="N1087" s="727">
        <v>1</v>
      </c>
      <c r="O1087" s="812">
        <v>0.5</v>
      </c>
      <c r="P1087" s="728"/>
      <c r="Q1087" s="745">
        <v>0</v>
      </c>
      <c r="R1087" s="727"/>
      <c r="S1087" s="745">
        <v>0</v>
      </c>
      <c r="T1087" s="812"/>
      <c r="U1087" s="768">
        <v>0</v>
      </c>
    </row>
    <row r="1088" spans="1:21" ht="14.4" customHeight="1" x14ac:dyDescent="0.3">
      <c r="A1088" s="726">
        <v>31</v>
      </c>
      <c r="B1088" s="727" t="s">
        <v>1843</v>
      </c>
      <c r="C1088" s="727" t="s">
        <v>1849</v>
      </c>
      <c r="D1088" s="810" t="s">
        <v>2962</v>
      </c>
      <c r="E1088" s="811" t="s">
        <v>1877</v>
      </c>
      <c r="F1088" s="727" t="s">
        <v>1844</v>
      </c>
      <c r="G1088" s="727" t="s">
        <v>2077</v>
      </c>
      <c r="H1088" s="727" t="s">
        <v>571</v>
      </c>
      <c r="I1088" s="727" t="s">
        <v>1627</v>
      </c>
      <c r="J1088" s="727" t="s">
        <v>1628</v>
      </c>
      <c r="K1088" s="727" t="s">
        <v>1626</v>
      </c>
      <c r="L1088" s="728">
        <v>170.52</v>
      </c>
      <c r="M1088" s="728">
        <v>341.04</v>
      </c>
      <c r="N1088" s="727">
        <v>2</v>
      </c>
      <c r="O1088" s="812">
        <v>1.5</v>
      </c>
      <c r="P1088" s="728">
        <v>170.52</v>
      </c>
      <c r="Q1088" s="745">
        <v>0.5</v>
      </c>
      <c r="R1088" s="727">
        <v>1</v>
      </c>
      <c r="S1088" s="745">
        <v>0.5</v>
      </c>
      <c r="T1088" s="812">
        <v>1</v>
      </c>
      <c r="U1088" s="768">
        <v>0.66666666666666663</v>
      </c>
    </row>
    <row r="1089" spans="1:21" ht="14.4" customHeight="1" x14ac:dyDescent="0.3">
      <c r="A1089" s="726">
        <v>31</v>
      </c>
      <c r="B1089" s="727" t="s">
        <v>1843</v>
      </c>
      <c r="C1089" s="727" t="s">
        <v>1849</v>
      </c>
      <c r="D1089" s="810" t="s">
        <v>2962</v>
      </c>
      <c r="E1089" s="811" t="s">
        <v>1877</v>
      </c>
      <c r="F1089" s="727" t="s">
        <v>1844</v>
      </c>
      <c r="G1089" s="727" t="s">
        <v>2077</v>
      </c>
      <c r="H1089" s="727" t="s">
        <v>571</v>
      </c>
      <c r="I1089" s="727" t="s">
        <v>2514</v>
      </c>
      <c r="J1089" s="727" t="s">
        <v>1628</v>
      </c>
      <c r="K1089" s="727" t="s">
        <v>2515</v>
      </c>
      <c r="L1089" s="728">
        <v>55.41</v>
      </c>
      <c r="M1089" s="728">
        <v>110.82</v>
      </c>
      <c r="N1089" s="727">
        <v>2</v>
      </c>
      <c r="O1089" s="812">
        <v>2</v>
      </c>
      <c r="P1089" s="728">
        <v>55.41</v>
      </c>
      <c r="Q1089" s="745">
        <v>0.5</v>
      </c>
      <c r="R1089" s="727">
        <v>1</v>
      </c>
      <c r="S1089" s="745">
        <v>0.5</v>
      </c>
      <c r="T1089" s="812">
        <v>1</v>
      </c>
      <c r="U1089" s="768">
        <v>0.5</v>
      </c>
    </row>
    <row r="1090" spans="1:21" ht="14.4" customHeight="1" x14ac:dyDescent="0.3">
      <c r="A1090" s="726">
        <v>31</v>
      </c>
      <c r="B1090" s="727" t="s">
        <v>1843</v>
      </c>
      <c r="C1090" s="727" t="s">
        <v>1849</v>
      </c>
      <c r="D1090" s="810" t="s">
        <v>2962</v>
      </c>
      <c r="E1090" s="811" t="s">
        <v>1877</v>
      </c>
      <c r="F1090" s="727" t="s">
        <v>1844</v>
      </c>
      <c r="G1090" s="727" t="s">
        <v>2077</v>
      </c>
      <c r="H1090" s="727" t="s">
        <v>610</v>
      </c>
      <c r="I1090" s="727" t="s">
        <v>1624</v>
      </c>
      <c r="J1090" s="727" t="s">
        <v>1625</v>
      </c>
      <c r="K1090" s="727" t="s">
        <v>1626</v>
      </c>
      <c r="L1090" s="728">
        <v>170.52</v>
      </c>
      <c r="M1090" s="728">
        <v>170.52</v>
      </c>
      <c r="N1090" s="727">
        <v>1</v>
      </c>
      <c r="O1090" s="812">
        <v>1</v>
      </c>
      <c r="P1090" s="728"/>
      <c r="Q1090" s="745">
        <v>0</v>
      </c>
      <c r="R1090" s="727"/>
      <c r="S1090" s="745">
        <v>0</v>
      </c>
      <c r="T1090" s="812"/>
      <c r="U1090" s="768">
        <v>0</v>
      </c>
    </row>
    <row r="1091" spans="1:21" ht="14.4" customHeight="1" x14ac:dyDescent="0.3">
      <c r="A1091" s="726">
        <v>31</v>
      </c>
      <c r="B1091" s="727" t="s">
        <v>1843</v>
      </c>
      <c r="C1091" s="727" t="s">
        <v>1849</v>
      </c>
      <c r="D1091" s="810" t="s">
        <v>2962</v>
      </c>
      <c r="E1091" s="811" t="s">
        <v>1877</v>
      </c>
      <c r="F1091" s="727" t="s">
        <v>1844</v>
      </c>
      <c r="G1091" s="727" t="s">
        <v>2130</v>
      </c>
      <c r="H1091" s="727" t="s">
        <v>571</v>
      </c>
      <c r="I1091" s="727" t="s">
        <v>2555</v>
      </c>
      <c r="J1091" s="727" t="s">
        <v>2556</v>
      </c>
      <c r="K1091" s="727" t="s">
        <v>2391</v>
      </c>
      <c r="L1091" s="728">
        <v>32.28</v>
      </c>
      <c r="M1091" s="728">
        <v>32.28</v>
      </c>
      <c r="N1091" s="727">
        <v>1</v>
      </c>
      <c r="O1091" s="812">
        <v>1</v>
      </c>
      <c r="P1091" s="728"/>
      <c r="Q1091" s="745">
        <v>0</v>
      </c>
      <c r="R1091" s="727"/>
      <c r="S1091" s="745">
        <v>0</v>
      </c>
      <c r="T1091" s="812"/>
      <c r="U1091" s="768">
        <v>0</v>
      </c>
    </row>
    <row r="1092" spans="1:21" ht="14.4" customHeight="1" x14ac:dyDescent="0.3">
      <c r="A1092" s="726">
        <v>31</v>
      </c>
      <c r="B1092" s="727" t="s">
        <v>1843</v>
      </c>
      <c r="C1092" s="727" t="s">
        <v>1849</v>
      </c>
      <c r="D1092" s="810" t="s">
        <v>2962</v>
      </c>
      <c r="E1092" s="811" t="s">
        <v>1877</v>
      </c>
      <c r="F1092" s="727" t="s">
        <v>1844</v>
      </c>
      <c r="G1092" s="727" t="s">
        <v>2130</v>
      </c>
      <c r="H1092" s="727" t="s">
        <v>571</v>
      </c>
      <c r="I1092" s="727" t="s">
        <v>2557</v>
      </c>
      <c r="J1092" s="727" t="s">
        <v>2556</v>
      </c>
      <c r="K1092" s="727" t="s">
        <v>2558</v>
      </c>
      <c r="L1092" s="728">
        <v>80.7</v>
      </c>
      <c r="M1092" s="728">
        <v>80.7</v>
      </c>
      <c r="N1092" s="727">
        <v>1</v>
      </c>
      <c r="O1092" s="812">
        <v>1</v>
      </c>
      <c r="P1092" s="728"/>
      <c r="Q1092" s="745">
        <v>0</v>
      </c>
      <c r="R1092" s="727"/>
      <c r="S1092" s="745">
        <v>0</v>
      </c>
      <c r="T1092" s="812"/>
      <c r="U1092" s="768">
        <v>0</v>
      </c>
    </row>
    <row r="1093" spans="1:21" ht="14.4" customHeight="1" x14ac:dyDescent="0.3">
      <c r="A1093" s="726">
        <v>31</v>
      </c>
      <c r="B1093" s="727" t="s">
        <v>1843</v>
      </c>
      <c r="C1093" s="727" t="s">
        <v>1849</v>
      </c>
      <c r="D1093" s="810" t="s">
        <v>2962</v>
      </c>
      <c r="E1093" s="811" t="s">
        <v>1877</v>
      </c>
      <c r="F1093" s="727" t="s">
        <v>1844</v>
      </c>
      <c r="G1093" s="727" t="s">
        <v>2130</v>
      </c>
      <c r="H1093" s="727" t="s">
        <v>571</v>
      </c>
      <c r="I1093" s="727" t="s">
        <v>2855</v>
      </c>
      <c r="J1093" s="727" t="s">
        <v>2856</v>
      </c>
      <c r="K1093" s="727" t="s">
        <v>2857</v>
      </c>
      <c r="L1093" s="728">
        <v>0</v>
      </c>
      <c r="M1093" s="728">
        <v>0</v>
      </c>
      <c r="N1093" s="727">
        <v>1</v>
      </c>
      <c r="O1093" s="812">
        <v>1</v>
      </c>
      <c r="P1093" s="728">
        <v>0</v>
      </c>
      <c r="Q1093" s="745"/>
      <c r="R1093" s="727">
        <v>1</v>
      </c>
      <c r="S1093" s="745">
        <v>1</v>
      </c>
      <c r="T1093" s="812">
        <v>1</v>
      </c>
      <c r="U1093" s="768">
        <v>1</v>
      </c>
    </row>
    <row r="1094" spans="1:21" ht="14.4" customHeight="1" x14ac:dyDescent="0.3">
      <c r="A1094" s="726">
        <v>31</v>
      </c>
      <c r="B1094" s="727" t="s">
        <v>1843</v>
      </c>
      <c r="C1094" s="727" t="s">
        <v>1849</v>
      </c>
      <c r="D1094" s="810" t="s">
        <v>2962</v>
      </c>
      <c r="E1094" s="811" t="s">
        <v>1877</v>
      </c>
      <c r="F1094" s="727" t="s">
        <v>1844</v>
      </c>
      <c r="G1094" s="727" t="s">
        <v>2246</v>
      </c>
      <c r="H1094" s="727" t="s">
        <v>571</v>
      </c>
      <c r="I1094" s="727" t="s">
        <v>2858</v>
      </c>
      <c r="J1094" s="727" t="s">
        <v>686</v>
      </c>
      <c r="K1094" s="727" t="s">
        <v>2393</v>
      </c>
      <c r="L1094" s="728">
        <v>182.22</v>
      </c>
      <c r="M1094" s="728">
        <v>182.22</v>
      </c>
      <c r="N1094" s="727">
        <v>1</v>
      </c>
      <c r="O1094" s="812">
        <v>1</v>
      </c>
      <c r="P1094" s="728">
        <v>182.22</v>
      </c>
      <c r="Q1094" s="745">
        <v>1</v>
      </c>
      <c r="R1094" s="727">
        <v>1</v>
      </c>
      <c r="S1094" s="745">
        <v>1</v>
      </c>
      <c r="T1094" s="812">
        <v>1</v>
      </c>
      <c r="U1094" s="768">
        <v>1</v>
      </c>
    </row>
    <row r="1095" spans="1:21" ht="14.4" customHeight="1" x14ac:dyDescent="0.3">
      <c r="A1095" s="726">
        <v>31</v>
      </c>
      <c r="B1095" s="727" t="s">
        <v>1843</v>
      </c>
      <c r="C1095" s="727" t="s">
        <v>1849</v>
      </c>
      <c r="D1095" s="810" t="s">
        <v>2962</v>
      </c>
      <c r="E1095" s="811" t="s">
        <v>1877</v>
      </c>
      <c r="F1095" s="727" t="s">
        <v>1844</v>
      </c>
      <c r="G1095" s="727" t="s">
        <v>1930</v>
      </c>
      <c r="H1095" s="727" t="s">
        <v>571</v>
      </c>
      <c r="I1095" s="727" t="s">
        <v>1931</v>
      </c>
      <c r="J1095" s="727" t="s">
        <v>1932</v>
      </c>
      <c r="K1095" s="727" t="s">
        <v>1933</v>
      </c>
      <c r="L1095" s="728">
        <v>0</v>
      </c>
      <c r="M1095" s="728">
        <v>0</v>
      </c>
      <c r="N1095" s="727">
        <v>2</v>
      </c>
      <c r="O1095" s="812">
        <v>0.5</v>
      </c>
      <c r="P1095" s="728"/>
      <c r="Q1095" s="745"/>
      <c r="R1095" s="727"/>
      <c r="S1095" s="745">
        <v>0</v>
      </c>
      <c r="T1095" s="812"/>
      <c r="U1095" s="768">
        <v>0</v>
      </c>
    </row>
    <row r="1096" spans="1:21" ht="14.4" customHeight="1" x14ac:dyDescent="0.3">
      <c r="A1096" s="726">
        <v>31</v>
      </c>
      <c r="B1096" s="727" t="s">
        <v>1843</v>
      </c>
      <c r="C1096" s="727" t="s">
        <v>1849</v>
      </c>
      <c r="D1096" s="810" t="s">
        <v>2962</v>
      </c>
      <c r="E1096" s="811" t="s">
        <v>1877</v>
      </c>
      <c r="F1096" s="727" t="s">
        <v>1844</v>
      </c>
      <c r="G1096" s="727" t="s">
        <v>2859</v>
      </c>
      <c r="H1096" s="727" t="s">
        <v>571</v>
      </c>
      <c r="I1096" s="727" t="s">
        <v>2860</v>
      </c>
      <c r="J1096" s="727" t="s">
        <v>2861</v>
      </c>
      <c r="K1096" s="727" t="s">
        <v>2862</v>
      </c>
      <c r="L1096" s="728">
        <v>34.15</v>
      </c>
      <c r="M1096" s="728">
        <v>34.15</v>
      </c>
      <c r="N1096" s="727">
        <v>1</v>
      </c>
      <c r="O1096" s="812">
        <v>0.5</v>
      </c>
      <c r="P1096" s="728">
        <v>34.15</v>
      </c>
      <c r="Q1096" s="745">
        <v>1</v>
      </c>
      <c r="R1096" s="727">
        <v>1</v>
      </c>
      <c r="S1096" s="745">
        <v>1</v>
      </c>
      <c r="T1096" s="812">
        <v>0.5</v>
      </c>
      <c r="U1096" s="768">
        <v>1</v>
      </c>
    </row>
    <row r="1097" spans="1:21" ht="14.4" customHeight="1" x14ac:dyDescent="0.3">
      <c r="A1097" s="726">
        <v>31</v>
      </c>
      <c r="B1097" s="727" t="s">
        <v>1843</v>
      </c>
      <c r="C1097" s="727" t="s">
        <v>1849</v>
      </c>
      <c r="D1097" s="810" t="s">
        <v>2962</v>
      </c>
      <c r="E1097" s="811" t="s">
        <v>1877</v>
      </c>
      <c r="F1097" s="727" t="s">
        <v>1844</v>
      </c>
      <c r="G1097" s="727" t="s">
        <v>2065</v>
      </c>
      <c r="H1097" s="727" t="s">
        <v>571</v>
      </c>
      <c r="I1097" s="727" t="s">
        <v>2625</v>
      </c>
      <c r="J1097" s="727" t="s">
        <v>2626</v>
      </c>
      <c r="K1097" s="727" t="s">
        <v>2627</v>
      </c>
      <c r="L1097" s="728">
        <v>89.91</v>
      </c>
      <c r="M1097" s="728">
        <v>179.82</v>
      </c>
      <c r="N1097" s="727">
        <v>2</v>
      </c>
      <c r="O1097" s="812">
        <v>1</v>
      </c>
      <c r="P1097" s="728"/>
      <c r="Q1097" s="745">
        <v>0</v>
      </c>
      <c r="R1097" s="727"/>
      <c r="S1097" s="745">
        <v>0</v>
      </c>
      <c r="T1097" s="812"/>
      <c r="U1097" s="768">
        <v>0</v>
      </c>
    </row>
    <row r="1098" spans="1:21" ht="14.4" customHeight="1" x14ac:dyDescent="0.3">
      <c r="A1098" s="726">
        <v>31</v>
      </c>
      <c r="B1098" s="727" t="s">
        <v>1843</v>
      </c>
      <c r="C1098" s="727" t="s">
        <v>1849</v>
      </c>
      <c r="D1098" s="810" t="s">
        <v>2962</v>
      </c>
      <c r="E1098" s="811" t="s">
        <v>1877</v>
      </c>
      <c r="F1098" s="727" t="s">
        <v>1844</v>
      </c>
      <c r="G1098" s="727" t="s">
        <v>1881</v>
      </c>
      <c r="H1098" s="727" t="s">
        <v>571</v>
      </c>
      <c r="I1098" s="727" t="s">
        <v>1941</v>
      </c>
      <c r="J1098" s="727" t="s">
        <v>606</v>
      </c>
      <c r="K1098" s="727" t="s">
        <v>1942</v>
      </c>
      <c r="L1098" s="728">
        <v>0</v>
      </c>
      <c r="M1098" s="728">
        <v>0</v>
      </c>
      <c r="N1098" s="727">
        <v>1</v>
      </c>
      <c r="O1098" s="812">
        <v>0.5</v>
      </c>
      <c r="P1098" s="728">
        <v>0</v>
      </c>
      <c r="Q1098" s="745"/>
      <c r="R1098" s="727">
        <v>1</v>
      </c>
      <c r="S1098" s="745">
        <v>1</v>
      </c>
      <c r="T1098" s="812">
        <v>0.5</v>
      </c>
      <c r="U1098" s="768">
        <v>1</v>
      </c>
    </row>
    <row r="1099" spans="1:21" ht="14.4" customHeight="1" x14ac:dyDescent="0.3">
      <c r="A1099" s="726">
        <v>31</v>
      </c>
      <c r="B1099" s="727" t="s">
        <v>1843</v>
      </c>
      <c r="C1099" s="727" t="s">
        <v>1849</v>
      </c>
      <c r="D1099" s="810" t="s">
        <v>2962</v>
      </c>
      <c r="E1099" s="811" t="s">
        <v>1877</v>
      </c>
      <c r="F1099" s="727" t="s">
        <v>1844</v>
      </c>
      <c r="G1099" s="727" t="s">
        <v>2524</v>
      </c>
      <c r="H1099" s="727" t="s">
        <v>571</v>
      </c>
      <c r="I1099" s="727" t="s">
        <v>2525</v>
      </c>
      <c r="J1099" s="727" t="s">
        <v>2526</v>
      </c>
      <c r="K1099" s="727" t="s">
        <v>2527</v>
      </c>
      <c r="L1099" s="728">
        <v>76.180000000000007</v>
      </c>
      <c r="M1099" s="728">
        <v>76.180000000000007</v>
      </c>
      <c r="N1099" s="727">
        <v>1</v>
      </c>
      <c r="O1099" s="812">
        <v>1</v>
      </c>
      <c r="P1099" s="728">
        <v>76.180000000000007</v>
      </c>
      <c r="Q1099" s="745">
        <v>1</v>
      </c>
      <c r="R1099" s="727">
        <v>1</v>
      </c>
      <c r="S1099" s="745">
        <v>1</v>
      </c>
      <c r="T1099" s="812">
        <v>1</v>
      </c>
      <c r="U1099" s="768">
        <v>1</v>
      </c>
    </row>
    <row r="1100" spans="1:21" ht="14.4" customHeight="1" x14ac:dyDescent="0.3">
      <c r="A1100" s="726">
        <v>31</v>
      </c>
      <c r="B1100" s="727" t="s">
        <v>1843</v>
      </c>
      <c r="C1100" s="727" t="s">
        <v>1849</v>
      </c>
      <c r="D1100" s="810" t="s">
        <v>2962</v>
      </c>
      <c r="E1100" s="811" t="s">
        <v>1877</v>
      </c>
      <c r="F1100" s="727" t="s">
        <v>1844</v>
      </c>
      <c r="G1100" s="727" t="s">
        <v>1946</v>
      </c>
      <c r="H1100" s="727" t="s">
        <v>571</v>
      </c>
      <c r="I1100" s="727" t="s">
        <v>2013</v>
      </c>
      <c r="J1100" s="727" t="s">
        <v>1948</v>
      </c>
      <c r="K1100" s="727" t="s">
        <v>1949</v>
      </c>
      <c r="L1100" s="728">
        <v>132.97999999999999</v>
      </c>
      <c r="M1100" s="728">
        <v>132.97999999999999</v>
      </c>
      <c r="N1100" s="727">
        <v>1</v>
      </c>
      <c r="O1100" s="812">
        <v>1</v>
      </c>
      <c r="P1100" s="728">
        <v>132.97999999999999</v>
      </c>
      <c r="Q1100" s="745">
        <v>1</v>
      </c>
      <c r="R1100" s="727">
        <v>1</v>
      </c>
      <c r="S1100" s="745">
        <v>1</v>
      </c>
      <c r="T1100" s="812">
        <v>1</v>
      </c>
      <c r="U1100" s="768">
        <v>1</v>
      </c>
    </row>
    <row r="1101" spans="1:21" ht="14.4" customHeight="1" x14ac:dyDescent="0.3">
      <c r="A1101" s="726">
        <v>31</v>
      </c>
      <c r="B1101" s="727" t="s">
        <v>1843</v>
      </c>
      <c r="C1101" s="727" t="s">
        <v>1849</v>
      </c>
      <c r="D1101" s="810" t="s">
        <v>2962</v>
      </c>
      <c r="E1101" s="811" t="s">
        <v>1877</v>
      </c>
      <c r="F1101" s="727" t="s">
        <v>1844</v>
      </c>
      <c r="G1101" s="727" t="s">
        <v>1950</v>
      </c>
      <c r="H1101" s="727" t="s">
        <v>571</v>
      </c>
      <c r="I1101" s="727" t="s">
        <v>2115</v>
      </c>
      <c r="J1101" s="727" t="s">
        <v>1952</v>
      </c>
      <c r="K1101" s="727" t="s">
        <v>2116</v>
      </c>
      <c r="L1101" s="728">
        <v>58.62</v>
      </c>
      <c r="M1101" s="728">
        <v>58.62</v>
      </c>
      <c r="N1101" s="727">
        <v>1</v>
      </c>
      <c r="O1101" s="812">
        <v>1</v>
      </c>
      <c r="P1101" s="728"/>
      <c r="Q1101" s="745">
        <v>0</v>
      </c>
      <c r="R1101" s="727"/>
      <c r="S1101" s="745">
        <v>0</v>
      </c>
      <c r="T1101" s="812"/>
      <c r="U1101" s="768">
        <v>0</v>
      </c>
    </row>
    <row r="1102" spans="1:21" ht="14.4" customHeight="1" x14ac:dyDescent="0.3">
      <c r="A1102" s="726">
        <v>31</v>
      </c>
      <c r="B1102" s="727" t="s">
        <v>1843</v>
      </c>
      <c r="C1102" s="727" t="s">
        <v>1849</v>
      </c>
      <c r="D1102" s="810" t="s">
        <v>2962</v>
      </c>
      <c r="E1102" s="811" t="s">
        <v>1877</v>
      </c>
      <c r="F1102" s="727" t="s">
        <v>1844</v>
      </c>
      <c r="G1102" s="727" t="s">
        <v>2863</v>
      </c>
      <c r="H1102" s="727" t="s">
        <v>571</v>
      </c>
      <c r="I1102" s="727" t="s">
        <v>2864</v>
      </c>
      <c r="J1102" s="727" t="s">
        <v>2865</v>
      </c>
      <c r="K1102" s="727" t="s">
        <v>2866</v>
      </c>
      <c r="L1102" s="728">
        <v>1776.68</v>
      </c>
      <c r="M1102" s="728">
        <v>1776.68</v>
      </c>
      <c r="N1102" s="727">
        <v>1</v>
      </c>
      <c r="O1102" s="812">
        <v>0.5</v>
      </c>
      <c r="P1102" s="728">
        <v>1776.68</v>
      </c>
      <c r="Q1102" s="745">
        <v>1</v>
      </c>
      <c r="R1102" s="727">
        <v>1</v>
      </c>
      <c r="S1102" s="745">
        <v>1</v>
      </c>
      <c r="T1102" s="812">
        <v>0.5</v>
      </c>
      <c r="U1102" s="768">
        <v>1</v>
      </c>
    </row>
    <row r="1103" spans="1:21" ht="14.4" customHeight="1" x14ac:dyDescent="0.3">
      <c r="A1103" s="726">
        <v>31</v>
      </c>
      <c r="B1103" s="727" t="s">
        <v>1843</v>
      </c>
      <c r="C1103" s="727" t="s">
        <v>1849</v>
      </c>
      <c r="D1103" s="810" t="s">
        <v>2962</v>
      </c>
      <c r="E1103" s="811" t="s">
        <v>1877</v>
      </c>
      <c r="F1103" s="727" t="s">
        <v>1844</v>
      </c>
      <c r="G1103" s="727" t="s">
        <v>2867</v>
      </c>
      <c r="H1103" s="727" t="s">
        <v>571</v>
      </c>
      <c r="I1103" s="727" t="s">
        <v>2868</v>
      </c>
      <c r="J1103" s="727" t="s">
        <v>2869</v>
      </c>
      <c r="K1103" s="727" t="s">
        <v>2870</v>
      </c>
      <c r="L1103" s="728">
        <v>32.28</v>
      </c>
      <c r="M1103" s="728">
        <v>64.56</v>
      </c>
      <c r="N1103" s="727">
        <v>2</v>
      </c>
      <c r="O1103" s="812">
        <v>1</v>
      </c>
      <c r="P1103" s="728">
        <v>64.56</v>
      </c>
      <c r="Q1103" s="745">
        <v>1</v>
      </c>
      <c r="R1103" s="727">
        <v>2</v>
      </c>
      <c r="S1103" s="745">
        <v>1</v>
      </c>
      <c r="T1103" s="812">
        <v>1</v>
      </c>
      <c r="U1103" s="768">
        <v>1</v>
      </c>
    </row>
    <row r="1104" spans="1:21" ht="14.4" customHeight="1" x14ac:dyDescent="0.3">
      <c r="A1104" s="726">
        <v>31</v>
      </c>
      <c r="B1104" s="727" t="s">
        <v>1843</v>
      </c>
      <c r="C1104" s="727" t="s">
        <v>1849</v>
      </c>
      <c r="D1104" s="810" t="s">
        <v>2962</v>
      </c>
      <c r="E1104" s="811" t="s">
        <v>1877</v>
      </c>
      <c r="F1104" s="727" t="s">
        <v>1844</v>
      </c>
      <c r="G1104" s="727" t="s">
        <v>2871</v>
      </c>
      <c r="H1104" s="727" t="s">
        <v>610</v>
      </c>
      <c r="I1104" s="727" t="s">
        <v>1829</v>
      </c>
      <c r="J1104" s="727" t="s">
        <v>1830</v>
      </c>
      <c r="K1104" s="727" t="s">
        <v>1831</v>
      </c>
      <c r="L1104" s="728">
        <v>69.16</v>
      </c>
      <c r="M1104" s="728">
        <v>69.16</v>
      </c>
      <c r="N1104" s="727">
        <v>1</v>
      </c>
      <c r="O1104" s="812">
        <v>0.5</v>
      </c>
      <c r="P1104" s="728">
        <v>69.16</v>
      </c>
      <c r="Q1104" s="745">
        <v>1</v>
      </c>
      <c r="R1104" s="727">
        <v>1</v>
      </c>
      <c r="S1104" s="745">
        <v>1</v>
      </c>
      <c r="T1104" s="812">
        <v>0.5</v>
      </c>
      <c r="U1104" s="768">
        <v>1</v>
      </c>
    </row>
    <row r="1105" spans="1:21" ht="14.4" customHeight="1" x14ac:dyDescent="0.3">
      <c r="A1105" s="726">
        <v>31</v>
      </c>
      <c r="B1105" s="727" t="s">
        <v>1843</v>
      </c>
      <c r="C1105" s="727" t="s">
        <v>1849</v>
      </c>
      <c r="D1105" s="810" t="s">
        <v>2962</v>
      </c>
      <c r="E1105" s="811" t="s">
        <v>1877</v>
      </c>
      <c r="F1105" s="727" t="s">
        <v>1844</v>
      </c>
      <c r="G1105" s="727" t="s">
        <v>2871</v>
      </c>
      <c r="H1105" s="727" t="s">
        <v>610</v>
      </c>
      <c r="I1105" s="727" t="s">
        <v>2872</v>
      </c>
      <c r="J1105" s="727" t="s">
        <v>1830</v>
      </c>
      <c r="K1105" s="727" t="s">
        <v>2873</v>
      </c>
      <c r="L1105" s="728">
        <v>207.45</v>
      </c>
      <c r="M1105" s="728">
        <v>414.9</v>
      </c>
      <c r="N1105" s="727">
        <v>2</v>
      </c>
      <c r="O1105" s="812">
        <v>1.5</v>
      </c>
      <c r="P1105" s="728">
        <v>414.9</v>
      </c>
      <c r="Q1105" s="745">
        <v>1</v>
      </c>
      <c r="R1105" s="727">
        <v>2</v>
      </c>
      <c r="S1105" s="745">
        <v>1</v>
      </c>
      <c r="T1105" s="812">
        <v>1.5</v>
      </c>
      <c r="U1105" s="768">
        <v>1</v>
      </c>
    </row>
    <row r="1106" spans="1:21" ht="14.4" customHeight="1" x14ac:dyDescent="0.3">
      <c r="A1106" s="726">
        <v>31</v>
      </c>
      <c r="B1106" s="727" t="s">
        <v>1843</v>
      </c>
      <c r="C1106" s="727" t="s">
        <v>1849</v>
      </c>
      <c r="D1106" s="810" t="s">
        <v>2962</v>
      </c>
      <c r="E1106" s="811" t="s">
        <v>1877</v>
      </c>
      <c r="F1106" s="727" t="s">
        <v>1844</v>
      </c>
      <c r="G1106" s="727" t="s">
        <v>2871</v>
      </c>
      <c r="H1106" s="727" t="s">
        <v>610</v>
      </c>
      <c r="I1106" s="727" t="s">
        <v>2872</v>
      </c>
      <c r="J1106" s="727" t="s">
        <v>1830</v>
      </c>
      <c r="K1106" s="727" t="s">
        <v>2873</v>
      </c>
      <c r="L1106" s="728">
        <v>176.32</v>
      </c>
      <c r="M1106" s="728">
        <v>176.32</v>
      </c>
      <c r="N1106" s="727">
        <v>1</v>
      </c>
      <c r="O1106" s="812">
        <v>1</v>
      </c>
      <c r="P1106" s="728">
        <v>176.32</v>
      </c>
      <c r="Q1106" s="745">
        <v>1</v>
      </c>
      <c r="R1106" s="727">
        <v>1</v>
      </c>
      <c r="S1106" s="745">
        <v>1</v>
      </c>
      <c r="T1106" s="812">
        <v>1</v>
      </c>
      <c r="U1106" s="768">
        <v>1</v>
      </c>
    </row>
    <row r="1107" spans="1:21" ht="14.4" customHeight="1" x14ac:dyDescent="0.3">
      <c r="A1107" s="726">
        <v>31</v>
      </c>
      <c r="B1107" s="727" t="s">
        <v>1843</v>
      </c>
      <c r="C1107" s="727" t="s">
        <v>1849</v>
      </c>
      <c r="D1107" s="810" t="s">
        <v>2962</v>
      </c>
      <c r="E1107" s="811" t="s">
        <v>1877</v>
      </c>
      <c r="F1107" s="727" t="s">
        <v>1844</v>
      </c>
      <c r="G1107" s="727" t="s">
        <v>2528</v>
      </c>
      <c r="H1107" s="727" t="s">
        <v>610</v>
      </c>
      <c r="I1107" s="727" t="s">
        <v>2566</v>
      </c>
      <c r="J1107" s="727" t="s">
        <v>1315</v>
      </c>
      <c r="K1107" s="727" t="s">
        <v>2567</v>
      </c>
      <c r="L1107" s="728">
        <v>193.68</v>
      </c>
      <c r="M1107" s="728">
        <v>387.36</v>
      </c>
      <c r="N1107" s="727">
        <v>2</v>
      </c>
      <c r="O1107" s="812">
        <v>1</v>
      </c>
      <c r="P1107" s="728">
        <v>387.36</v>
      </c>
      <c r="Q1107" s="745">
        <v>1</v>
      </c>
      <c r="R1107" s="727">
        <v>2</v>
      </c>
      <c r="S1107" s="745">
        <v>1</v>
      </c>
      <c r="T1107" s="812">
        <v>1</v>
      </c>
      <c r="U1107" s="768">
        <v>1</v>
      </c>
    </row>
    <row r="1108" spans="1:21" ht="14.4" customHeight="1" x14ac:dyDescent="0.3">
      <c r="A1108" s="726">
        <v>31</v>
      </c>
      <c r="B1108" s="727" t="s">
        <v>1843</v>
      </c>
      <c r="C1108" s="727" t="s">
        <v>1849</v>
      </c>
      <c r="D1108" s="810" t="s">
        <v>2962</v>
      </c>
      <c r="E1108" s="811" t="s">
        <v>1877</v>
      </c>
      <c r="F1108" s="727" t="s">
        <v>1844</v>
      </c>
      <c r="G1108" s="727" t="s">
        <v>2529</v>
      </c>
      <c r="H1108" s="727" t="s">
        <v>610</v>
      </c>
      <c r="I1108" s="727" t="s">
        <v>2530</v>
      </c>
      <c r="J1108" s="727" t="s">
        <v>1511</v>
      </c>
      <c r="K1108" s="727" t="s">
        <v>2531</v>
      </c>
      <c r="L1108" s="728">
        <v>351.51</v>
      </c>
      <c r="M1108" s="728">
        <v>703.02</v>
      </c>
      <c r="N1108" s="727">
        <v>2</v>
      </c>
      <c r="O1108" s="812">
        <v>1.5</v>
      </c>
      <c r="P1108" s="728">
        <v>703.02</v>
      </c>
      <c r="Q1108" s="745">
        <v>1</v>
      </c>
      <c r="R1108" s="727">
        <v>2</v>
      </c>
      <c r="S1108" s="745">
        <v>1</v>
      </c>
      <c r="T1108" s="812">
        <v>1.5</v>
      </c>
      <c r="U1108" s="768">
        <v>1</v>
      </c>
    </row>
    <row r="1109" spans="1:21" ht="14.4" customHeight="1" x14ac:dyDescent="0.3">
      <c r="A1109" s="726">
        <v>31</v>
      </c>
      <c r="B1109" s="727" t="s">
        <v>1843</v>
      </c>
      <c r="C1109" s="727" t="s">
        <v>1849</v>
      </c>
      <c r="D1109" s="810" t="s">
        <v>2962</v>
      </c>
      <c r="E1109" s="811" t="s">
        <v>1877</v>
      </c>
      <c r="F1109" s="727" t="s">
        <v>1844</v>
      </c>
      <c r="G1109" s="727" t="s">
        <v>1886</v>
      </c>
      <c r="H1109" s="727" t="s">
        <v>610</v>
      </c>
      <c r="I1109" s="727" t="s">
        <v>1887</v>
      </c>
      <c r="J1109" s="727" t="s">
        <v>753</v>
      </c>
      <c r="K1109" s="727" t="s">
        <v>1497</v>
      </c>
      <c r="L1109" s="728">
        <v>490.89</v>
      </c>
      <c r="M1109" s="728">
        <v>7363.3499999999995</v>
      </c>
      <c r="N1109" s="727">
        <v>15</v>
      </c>
      <c r="O1109" s="812">
        <v>9.5</v>
      </c>
      <c r="P1109" s="728">
        <v>3436.2299999999996</v>
      </c>
      <c r="Q1109" s="745">
        <v>0.46666666666666662</v>
      </c>
      <c r="R1109" s="727">
        <v>7</v>
      </c>
      <c r="S1109" s="745">
        <v>0.46666666666666667</v>
      </c>
      <c r="T1109" s="812">
        <v>5.5</v>
      </c>
      <c r="U1109" s="768">
        <v>0.57894736842105265</v>
      </c>
    </row>
    <row r="1110" spans="1:21" ht="14.4" customHeight="1" x14ac:dyDescent="0.3">
      <c r="A1110" s="726">
        <v>31</v>
      </c>
      <c r="B1110" s="727" t="s">
        <v>1843</v>
      </c>
      <c r="C1110" s="727" t="s">
        <v>1849</v>
      </c>
      <c r="D1110" s="810" t="s">
        <v>2962</v>
      </c>
      <c r="E1110" s="811" t="s">
        <v>1877</v>
      </c>
      <c r="F1110" s="727" t="s">
        <v>1844</v>
      </c>
      <c r="G1110" s="727" t="s">
        <v>1886</v>
      </c>
      <c r="H1110" s="727" t="s">
        <v>610</v>
      </c>
      <c r="I1110" s="727" t="s">
        <v>1888</v>
      </c>
      <c r="J1110" s="727" t="s">
        <v>753</v>
      </c>
      <c r="K1110" s="727" t="s">
        <v>1495</v>
      </c>
      <c r="L1110" s="728">
        <v>736.33</v>
      </c>
      <c r="M1110" s="728">
        <v>11044.95</v>
      </c>
      <c r="N1110" s="727">
        <v>15</v>
      </c>
      <c r="O1110" s="812">
        <v>11</v>
      </c>
      <c r="P1110" s="728">
        <v>6626.97</v>
      </c>
      <c r="Q1110" s="745">
        <v>0.6</v>
      </c>
      <c r="R1110" s="727">
        <v>9</v>
      </c>
      <c r="S1110" s="745">
        <v>0.6</v>
      </c>
      <c r="T1110" s="812">
        <v>6</v>
      </c>
      <c r="U1110" s="768">
        <v>0.54545454545454541</v>
      </c>
    </row>
    <row r="1111" spans="1:21" ht="14.4" customHeight="1" x14ac:dyDescent="0.3">
      <c r="A1111" s="726">
        <v>31</v>
      </c>
      <c r="B1111" s="727" t="s">
        <v>1843</v>
      </c>
      <c r="C1111" s="727" t="s">
        <v>1849</v>
      </c>
      <c r="D1111" s="810" t="s">
        <v>2962</v>
      </c>
      <c r="E1111" s="811" t="s">
        <v>1877</v>
      </c>
      <c r="F1111" s="727" t="s">
        <v>1844</v>
      </c>
      <c r="G1111" s="727" t="s">
        <v>1889</v>
      </c>
      <c r="H1111" s="727" t="s">
        <v>610</v>
      </c>
      <c r="I1111" s="727" t="s">
        <v>1673</v>
      </c>
      <c r="J1111" s="727" t="s">
        <v>643</v>
      </c>
      <c r="K1111" s="727" t="s">
        <v>1674</v>
      </c>
      <c r="L1111" s="728">
        <v>48.42</v>
      </c>
      <c r="M1111" s="728">
        <v>193.68</v>
      </c>
      <c r="N1111" s="727">
        <v>4</v>
      </c>
      <c r="O1111" s="812">
        <v>4</v>
      </c>
      <c r="P1111" s="728">
        <v>96.84</v>
      </c>
      <c r="Q1111" s="745">
        <v>0.5</v>
      </c>
      <c r="R1111" s="727">
        <v>2</v>
      </c>
      <c r="S1111" s="745">
        <v>0.5</v>
      </c>
      <c r="T1111" s="812">
        <v>2</v>
      </c>
      <c r="U1111" s="768">
        <v>0.5</v>
      </c>
    </row>
    <row r="1112" spans="1:21" ht="14.4" customHeight="1" x14ac:dyDescent="0.3">
      <c r="A1112" s="726">
        <v>31</v>
      </c>
      <c r="B1112" s="727" t="s">
        <v>1843</v>
      </c>
      <c r="C1112" s="727" t="s">
        <v>1849</v>
      </c>
      <c r="D1112" s="810" t="s">
        <v>2962</v>
      </c>
      <c r="E1112" s="811" t="s">
        <v>1877</v>
      </c>
      <c r="F1112" s="727" t="s">
        <v>1844</v>
      </c>
      <c r="G1112" s="727" t="s">
        <v>1889</v>
      </c>
      <c r="H1112" s="727" t="s">
        <v>571</v>
      </c>
      <c r="I1112" s="727" t="s">
        <v>2050</v>
      </c>
      <c r="J1112" s="727" t="s">
        <v>643</v>
      </c>
      <c r="K1112" s="727" t="s">
        <v>2051</v>
      </c>
      <c r="L1112" s="728">
        <v>48.42</v>
      </c>
      <c r="M1112" s="728">
        <v>48.42</v>
      </c>
      <c r="N1112" s="727">
        <v>1</v>
      </c>
      <c r="O1112" s="812">
        <v>1</v>
      </c>
      <c r="P1112" s="728">
        <v>48.42</v>
      </c>
      <c r="Q1112" s="745">
        <v>1</v>
      </c>
      <c r="R1112" s="727">
        <v>1</v>
      </c>
      <c r="S1112" s="745">
        <v>1</v>
      </c>
      <c r="T1112" s="812">
        <v>1</v>
      </c>
      <c r="U1112" s="768">
        <v>1</v>
      </c>
    </row>
    <row r="1113" spans="1:21" ht="14.4" customHeight="1" x14ac:dyDescent="0.3">
      <c r="A1113" s="726">
        <v>31</v>
      </c>
      <c r="B1113" s="727" t="s">
        <v>1843</v>
      </c>
      <c r="C1113" s="727" t="s">
        <v>1849</v>
      </c>
      <c r="D1113" s="810" t="s">
        <v>2962</v>
      </c>
      <c r="E1113" s="811" t="s">
        <v>1877</v>
      </c>
      <c r="F1113" s="727" t="s">
        <v>1844</v>
      </c>
      <c r="G1113" s="727" t="s">
        <v>2874</v>
      </c>
      <c r="H1113" s="727" t="s">
        <v>571</v>
      </c>
      <c r="I1113" s="727" t="s">
        <v>2875</v>
      </c>
      <c r="J1113" s="727" t="s">
        <v>2876</v>
      </c>
      <c r="K1113" s="727" t="s">
        <v>1549</v>
      </c>
      <c r="L1113" s="728">
        <v>0</v>
      </c>
      <c r="M1113" s="728">
        <v>0</v>
      </c>
      <c r="N1113" s="727">
        <v>1</v>
      </c>
      <c r="O1113" s="812">
        <v>1</v>
      </c>
      <c r="P1113" s="728">
        <v>0</v>
      </c>
      <c r="Q1113" s="745"/>
      <c r="R1113" s="727">
        <v>1</v>
      </c>
      <c r="S1113" s="745">
        <v>1</v>
      </c>
      <c r="T1113" s="812">
        <v>1</v>
      </c>
      <c r="U1113" s="768">
        <v>1</v>
      </c>
    </row>
    <row r="1114" spans="1:21" ht="14.4" customHeight="1" x14ac:dyDescent="0.3">
      <c r="A1114" s="726">
        <v>31</v>
      </c>
      <c r="B1114" s="727" t="s">
        <v>1843</v>
      </c>
      <c r="C1114" s="727" t="s">
        <v>1849</v>
      </c>
      <c r="D1114" s="810" t="s">
        <v>2962</v>
      </c>
      <c r="E1114" s="811" t="s">
        <v>1877</v>
      </c>
      <c r="F1114" s="727" t="s">
        <v>1844</v>
      </c>
      <c r="G1114" s="727" t="s">
        <v>2355</v>
      </c>
      <c r="H1114" s="727" t="s">
        <v>571</v>
      </c>
      <c r="I1114" s="727" t="s">
        <v>2877</v>
      </c>
      <c r="J1114" s="727" t="s">
        <v>1123</v>
      </c>
      <c r="K1114" s="727" t="s">
        <v>2878</v>
      </c>
      <c r="L1114" s="728">
        <v>78.33</v>
      </c>
      <c r="M1114" s="728">
        <v>156.66</v>
      </c>
      <c r="N1114" s="727">
        <v>2</v>
      </c>
      <c r="O1114" s="812">
        <v>1</v>
      </c>
      <c r="P1114" s="728"/>
      <c r="Q1114" s="745">
        <v>0</v>
      </c>
      <c r="R1114" s="727"/>
      <c r="S1114" s="745">
        <v>0</v>
      </c>
      <c r="T1114" s="812"/>
      <c r="U1114" s="768">
        <v>0</v>
      </c>
    </row>
    <row r="1115" spans="1:21" ht="14.4" customHeight="1" x14ac:dyDescent="0.3">
      <c r="A1115" s="726">
        <v>31</v>
      </c>
      <c r="B1115" s="727" t="s">
        <v>1843</v>
      </c>
      <c r="C1115" s="727" t="s">
        <v>1849</v>
      </c>
      <c r="D1115" s="810" t="s">
        <v>2962</v>
      </c>
      <c r="E1115" s="811" t="s">
        <v>1877</v>
      </c>
      <c r="F1115" s="727" t="s">
        <v>1844</v>
      </c>
      <c r="G1115" s="727" t="s">
        <v>2208</v>
      </c>
      <c r="H1115" s="727" t="s">
        <v>571</v>
      </c>
      <c r="I1115" s="727" t="s">
        <v>2209</v>
      </c>
      <c r="J1115" s="727" t="s">
        <v>771</v>
      </c>
      <c r="K1115" s="727" t="s">
        <v>2210</v>
      </c>
      <c r="L1115" s="728">
        <v>185.26</v>
      </c>
      <c r="M1115" s="728">
        <v>185.26</v>
      </c>
      <c r="N1115" s="727">
        <v>1</v>
      </c>
      <c r="O1115" s="812">
        <v>1</v>
      </c>
      <c r="P1115" s="728"/>
      <c r="Q1115" s="745">
        <v>0</v>
      </c>
      <c r="R1115" s="727"/>
      <c r="S1115" s="745">
        <v>0</v>
      </c>
      <c r="T1115" s="812"/>
      <c r="U1115" s="768">
        <v>0</v>
      </c>
    </row>
    <row r="1116" spans="1:21" ht="14.4" customHeight="1" x14ac:dyDescent="0.3">
      <c r="A1116" s="726">
        <v>31</v>
      </c>
      <c r="B1116" s="727" t="s">
        <v>1843</v>
      </c>
      <c r="C1116" s="727" t="s">
        <v>1849</v>
      </c>
      <c r="D1116" s="810" t="s">
        <v>2962</v>
      </c>
      <c r="E1116" s="811" t="s">
        <v>1877</v>
      </c>
      <c r="F1116" s="727" t="s">
        <v>1844</v>
      </c>
      <c r="G1116" s="727" t="s">
        <v>2879</v>
      </c>
      <c r="H1116" s="727" t="s">
        <v>610</v>
      </c>
      <c r="I1116" s="727" t="s">
        <v>2880</v>
      </c>
      <c r="J1116" s="727" t="s">
        <v>1562</v>
      </c>
      <c r="K1116" s="727" t="s">
        <v>2881</v>
      </c>
      <c r="L1116" s="728">
        <v>742.17</v>
      </c>
      <c r="M1116" s="728">
        <v>742.17</v>
      </c>
      <c r="N1116" s="727">
        <v>1</v>
      </c>
      <c r="O1116" s="812">
        <v>1</v>
      </c>
      <c r="P1116" s="728"/>
      <c r="Q1116" s="745">
        <v>0</v>
      </c>
      <c r="R1116" s="727"/>
      <c r="S1116" s="745">
        <v>0</v>
      </c>
      <c r="T1116" s="812"/>
      <c r="U1116" s="768">
        <v>0</v>
      </c>
    </row>
    <row r="1117" spans="1:21" ht="14.4" customHeight="1" x14ac:dyDescent="0.3">
      <c r="A1117" s="726">
        <v>31</v>
      </c>
      <c r="B1117" s="727" t="s">
        <v>1843</v>
      </c>
      <c r="C1117" s="727" t="s">
        <v>1849</v>
      </c>
      <c r="D1117" s="810" t="s">
        <v>2962</v>
      </c>
      <c r="E1117" s="811" t="s">
        <v>1877</v>
      </c>
      <c r="F1117" s="727" t="s">
        <v>1844</v>
      </c>
      <c r="G1117" s="727" t="s">
        <v>2429</v>
      </c>
      <c r="H1117" s="727" t="s">
        <v>610</v>
      </c>
      <c r="I1117" s="727" t="s">
        <v>2882</v>
      </c>
      <c r="J1117" s="727" t="s">
        <v>1544</v>
      </c>
      <c r="K1117" s="727" t="s">
        <v>1924</v>
      </c>
      <c r="L1117" s="728">
        <v>96.53</v>
      </c>
      <c r="M1117" s="728">
        <v>289.59000000000003</v>
      </c>
      <c r="N1117" s="727">
        <v>3</v>
      </c>
      <c r="O1117" s="812">
        <v>1</v>
      </c>
      <c r="P1117" s="728"/>
      <c r="Q1117" s="745">
        <v>0</v>
      </c>
      <c r="R1117" s="727"/>
      <c r="S1117" s="745">
        <v>0</v>
      </c>
      <c r="T1117" s="812"/>
      <c r="U1117" s="768">
        <v>0</v>
      </c>
    </row>
    <row r="1118" spans="1:21" ht="14.4" customHeight="1" x14ac:dyDescent="0.3">
      <c r="A1118" s="726">
        <v>31</v>
      </c>
      <c r="B1118" s="727" t="s">
        <v>1843</v>
      </c>
      <c r="C1118" s="727" t="s">
        <v>1849</v>
      </c>
      <c r="D1118" s="810" t="s">
        <v>2962</v>
      </c>
      <c r="E1118" s="811" t="s">
        <v>1877</v>
      </c>
      <c r="F1118" s="727" t="s">
        <v>1844</v>
      </c>
      <c r="G1118" s="727" t="s">
        <v>2429</v>
      </c>
      <c r="H1118" s="727" t="s">
        <v>571</v>
      </c>
      <c r="I1118" s="727" t="s">
        <v>2883</v>
      </c>
      <c r="J1118" s="727" t="s">
        <v>1544</v>
      </c>
      <c r="K1118" s="727" t="s">
        <v>2884</v>
      </c>
      <c r="L1118" s="728">
        <v>0</v>
      </c>
      <c r="M1118" s="728">
        <v>0</v>
      </c>
      <c r="N1118" s="727">
        <v>2</v>
      </c>
      <c r="O1118" s="812">
        <v>1</v>
      </c>
      <c r="P1118" s="728">
        <v>0</v>
      </c>
      <c r="Q1118" s="745"/>
      <c r="R1118" s="727">
        <v>2</v>
      </c>
      <c r="S1118" s="745">
        <v>1</v>
      </c>
      <c r="T1118" s="812">
        <v>1</v>
      </c>
      <c r="U1118" s="768">
        <v>1</v>
      </c>
    </row>
    <row r="1119" spans="1:21" ht="14.4" customHeight="1" x14ac:dyDescent="0.3">
      <c r="A1119" s="726">
        <v>31</v>
      </c>
      <c r="B1119" s="727" t="s">
        <v>1843</v>
      </c>
      <c r="C1119" s="727" t="s">
        <v>1849</v>
      </c>
      <c r="D1119" s="810" t="s">
        <v>2962</v>
      </c>
      <c r="E1119" s="811" t="s">
        <v>1877</v>
      </c>
      <c r="F1119" s="727" t="s">
        <v>1844</v>
      </c>
      <c r="G1119" s="727" t="s">
        <v>1890</v>
      </c>
      <c r="H1119" s="727" t="s">
        <v>610</v>
      </c>
      <c r="I1119" s="727" t="s">
        <v>1692</v>
      </c>
      <c r="J1119" s="727" t="s">
        <v>1693</v>
      </c>
      <c r="K1119" s="727" t="s">
        <v>1694</v>
      </c>
      <c r="L1119" s="728">
        <v>0</v>
      </c>
      <c r="M1119" s="728">
        <v>0</v>
      </c>
      <c r="N1119" s="727">
        <v>8</v>
      </c>
      <c r="O1119" s="812">
        <v>7</v>
      </c>
      <c r="P1119" s="728">
        <v>0</v>
      </c>
      <c r="Q1119" s="745"/>
      <c r="R1119" s="727">
        <v>5</v>
      </c>
      <c r="S1119" s="745">
        <v>0.625</v>
      </c>
      <c r="T1119" s="812">
        <v>4</v>
      </c>
      <c r="U1119" s="768">
        <v>0.5714285714285714</v>
      </c>
    </row>
    <row r="1120" spans="1:21" ht="14.4" customHeight="1" x14ac:dyDescent="0.3">
      <c r="A1120" s="726">
        <v>31</v>
      </c>
      <c r="B1120" s="727" t="s">
        <v>1843</v>
      </c>
      <c r="C1120" s="727" t="s">
        <v>1849</v>
      </c>
      <c r="D1120" s="810" t="s">
        <v>2962</v>
      </c>
      <c r="E1120" s="811" t="s">
        <v>1877</v>
      </c>
      <c r="F1120" s="727" t="s">
        <v>1844</v>
      </c>
      <c r="G1120" s="727" t="s">
        <v>2020</v>
      </c>
      <c r="H1120" s="727" t="s">
        <v>571</v>
      </c>
      <c r="I1120" s="727" t="s">
        <v>2021</v>
      </c>
      <c r="J1120" s="727" t="s">
        <v>1130</v>
      </c>
      <c r="K1120" s="727" t="s">
        <v>2022</v>
      </c>
      <c r="L1120" s="728">
        <v>42.54</v>
      </c>
      <c r="M1120" s="728">
        <v>170.16</v>
      </c>
      <c r="N1120" s="727">
        <v>4</v>
      </c>
      <c r="O1120" s="812">
        <v>2</v>
      </c>
      <c r="P1120" s="728">
        <v>170.16</v>
      </c>
      <c r="Q1120" s="745">
        <v>1</v>
      </c>
      <c r="R1120" s="727">
        <v>4</v>
      </c>
      <c r="S1120" s="745">
        <v>1</v>
      </c>
      <c r="T1120" s="812">
        <v>2</v>
      </c>
      <c r="U1120" s="768">
        <v>1</v>
      </c>
    </row>
    <row r="1121" spans="1:21" ht="14.4" customHeight="1" x14ac:dyDescent="0.3">
      <c r="A1121" s="726">
        <v>31</v>
      </c>
      <c r="B1121" s="727" t="s">
        <v>1843</v>
      </c>
      <c r="C1121" s="727" t="s">
        <v>1849</v>
      </c>
      <c r="D1121" s="810" t="s">
        <v>2962</v>
      </c>
      <c r="E1121" s="811" t="s">
        <v>1877</v>
      </c>
      <c r="F1121" s="727" t="s">
        <v>1844</v>
      </c>
      <c r="G1121" s="727" t="s">
        <v>2481</v>
      </c>
      <c r="H1121" s="727" t="s">
        <v>571</v>
      </c>
      <c r="I1121" s="727" t="s">
        <v>2482</v>
      </c>
      <c r="J1121" s="727" t="s">
        <v>2483</v>
      </c>
      <c r="K1121" s="727" t="s">
        <v>2484</v>
      </c>
      <c r="L1121" s="728">
        <v>657.67</v>
      </c>
      <c r="M1121" s="728">
        <v>5919.0299999999988</v>
      </c>
      <c r="N1121" s="727">
        <v>9</v>
      </c>
      <c r="O1121" s="812">
        <v>3</v>
      </c>
      <c r="P1121" s="728">
        <v>5919.0299999999988</v>
      </c>
      <c r="Q1121" s="745">
        <v>1</v>
      </c>
      <c r="R1121" s="727">
        <v>9</v>
      </c>
      <c r="S1121" s="745">
        <v>1</v>
      </c>
      <c r="T1121" s="812">
        <v>3</v>
      </c>
      <c r="U1121" s="768">
        <v>1</v>
      </c>
    </row>
    <row r="1122" spans="1:21" ht="14.4" customHeight="1" x14ac:dyDescent="0.3">
      <c r="A1122" s="726">
        <v>31</v>
      </c>
      <c r="B1122" s="727" t="s">
        <v>1843</v>
      </c>
      <c r="C1122" s="727" t="s">
        <v>1849</v>
      </c>
      <c r="D1122" s="810" t="s">
        <v>2962</v>
      </c>
      <c r="E1122" s="811" t="s">
        <v>1877</v>
      </c>
      <c r="F1122" s="727" t="s">
        <v>1844</v>
      </c>
      <c r="G1122" s="727" t="s">
        <v>2847</v>
      </c>
      <c r="H1122" s="727" t="s">
        <v>571</v>
      </c>
      <c r="I1122" s="727" t="s">
        <v>2848</v>
      </c>
      <c r="J1122" s="727" t="s">
        <v>2849</v>
      </c>
      <c r="K1122" s="727" t="s">
        <v>2850</v>
      </c>
      <c r="L1122" s="728">
        <v>60.39</v>
      </c>
      <c r="M1122" s="728">
        <v>120.78</v>
      </c>
      <c r="N1122" s="727">
        <v>2</v>
      </c>
      <c r="O1122" s="812">
        <v>1.5</v>
      </c>
      <c r="P1122" s="728">
        <v>60.39</v>
      </c>
      <c r="Q1122" s="745">
        <v>0.5</v>
      </c>
      <c r="R1122" s="727">
        <v>1</v>
      </c>
      <c r="S1122" s="745">
        <v>0.5</v>
      </c>
      <c r="T1122" s="812">
        <v>1</v>
      </c>
      <c r="U1122" s="768">
        <v>0.66666666666666663</v>
      </c>
    </row>
    <row r="1123" spans="1:21" ht="14.4" customHeight="1" x14ac:dyDescent="0.3">
      <c r="A1123" s="726">
        <v>31</v>
      </c>
      <c r="B1123" s="727" t="s">
        <v>1843</v>
      </c>
      <c r="C1123" s="727" t="s">
        <v>1849</v>
      </c>
      <c r="D1123" s="810" t="s">
        <v>2962</v>
      </c>
      <c r="E1123" s="811" t="s">
        <v>1877</v>
      </c>
      <c r="F1123" s="727" t="s">
        <v>1844</v>
      </c>
      <c r="G1123" s="727" t="s">
        <v>2533</v>
      </c>
      <c r="H1123" s="727" t="s">
        <v>571</v>
      </c>
      <c r="I1123" s="727" t="s">
        <v>2885</v>
      </c>
      <c r="J1123" s="727" t="s">
        <v>2886</v>
      </c>
      <c r="K1123" s="727" t="s">
        <v>2741</v>
      </c>
      <c r="L1123" s="728">
        <v>43.61</v>
      </c>
      <c r="M1123" s="728">
        <v>87.22</v>
      </c>
      <c r="N1123" s="727">
        <v>2</v>
      </c>
      <c r="O1123" s="812">
        <v>0.5</v>
      </c>
      <c r="P1123" s="728">
        <v>87.22</v>
      </c>
      <c r="Q1123" s="745">
        <v>1</v>
      </c>
      <c r="R1123" s="727">
        <v>2</v>
      </c>
      <c r="S1123" s="745">
        <v>1</v>
      </c>
      <c r="T1123" s="812">
        <v>0.5</v>
      </c>
      <c r="U1123" s="768">
        <v>1</v>
      </c>
    </row>
    <row r="1124" spans="1:21" ht="14.4" customHeight="1" x14ac:dyDescent="0.3">
      <c r="A1124" s="726">
        <v>31</v>
      </c>
      <c r="B1124" s="727" t="s">
        <v>1843</v>
      </c>
      <c r="C1124" s="727" t="s">
        <v>1849</v>
      </c>
      <c r="D1124" s="810" t="s">
        <v>2962</v>
      </c>
      <c r="E1124" s="811" t="s">
        <v>1877</v>
      </c>
      <c r="F1124" s="727" t="s">
        <v>1844</v>
      </c>
      <c r="G1124" s="727" t="s">
        <v>2162</v>
      </c>
      <c r="H1124" s="727" t="s">
        <v>571</v>
      </c>
      <c r="I1124" s="727" t="s">
        <v>2643</v>
      </c>
      <c r="J1124" s="727" t="s">
        <v>988</v>
      </c>
      <c r="K1124" s="727" t="s">
        <v>1958</v>
      </c>
      <c r="L1124" s="728">
        <v>93.96</v>
      </c>
      <c r="M1124" s="728">
        <v>93.96</v>
      </c>
      <c r="N1124" s="727">
        <v>1</v>
      </c>
      <c r="O1124" s="812">
        <v>1</v>
      </c>
      <c r="P1124" s="728">
        <v>93.96</v>
      </c>
      <c r="Q1124" s="745">
        <v>1</v>
      </c>
      <c r="R1124" s="727">
        <v>1</v>
      </c>
      <c r="S1124" s="745">
        <v>1</v>
      </c>
      <c r="T1124" s="812">
        <v>1</v>
      </c>
      <c r="U1124" s="768">
        <v>1</v>
      </c>
    </row>
    <row r="1125" spans="1:21" ht="14.4" customHeight="1" x14ac:dyDescent="0.3">
      <c r="A1125" s="726">
        <v>31</v>
      </c>
      <c r="B1125" s="727" t="s">
        <v>1843</v>
      </c>
      <c r="C1125" s="727" t="s">
        <v>1849</v>
      </c>
      <c r="D1125" s="810" t="s">
        <v>2962</v>
      </c>
      <c r="E1125" s="811" t="s">
        <v>1877</v>
      </c>
      <c r="F1125" s="727" t="s">
        <v>1844</v>
      </c>
      <c r="G1125" s="727" t="s">
        <v>2162</v>
      </c>
      <c r="H1125" s="727" t="s">
        <v>571</v>
      </c>
      <c r="I1125" s="727" t="s">
        <v>2887</v>
      </c>
      <c r="J1125" s="727" t="s">
        <v>2888</v>
      </c>
      <c r="K1125" s="727" t="s">
        <v>2889</v>
      </c>
      <c r="L1125" s="728">
        <v>300.68</v>
      </c>
      <c r="M1125" s="728">
        <v>601.36</v>
      </c>
      <c r="N1125" s="727">
        <v>2</v>
      </c>
      <c r="O1125" s="812">
        <v>2</v>
      </c>
      <c r="P1125" s="728">
        <v>601.36</v>
      </c>
      <c r="Q1125" s="745">
        <v>1</v>
      </c>
      <c r="R1125" s="727">
        <v>2</v>
      </c>
      <c r="S1125" s="745">
        <v>1</v>
      </c>
      <c r="T1125" s="812">
        <v>2</v>
      </c>
      <c r="U1125" s="768">
        <v>1</v>
      </c>
    </row>
    <row r="1126" spans="1:21" ht="14.4" customHeight="1" x14ac:dyDescent="0.3">
      <c r="A1126" s="726">
        <v>31</v>
      </c>
      <c r="B1126" s="727" t="s">
        <v>1843</v>
      </c>
      <c r="C1126" s="727" t="s">
        <v>1849</v>
      </c>
      <c r="D1126" s="810" t="s">
        <v>2962</v>
      </c>
      <c r="E1126" s="811" t="s">
        <v>1877</v>
      </c>
      <c r="F1126" s="727" t="s">
        <v>1844</v>
      </c>
      <c r="G1126" s="727" t="s">
        <v>2284</v>
      </c>
      <c r="H1126" s="727" t="s">
        <v>571</v>
      </c>
      <c r="I1126" s="727" t="s">
        <v>2890</v>
      </c>
      <c r="J1126" s="727" t="s">
        <v>2891</v>
      </c>
      <c r="K1126" s="727" t="s">
        <v>2289</v>
      </c>
      <c r="L1126" s="728">
        <v>151.62</v>
      </c>
      <c r="M1126" s="728">
        <v>454.86</v>
      </c>
      <c r="N1126" s="727">
        <v>3</v>
      </c>
      <c r="O1126" s="812">
        <v>1.5</v>
      </c>
      <c r="P1126" s="728">
        <v>303.24</v>
      </c>
      <c r="Q1126" s="745">
        <v>0.66666666666666663</v>
      </c>
      <c r="R1126" s="727">
        <v>2</v>
      </c>
      <c r="S1126" s="745">
        <v>0.66666666666666663</v>
      </c>
      <c r="T1126" s="812">
        <v>1</v>
      </c>
      <c r="U1126" s="768">
        <v>0.66666666666666663</v>
      </c>
    </row>
    <row r="1127" spans="1:21" ht="14.4" customHeight="1" x14ac:dyDescent="0.3">
      <c r="A1127" s="726">
        <v>31</v>
      </c>
      <c r="B1127" s="727" t="s">
        <v>1843</v>
      </c>
      <c r="C1127" s="727" t="s">
        <v>1849</v>
      </c>
      <c r="D1127" s="810" t="s">
        <v>2962</v>
      </c>
      <c r="E1127" s="811" t="s">
        <v>1877</v>
      </c>
      <c r="F1127" s="727" t="s">
        <v>1844</v>
      </c>
      <c r="G1127" s="727" t="s">
        <v>2448</v>
      </c>
      <c r="H1127" s="727" t="s">
        <v>610</v>
      </c>
      <c r="I1127" s="727" t="s">
        <v>1720</v>
      </c>
      <c r="J1127" s="727" t="s">
        <v>1036</v>
      </c>
      <c r="K1127" s="727" t="s">
        <v>1721</v>
      </c>
      <c r="L1127" s="728">
        <v>0</v>
      </c>
      <c r="M1127" s="728">
        <v>0</v>
      </c>
      <c r="N1127" s="727">
        <v>5</v>
      </c>
      <c r="O1127" s="812">
        <v>2.5</v>
      </c>
      <c r="P1127" s="728">
        <v>0</v>
      </c>
      <c r="Q1127" s="745"/>
      <c r="R1127" s="727">
        <v>2</v>
      </c>
      <c r="S1127" s="745">
        <v>0.4</v>
      </c>
      <c r="T1127" s="812">
        <v>1</v>
      </c>
      <c r="U1127" s="768">
        <v>0.4</v>
      </c>
    </row>
    <row r="1128" spans="1:21" ht="14.4" customHeight="1" x14ac:dyDescent="0.3">
      <c r="A1128" s="726">
        <v>31</v>
      </c>
      <c r="B1128" s="727" t="s">
        <v>1843</v>
      </c>
      <c r="C1128" s="727" t="s">
        <v>1849</v>
      </c>
      <c r="D1128" s="810" t="s">
        <v>2962</v>
      </c>
      <c r="E1128" s="811" t="s">
        <v>1877</v>
      </c>
      <c r="F1128" s="727" t="s">
        <v>1844</v>
      </c>
      <c r="G1128" s="727" t="s">
        <v>2448</v>
      </c>
      <c r="H1128" s="727" t="s">
        <v>571</v>
      </c>
      <c r="I1128" s="727" t="s">
        <v>2451</v>
      </c>
      <c r="J1128" s="727" t="s">
        <v>2450</v>
      </c>
      <c r="K1128" s="727" t="s">
        <v>1719</v>
      </c>
      <c r="L1128" s="728">
        <v>0</v>
      </c>
      <c r="M1128" s="728">
        <v>0</v>
      </c>
      <c r="N1128" s="727">
        <v>2</v>
      </c>
      <c r="O1128" s="812">
        <v>1</v>
      </c>
      <c r="P1128" s="728"/>
      <c r="Q1128" s="745"/>
      <c r="R1128" s="727"/>
      <c r="S1128" s="745">
        <v>0</v>
      </c>
      <c r="T1128" s="812"/>
      <c r="U1128" s="768">
        <v>0</v>
      </c>
    </row>
    <row r="1129" spans="1:21" ht="14.4" customHeight="1" x14ac:dyDescent="0.3">
      <c r="A1129" s="726">
        <v>31</v>
      </c>
      <c r="B1129" s="727" t="s">
        <v>1843</v>
      </c>
      <c r="C1129" s="727" t="s">
        <v>1849</v>
      </c>
      <c r="D1129" s="810" t="s">
        <v>2962</v>
      </c>
      <c r="E1129" s="811" t="s">
        <v>1877</v>
      </c>
      <c r="F1129" s="727" t="s">
        <v>1844</v>
      </c>
      <c r="G1129" s="727" t="s">
        <v>1894</v>
      </c>
      <c r="H1129" s="727" t="s">
        <v>571</v>
      </c>
      <c r="I1129" s="727" t="s">
        <v>1895</v>
      </c>
      <c r="J1129" s="727" t="s">
        <v>1896</v>
      </c>
      <c r="K1129" s="727" t="s">
        <v>1897</v>
      </c>
      <c r="L1129" s="728">
        <v>50.32</v>
      </c>
      <c r="M1129" s="728">
        <v>50.32</v>
      </c>
      <c r="N1129" s="727">
        <v>1</v>
      </c>
      <c r="O1129" s="812">
        <v>0.5</v>
      </c>
      <c r="P1129" s="728">
        <v>50.32</v>
      </c>
      <c r="Q1129" s="745">
        <v>1</v>
      </c>
      <c r="R1129" s="727">
        <v>1</v>
      </c>
      <c r="S1129" s="745">
        <v>1</v>
      </c>
      <c r="T1129" s="812">
        <v>0.5</v>
      </c>
      <c r="U1129" s="768">
        <v>1</v>
      </c>
    </row>
    <row r="1130" spans="1:21" ht="14.4" customHeight="1" x14ac:dyDescent="0.3">
      <c r="A1130" s="726">
        <v>31</v>
      </c>
      <c r="B1130" s="727" t="s">
        <v>1843</v>
      </c>
      <c r="C1130" s="727" t="s">
        <v>1849</v>
      </c>
      <c r="D1130" s="810" t="s">
        <v>2962</v>
      </c>
      <c r="E1130" s="811" t="s">
        <v>1877</v>
      </c>
      <c r="F1130" s="727" t="s">
        <v>1844</v>
      </c>
      <c r="G1130" s="727" t="s">
        <v>1894</v>
      </c>
      <c r="H1130" s="727" t="s">
        <v>571</v>
      </c>
      <c r="I1130" s="727" t="s">
        <v>1974</v>
      </c>
      <c r="J1130" s="727" t="s">
        <v>1030</v>
      </c>
      <c r="K1130" s="727" t="s">
        <v>1975</v>
      </c>
      <c r="L1130" s="728">
        <v>50.32</v>
      </c>
      <c r="M1130" s="728">
        <v>50.32</v>
      </c>
      <c r="N1130" s="727">
        <v>1</v>
      </c>
      <c r="O1130" s="812">
        <v>1</v>
      </c>
      <c r="P1130" s="728"/>
      <c r="Q1130" s="745">
        <v>0</v>
      </c>
      <c r="R1130" s="727"/>
      <c r="S1130" s="745">
        <v>0</v>
      </c>
      <c r="T1130" s="812"/>
      <c r="U1130" s="768">
        <v>0</v>
      </c>
    </row>
    <row r="1131" spans="1:21" ht="14.4" customHeight="1" x14ac:dyDescent="0.3">
      <c r="A1131" s="726">
        <v>31</v>
      </c>
      <c r="B1131" s="727" t="s">
        <v>1843</v>
      </c>
      <c r="C1131" s="727" t="s">
        <v>1849</v>
      </c>
      <c r="D1131" s="810" t="s">
        <v>2962</v>
      </c>
      <c r="E1131" s="811" t="s">
        <v>1877</v>
      </c>
      <c r="F1131" s="727" t="s">
        <v>1844</v>
      </c>
      <c r="G1131" s="727" t="s">
        <v>1894</v>
      </c>
      <c r="H1131" s="727" t="s">
        <v>571</v>
      </c>
      <c r="I1131" s="727" t="s">
        <v>1976</v>
      </c>
      <c r="J1131" s="727" t="s">
        <v>1896</v>
      </c>
      <c r="K1131" s="727" t="s">
        <v>1977</v>
      </c>
      <c r="L1131" s="728">
        <v>99.94</v>
      </c>
      <c r="M1131" s="728">
        <v>199.88</v>
      </c>
      <c r="N1131" s="727">
        <v>2</v>
      </c>
      <c r="O1131" s="812">
        <v>2</v>
      </c>
      <c r="P1131" s="728"/>
      <c r="Q1131" s="745">
        <v>0</v>
      </c>
      <c r="R1131" s="727"/>
      <c r="S1131" s="745">
        <v>0</v>
      </c>
      <c r="T1131" s="812"/>
      <c r="U1131" s="768">
        <v>0</v>
      </c>
    </row>
    <row r="1132" spans="1:21" ht="14.4" customHeight="1" x14ac:dyDescent="0.3">
      <c r="A1132" s="726">
        <v>31</v>
      </c>
      <c r="B1132" s="727" t="s">
        <v>1843</v>
      </c>
      <c r="C1132" s="727" t="s">
        <v>1849</v>
      </c>
      <c r="D1132" s="810" t="s">
        <v>2962</v>
      </c>
      <c r="E1132" s="811" t="s">
        <v>1877</v>
      </c>
      <c r="F1132" s="727" t="s">
        <v>1845</v>
      </c>
      <c r="G1132" s="727" t="s">
        <v>2722</v>
      </c>
      <c r="H1132" s="727" t="s">
        <v>571</v>
      </c>
      <c r="I1132" s="727" t="s">
        <v>2892</v>
      </c>
      <c r="J1132" s="727" t="s">
        <v>2724</v>
      </c>
      <c r="K1132" s="727"/>
      <c r="L1132" s="728">
        <v>0</v>
      </c>
      <c r="M1132" s="728">
        <v>0</v>
      </c>
      <c r="N1132" s="727">
        <v>1</v>
      </c>
      <c r="O1132" s="812">
        <v>1</v>
      </c>
      <c r="P1132" s="728">
        <v>0</v>
      </c>
      <c r="Q1132" s="745"/>
      <c r="R1132" s="727">
        <v>1</v>
      </c>
      <c r="S1132" s="745">
        <v>1</v>
      </c>
      <c r="T1132" s="812">
        <v>1</v>
      </c>
      <c r="U1132" s="768">
        <v>1</v>
      </c>
    </row>
    <row r="1133" spans="1:21" ht="14.4" customHeight="1" x14ac:dyDescent="0.3">
      <c r="A1133" s="726">
        <v>31</v>
      </c>
      <c r="B1133" s="727" t="s">
        <v>1843</v>
      </c>
      <c r="C1133" s="727" t="s">
        <v>1849</v>
      </c>
      <c r="D1133" s="810" t="s">
        <v>2962</v>
      </c>
      <c r="E1133" s="811" t="s">
        <v>1877</v>
      </c>
      <c r="F1133" s="727" t="s">
        <v>1846</v>
      </c>
      <c r="G1133" s="727" t="s">
        <v>1900</v>
      </c>
      <c r="H1133" s="727" t="s">
        <v>571</v>
      </c>
      <c r="I1133" s="727" t="s">
        <v>2290</v>
      </c>
      <c r="J1133" s="727" t="s">
        <v>1902</v>
      </c>
      <c r="K1133" s="727" t="s">
        <v>2291</v>
      </c>
      <c r="L1133" s="728">
        <v>30.99</v>
      </c>
      <c r="M1133" s="728">
        <v>216.92999999999998</v>
      </c>
      <c r="N1133" s="727">
        <v>7</v>
      </c>
      <c r="O1133" s="812">
        <v>5</v>
      </c>
      <c r="P1133" s="728">
        <v>216.92999999999998</v>
      </c>
      <c r="Q1133" s="745">
        <v>1</v>
      </c>
      <c r="R1133" s="727">
        <v>7</v>
      </c>
      <c r="S1133" s="745">
        <v>1</v>
      </c>
      <c r="T1133" s="812">
        <v>5</v>
      </c>
      <c r="U1133" s="768">
        <v>1</v>
      </c>
    </row>
    <row r="1134" spans="1:21" ht="14.4" customHeight="1" x14ac:dyDescent="0.3">
      <c r="A1134" s="726">
        <v>31</v>
      </c>
      <c r="B1134" s="727" t="s">
        <v>1843</v>
      </c>
      <c r="C1134" s="727" t="s">
        <v>1849</v>
      </c>
      <c r="D1134" s="810" t="s">
        <v>2962</v>
      </c>
      <c r="E1134" s="811" t="s">
        <v>1877</v>
      </c>
      <c r="F1134" s="727" t="s">
        <v>1846</v>
      </c>
      <c r="G1134" s="727" t="s">
        <v>1904</v>
      </c>
      <c r="H1134" s="727" t="s">
        <v>571</v>
      </c>
      <c r="I1134" s="727" t="s">
        <v>2033</v>
      </c>
      <c r="J1134" s="727" t="s">
        <v>2034</v>
      </c>
      <c r="K1134" s="727" t="s">
        <v>2035</v>
      </c>
      <c r="L1134" s="728">
        <v>3000</v>
      </c>
      <c r="M1134" s="728">
        <v>3000</v>
      </c>
      <c r="N1134" s="727">
        <v>1</v>
      </c>
      <c r="O1134" s="812">
        <v>1</v>
      </c>
      <c r="P1134" s="728">
        <v>3000</v>
      </c>
      <c r="Q1134" s="745">
        <v>1</v>
      </c>
      <c r="R1134" s="727">
        <v>1</v>
      </c>
      <c r="S1134" s="745">
        <v>1</v>
      </c>
      <c r="T1134" s="812">
        <v>1</v>
      </c>
      <c r="U1134" s="768">
        <v>1</v>
      </c>
    </row>
    <row r="1135" spans="1:21" ht="14.4" customHeight="1" x14ac:dyDescent="0.3">
      <c r="A1135" s="726">
        <v>31</v>
      </c>
      <c r="B1135" s="727" t="s">
        <v>1843</v>
      </c>
      <c r="C1135" s="727" t="s">
        <v>1849</v>
      </c>
      <c r="D1135" s="810" t="s">
        <v>2962</v>
      </c>
      <c r="E1135" s="811" t="s">
        <v>1877</v>
      </c>
      <c r="F1135" s="727" t="s">
        <v>1846</v>
      </c>
      <c r="G1135" s="727" t="s">
        <v>1904</v>
      </c>
      <c r="H1135" s="727" t="s">
        <v>571</v>
      </c>
      <c r="I1135" s="727" t="s">
        <v>1981</v>
      </c>
      <c r="J1135" s="727" t="s">
        <v>1982</v>
      </c>
      <c r="K1135" s="727" t="s">
        <v>1983</v>
      </c>
      <c r="L1135" s="728">
        <v>199.5</v>
      </c>
      <c r="M1135" s="728">
        <v>1795.5</v>
      </c>
      <c r="N1135" s="727">
        <v>9</v>
      </c>
      <c r="O1135" s="812">
        <v>9</v>
      </c>
      <c r="P1135" s="728">
        <v>1795.5</v>
      </c>
      <c r="Q1135" s="745">
        <v>1</v>
      </c>
      <c r="R1135" s="727">
        <v>9</v>
      </c>
      <c r="S1135" s="745">
        <v>1</v>
      </c>
      <c r="T1135" s="812">
        <v>9</v>
      </c>
      <c r="U1135" s="768">
        <v>1</v>
      </c>
    </row>
    <row r="1136" spans="1:21" ht="14.4" customHeight="1" x14ac:dyDescent="0.3">
      <c r="A1136" s="726">
        <v>31</v>
      </c>
      <c r="B1136" s="727" t="s">
        <v>1843</v>
      </c>
      <c r="C1136" s="727" t="s">
        <v>1849</v>
      </c>
      <c r="D1136" s="810" t="s">
        <v>2962</v>
      </c>
      <c r="E1136" s="811" t="s">
        <v>1877</v>
      </c>
      <c r="F1136" s="727" t="s">
        <v>1846</v>
      </c>
      <c r="G1136" s="727" t="s">
        <v>1904</v>
      </c>
      <c r="H1136" s="727" t="s">
        <v>571</v>
      </c>
      <c r="I1136" s="727" t="s">
        <v>1905</v>
      </c>
      <c r="J1136" s="727" t="s">
        <v>1906</v>
      </c>
      <c r="K1136" s="727" t="s">
        <v>1907</v>
      </c>
      <c r="L1136" s="728">
        <v>492.18</v>
      </c>
      <c r="M1136" s="728">
        <v>14273.220000000005</v>
      </c>
      <c r="N1136" s="727">
        <v>29</v>
      </c>
      <c r="O1136" s="812">
        <v>29</v>
      </c>
      <c r="P1136" s="728">
        <v>14273.220000000005</v>
      </c>
      <c r="Q1136" s="745">
        <v>1</v>
      </c>
      <c r="R1136" s="727">
        <v>29</v>
      </c>
      <c r="S1136" s="745">
        <v>1</v>
      </c>
      <c r="T1136" s="812">
        <v>29</v>
      </c>
      <c r="U1136" s="768">
        <v>1</v>
      </c>
    </row>
    <row r="1137" spans="1:21" ht="14.4" customHeight="1" x14ac:dyDescent="0.3">
      <c r="A1137" s="726">
        <v>31</v>
      </c>
      <c r="B1137" s="727" t="s">
        <v>1843</v>
      </c>
      <c r="C1137" s="727" t="s">
        <v>1849</v>
      </c>
      <c r="D1137" s="810" t="s">
        <v>2962</v>
      </c>
      <c r="E1137" s="811" t="s">
        <v>1877</v>
      </c>
      <c r="F1137" s="727" t="s">
        <v>1846</v>
      </c>
      <c r="G1137" s="727" t="s">
        <v>1904</v>
      </c>
      <c r="H1137" s="727" t="s">
        <v>571</v>
      </c>
      <c r="I1137" s="727" t="s">
        <v>1908</v>
      </c>
      <c r="J1137" s="727" t="s">
        <v>1909</v>
      </c>
      <c r="K1137" s="727" t="s">
        <v>1910</v>
      </c>
      <c r="L1137" s="728">
        <v>347.81</v>
      </c>
      <c r="M1137" s="728">
        <v>347.81</v>
      </c>
      <c r="N1137" s="727">
        <v>1</v>
      </c>
      <c r="O1137" s="812">
        <v>1</v>
      </c>
      <c r="P1137" s="728">
        <v>347.81</v>
      </c>
      <c r="Q1137" s="745">
        <v>1</v>
      </c>
      <c r="R1137" s="727">
        <v>1</v>
      </c>
      <c r="S1137" s="745">
        <v>1</v>
      </c>
      <c r="T1137" s="812">
        <v>1</v>
      </c>
      <c r="U1137" s="768">
        <v>1</v>
      </c>
    </row>
    <row r="1138" spans="1:21" ht="14.4" customHeight="1" x14ac:dyDescent="0.3">
      <c r="A1138" s="726">
        <v>31</v>
      </c>
      <c r="B1138" s="727" t="s">
        <v>1843</v>
      </c>
      <c r="C1138" s="727" t="s">
        <v>1849</v>
      </c>
      <c r="D1138" s="810" t="s">
        <v>2962</v>
      </c>
      <c r="E1138" s="811" t="s">
        <v>1877</v>
      </c>
      <c r="F1138" s="727" t="s">
        <v>1846</v>
      </c>
      <c r="G1138" s="727" t="s">
        <v>1904</v>
      </c>
      <c r="H1138" s="727" t="s">
        <v>571</v>
      </c>
      <c r="I1138" s="727" t="s">
        <v>2058</v>
      </c>
      <c r="J1138" s="727" t="s">
        <v>2059</v>
      </c>
      <c r="K1138" s="727" t="s">
        <v>2060</v>
      </c>
      <c r="L1138" s="728">
        <v>2296.87</v>
      </c>
      <c r="M1138" s="728">
        <v>6890.61</v>
      </c>
      <c r="N1138" s="727">
        <v>3</v>
      </c>
      <c r="O1138" s="812">
        <v>3</v>
      </c>
      <c r="P1138" s="728">
        <v>6890.61</v>
      </c>
      <c r="Q1138" s="745">
        <v>1</v>
      </c>
      <c r="R1138" s="727">
        <v>3</v>
      </c>
      <c r="S1138" s="745">
        <v>1</v>
      </c>
      <c r="T1138" s="812">
        <v>3</v>
      </c>
      <c r="U1138" s="768">
        <v>1</v>
      </c>
    </row>
    <row r="1139" spans="1:21" ht="14.4" customHeight="1" x14ac:dyDescent="0.3">
      <c r="A1139" s="726">
        <v>31</v>
      </c>
      <c r="B1139" s="727" t="s">
        <v>1843</v>
      </c>
      <c r="C1139" s="727" t="s">
        <v>1849</v>
      </c>
      <c r="D1139" s="810" t="s">
        <v>2962</v>
      </c>
      <c r="E1139" s="811" t="s">
        <v>1877</v>
      </c>
      <c r="F1139" s="727" t="s">
        <v>1846</v>
      </c>
      <c r="G1139" s="727" t="s">
        <v>1904</v>
      </c>
      <c r="H1139" s="727" t="s">
        <v>571</v>
      </c>
      <c r="I1139" s="727" t="s">
        <v>2094</v>
      </c>
      <c r="J1139" s="727" t="s">
        <v>2095</v>
      </c>
      <c r="K1139" s="727" t="s">
        <v>2096</v>
      </c>
      <c r="L1139" s="728">
        <v>320.25</v>
      </c>
      <c r="M1139" s="728">
        <v>640.5</v>
      </c>
      <c r="N1139" s="727">
        <v>2</v>
      </c>
      <c r="O1139" s="812">
        <v>2</v>
      </c>
      <c r="P1139" s="728">
        <v>640.5</v>
      </c>
      <c r="Q1139" s="745">
        <v>1</v>
      </c>
      <c r="R1139" s="727">
        <v>2</v>
      </c>
      <c r="S1139" s="745">
        <v>1</v>
      </c>
      <c r="T1139" s="812">
        <v>2</v>
      </c>
      <c r="U1139" s="768">
        <v>1</v>
      </c>
    </row>
    <row r="1140" spans="1:21" ht="14.4" customHeight="1" x14ac:dyDescent="0.3">
      <c r="A1140" s="726">
        <v>31</v>
      </c>
      <c r="B1140" s="727" t="s">
        <v>1843</v>
      </c>
      <c r="C1140" s="727" t="s">
        <v>1849</v>
      </c>
      <c r="D1140" s="810" t="s">
        <v>2962</v>
      </c>
      <c r="E1140" s="811" t="s">
        <v>1877</v>
      </c>
      <c r="F1140" s="727" t="s">
        <v>1846</v>
      </c>
      <c r="G1140" s="727" t="s">
        <v>1904</v>
      </c>
      <c r="H1140" s="727" t="s">
        <v>571</v>
      </c>
      <c r="I1140" s="727" t="s">
        <v>2143</v>
      </c>
      <c r="J1140" s="727" t="s">
        <v>2144</v>
      </c>
      <c r="K1140" s="727" t="s">
        <v>2145</v>
      </c>
      <c r="L1140" s="728">
        <v>245.43</v>
      </c>
      <c r="M1140" s="728">
        <v>245.43</v>
      </c>
      <c r="N1140" s="727">
        <v>1</v>
      </c>
      <c r="O1140" s="812">
        <v>1</v>
      </c>
      <c r="P1140" s="728">
        <v>245.43</v>
      </c>
      <c r="Q1140" s="745">
        <v>1</v>
      </c>
      <c r="R1140" s="727">
        <v>1</v>
      </c>
      <c r="S1140" s="745">
        <v>1</v>
      </c>
      <c r="T1140" s="812">
        <v>1</v>
      </c>
      <c r="U1140" s="768">
        <v>1</v>
      </c>
    </row>
    <row r="1141" spans="1:21" ht="14.4" customHeight="1" x14ac:dyDescent="0.3">
      <c r="A1141" s="726">
        <v>31</v>
      </c>
      <c r="B1141" s="727" t="s">
        <v>1843</v>
      </c>
      <c r="C1141" s="727" t="s">
        <v>1849</v>
      </c>
      <c r="D1141" s="810" t="s">
        <v>2962</v>
      </c>
      <c r="E1141" s="811" t="s">
        <v>1877</v>
      </c>
      <c r="F1141" s="727" t="s">
        <v>1846</v>
      </c>
      <c r="G1141" s="727" t="s">
        <v>1904</v>
      </c>
      <c r="H1141" s="727" t="s">
        <v>571</v>
      </c>
      <c r="I1141" s="727" t="s">
        <v>2292</v>
      </c>
      <c r="J1141" s="727" t="s">
        <v>2293</v>
      </c>
      <c r="K1141" s="727" t="s">
        <v>2294</v>
      </c>
      <c r="L1141" s="728">
        <v>1575</v>
      </c>
      <c r="M1141" s="728">
        <v>4725</v>
      </c>
      <c r="N1141" s="727">
        <v>3</v>
      </c>
      <c r="O1141" s="812">
        <v>3</v>
      </c>
      <c r="P1141" s="728">
        <v>4725</v>
      </c>
      <c r="Q1141" s="745">
        <v>1</v>
      </c>
      <c r="R1141" s="727">
        <v>3</v>
      </c>
      <c r="S1141" s="745">
        <v>1</v>
      </c>
      <c r="T1141" s="812">
        <v>3</v>
      </c>
      <c r="U1141" s="768">
        <v>1</v>
      </c>
    </row>
    <row r="1142" spans="1:21" ht="14.4" customHeight="1" x14ac:dyDescent="0.3">
      <c r="A1142" s="726">
        <v>31</v>
      </c>
      <c r="B1142" s="727" t="s">
        <v>1843</v>
      </c>
      <c r="C1142" s="727" t="s">
        <v>1849</v>
      </c>
      <c r="D1142" s="810" t="s">
        <v>2962</v>
      </c>
      <c r="E1142" s="811" t="s">
        <v>1877</v>
      </c>
      <c r="F1142" s="727" t="s">
        <v>1846</v>
      </c>
      <c r="G1142" s="727" t="s">
        <v>1904</v>
      </c>
      <c r="H1142" s="727" t="s">
        <v>571</v>
      </c>
      <c r="I1142" s="727" t="s">
        <v>2298</v>
      </c>
      <c r="J1142" s="727" t="s">
        <v>1985</v>
      </c>
      <c r="K1142" s="727" t="s">
        <v>2299</v>
      </c>
      <c r="L1142" s="728">
        <v>50.5</v>
      </c>
      <c r="M1142" s="728">
        <v>101</v>
      </c>
      <c r="N1142" s="727">
        <v>2</v>
      </c>
      <c r="O1142" s="812">
        <v>2</v>
      </c>
      <c r="P1142" s="728">
        <v>101</v>
      </c>
      <c r="Q1142" s="745">
        <v>1</v>
      </c>
      <c r="R1142" s="727">
        <v>2</v>
      </c>
      <c r="S1142" s="745">
        <v>1</v>
      </c>
      <c r="T1142" s="812">
        <v>2</v>
      </c>
      <c r="U1142" s="768">
        <v>1</v>
      </c>
    </row>
    <row r="1143" spans="1:21" ht="14.4" customHeight="1" x14ac:dyDescent="0.3">
      <c r="A1143" s="726">
        <v>31</v>
      </c>
      <c r="B1143" s="727" t="s">
        <v>1843</v>
      </c>
      <c r="C1143" s="727" t="s">
        <v>1849</v>
      </c>
      <c r="D1143" s="810" t="s">
        <v>2962</v>
      </c>
      <c r="E1143" s="811" t="s">
        <v>1877</v>
      </c>
      <c r="F1143" s="727" t="s">
        <v>1846</v>
      </c>
      <c r="G1143" s="727" t="s">
        <v>1904</v>
      </c>
      <c r="H1143" s="727" t="s">
        <v>571</v>
      </c>
      <c r="I1143" s="727" t="s">
        <v>1984</v>
      </c>
      <c r="J1143" s="727" t="s">
        <v>1985</v>
      </c>
      <c r="K1143" s="727" t="s">
        <v>1986</v>
      </c>
      <c r="L1143" s="728">
        <v>58.5</v>
      </c>
      <c r="M1143" s="728">
        <v>58.5</v>
      </c>
      <c r="N1143" s="727">
        <v>1</v>
      </c>
      <c r="O1143" s="812">
        <v>1</v>
      </c>
      <c r="P1143" s="728">
        <v>58.5</v>
      </c>
      <c r="Q1143" s="745">
        <v>1</v>
      </c>
      <c r="R1143" s="727">
        <v>1</v>
      </c>
      <c r="S1143" s="745">
        <v>1</v>
      </c>
      <c r="T1143" s="812">
        <v>1</v>
      </c>
      <c r="U1143" s="768">
        <v>1</v>
      </c>
    </row>
    <row r="1144" spans="1:21" ht="14.4" customHeight="1" x14ac:dyDescent="0.3">
      <c r="A1144" s="726">
        <v>31</v>
      </c>
      <c r="B1144" s="727" t="s">
        <v>1843</v>
      </c>
      <c r="C1144" s="727" t="s">
        <v>1849</v>
      </c>
      <c r="D1144" s="810" t="s">
        <v>2962</v>
      </c>
      <c r="E1144" s="811" t="s">
        <v>1877</v>
      </c>
      <c r="F1144" s="727" t="s">
        <v>1846</v>
      </c>
      <c r="G1144" s="727" t="s">
        <v>1904</v>
      </c>
      <c r="H1144" s="727" t="s">
        <v>571</v>
      </c>
      <c r="I1144" s="727" t="s">
        <v>1987</v>
      </c>
      <c r="J1144" s="727" t="s">
        <v>1988</v>
      </c>
      <c r="K1144" s="727" t="s">
        <v>1989</v>
      </c>
      <c r="L1144" s="728">
        <v>971.25</v>
      </c>
      <c r="M1144" s="728">
        <v>9712.5</v>
      </c>
      <c r="N1144" s="727">
        <v>10</v>
      </c>
      <c r="O1144" s="812">
        <v>10</v>
      </c>
      <c r="P1144" s="728">
        <v>9712.5</v>
      </c>
      <c r="Q1144" s="745">
        <v>1</v>
      </c>
      <c r="R1144" s="727">
        <v>10</v>
      </c>
      <c r="S1144" s="745">
        <v>1</v>
      </c>
      <c r="T1144" s="812">
        <v>10</v>
      </c>
      <c r="U1144" s="768">
        <v>1</v>
      </c>
    </row>
    <row r="1145" spans="1:21" ht="14.4" customHeight="1" x14ac:dyDescent="0.3">
      <c r="A1145" s="726">
        <v>31</v>
      </c>
      <c r="B1145" s="727" t="s">
        <v>1843</v>
      </c>
      <c r="C1145" s="727" t="s">
        <v>1849</v>
      </c>
      <c r="D1145" s="810" t="s">
        <v>2962</v>
      </c>
      <c r="E1145" s="811" t="s">
        <v>1877</v>
      </c>
      <c r="F1145" s="727" t="s">
        <v>1846</v>
      </c>
      <c r="G1145" s="727" t="s">
        <v>1904</v>
      </c>
      <c r="H1145" s="727" t="s">
        <v>571</v>
      </c>
      <c r="I1145" s="727" t="s">
        <v>2300</v>
      </c>
      <c r="J1145" s="727" t="s">
        <v>2301</v>
      </c>
      <c r="K1145" s="727" t="s">
        <v>2302</v>
      </c>
      <c r="L1145" s="728">
        <v>250</v>
      </c>
      <c r="M1145" s="728">
        <v>250</v>
      </c>
      <c r="N1145" s="727">
        <v>1</v>
      </c>
      <c r="O1145" s="812">
        <v>1</v>
      </c>
      <c r="P1145" s="728">
        <v>250</v>
      </c>
      <c r="Q1145" s="745">
        <v>1</v>
      </c>
      <c r="R1145" s="727">
        <v>1</v>
      </c>
      <c r="S1145" s="745">
        <v>1</v>
      </c>
      <c r="T1145" s="812">
        <v>1</v>
      </c>
      <c r="U1145" s="768">
        <v>1</v>
      </c>
    </row>
    <row r="1146" spans="1:21" ht="14.4" customHeight="1" x14ac:dyDescent="0.3">
      <c r="A1146" s="726">
        <v>31</v>
      </c>
      <c r="B1146" s="727" t="s">
        <v>1843</v>
      </c>
      <c r="C1146" s="727" t="s">
        <v>1849</v>
      </c>
      <c r="D1146" s="810" t="s">
        <v>2962</v>
      </c>
      <c r="E1146" s="811" t="s">
        <v>1877</v>
      </c>
      <c r="F1146" s="727" t="s">
        <v>1846</v>
      </c>
      <c r="G1146" s="727" t="s">
        <v>1904</v>
      </c>
      <c r="H1146" s="727" t="s">
        <v>571</v>
      </c>
      <c r="I1146" s="727" t="s">
        <v>2303</v>
      </c>
      <c r="J1146" s="727" t="s">
        <v>2304</v>
      </c>
      <c r="K1146" s="727"/>
      <c r="L1146" s="728">
        <v>80.349999999999994</v>
      </c>
      <c r="M1146" s="728">
        <v>80.349999999999994</v>
      </c>
      <c r="N1146" s="727">
        <v>1</v>
      </c>
      <c r="O1146" s="812">
        <v>1</v>
      </c>
      <c r="P1146" s="728">
        <v>80.349999999999994</v>
      </c>
      <c r="Q1146" s="745">
        <v>1</v>
      </c>
      <c r="R1146" s="727">
        <v>1</v>
      </c>
      <c r="S1146" s="745">
        <v>1</v>
      </c>
      <c r="T1146" s="812">
        <v>1</v>
      </c>
      <c r="U1146" s="768">
        <v>1</v>
      </c>
    </row>
    <row r="1147" spans="1:21" ht="14.4" customHeight="1" x14ac:dyDescent="0.3">
      <c r="A1147" s="726">
        <v>31</v>
      </c>
      <c r="B1147" s="727" t="s">
        <v>1843</v>
      </c>
      <c r="C1147" s="727" t="s">
        <v>1849</v>
      </c>
      <c r="D1147" s="810" t="s">
        <v>2962</v>
      </c>
      <c r="E1147" s="811" t="s">
        <v>1877</v>
      </c>
      <c r="F1147" s="727" t="s">
        <v>1846</v>
      </c>
      <c r="G1147" s="727" t="s">
        <v>1904</v>
      </c>
      <c r="H1147" s="727" t="s">
        <v>571</v>
      </c>
      <c r="I1147" s="727" t="s">
        <v>2305</v>
      </c>
      <c r="J1147" s="727" t="s">
        <v>2306</v>
      </c>
      <c r="K1147" s="727" t="s">
        <v>2307</v>
      </c>
      <c r="L1147" s="728">
        <v>600</v>
      </c>
      <c r="M1147" s="728">
        <v>600</v>
      </c>
      <c r="N1147" s="727">
        <v>1</v>
      </c>
      <c r="O1147" s="812">
        <v>1</v>
      </c>
      <c r="P1147" s="728">
        <v>600</v>
      </c>
      <c r="Q1147" s="745">
        <v>1</v>
      </c>
      <c r="R1147" s="727">
        <v>1</v>
      </c>
      <c r="S1147" s="745">
        <v>1</v>
      </c>
      <c r="T1147" s="812">
        <v>1</v>
      </c>
      <c r="U1147" s="768">
        <v>1</v>
      </c>
    </row>
    <row r="1148" spans="1:21" ht="14.4" customHeight="1" x14ac:dyDescent="0.3">
      <c r="A1148" s="726">
        <v>31</v>
      </c>
      <c r="B1148" s="727" t="s">
        <v>1843</v>
      </c>
      <c r="C1148" s="727" t="s">
        <v>1849</v>
      </c>
      <c r="D1148" s="810" t="s">
        <v>2962</v>
      </c>
      <c r="E1148" s="811" t="s">
        <v>1877</v>
      </c>
      <c r="F1148" s="727" t="s">
        <v>1846</v>
      </c>
      <c r="G1148" s="727" t="s">
        <v>1904</v>
      </c>
      <c r="H1148" s="727" t="s">
        <v>571</v>
      </c>
      <c r="I1148" s="727" t="s">
        <v>2123</v>
      </c>
      <c r="J1148" s="727" t="s">
        <v>2124</v>
      </c>
      <c r="K1148" s="727" t="s">
        <v>2125</v>
      </c>
      <c r="L1148" s="728">
        <v>349.12</v>
      </c>
      <c r="M1148" s="728">
        <v>349.12</v>
      </c>
      <c r="N1148" s="727">
        <v>1</v>
      </c>
      <c r="O1148" s="812">
        <v>1</v>
      </c>
      <c r="P1148" s="728">
        <v>349.12</v>
      </c>
      <c r="Q1148" s="745">
        <v>1</v>
      </c>
      <c r="R1148" s="727">
        <v>1</v>
      </c>
      <c r="S1148" s="745">
        <v>1</v>
      </c>
      <c r="T1148" s="812">
        <v>1</v>
      </c>
      <c r="U1148" s="768">
        <v>1</v>
      </c>
    </row>
    <row r="1149" spans="1:21" ht="14.4" customHeight="1" x14ac:dyDescent="0.3">
      <c r="A1149" s="726">
        <v>31</v>
      </c>
      <c r="B1149" s="727" t="s">
        <v>1843</v>
      </c>
      <c r="C1149" s="727" t="s">
        <v>1849</v>
      </c>
      <c r="D1149" s="810" t="s">
        <v>2962</v>
      </c>
      <c r="E1149" s="811" t="s">
        <v>1877</v>
      </c>
      <c r="F1149" s="727" t="s">
        <v>1846</v>
      </c>
      <c r="G1149" s="727" t="s">
        <v>1904</v>
      </c>
      <c r="H1149" s="727" t="s">
        <v>571</v>
      </c>
      <c r="I1149" s="727" t="s">
        <v>1990</v>
      </c>
      <c r="J1149" s="727" t="s">
        <v>1991</v>
      </c>
      <c r="K1149" s="727" t="s">
        <v>1992</v>
      </c>
      <c r="L1149" s="728">
        <v>350</v>
      </c>
      <c r="M1149" s="728">
        <v>3150</v>
      </c>
      <c r="N1149" s="727">
        <v>9</v>
      </c>
      <c r="O1149" s="812">
        <v>9</v>
      </c>
      <c r="P1149" s="728">
        <v>3150</v>
      </c>
      <c r="Q1149" s="745">
        <v>1</v>
      </c>
      <c r="R1149" s="727">
        <v>9</v>
      </c>
      <c r="S1149" s="745">
        <v>1</v>
      </c>
      <c r="T1149" s="812">
        <v>9</v>
      </c>
      <c r="U1149" s="768">
        <v>1</v>
      </c>
    </row>
    <row r="1150" spans="1:21" ht="14.4" customHeight="1" x14ac:dyDescent="0.3">
      <c r="A1150" s="726">
        <v>31</v>
      </c>
      <c r="B1150" s="727" t="s">
        <v>1843</v>
      </c>
      <c r="C1150" s="727" t="s">
        <v>1849</v>
      </c>
      <c r="D1150" s="810" t="s">
        <v>2962</v>
      </c>
      <c r="E1150" s="811" t="s">
        <v>1877</v>
      </c>
      <c r="F1150" s="727" t="s">
        <v>1846</v>
      </c>
      <c r="G1150" s="727" t="s">
        <v>1904</v>
      </c>
      <c r="H1150" s="727" t="s">
        <v>571</v>
      </c>
      <c r="I1150" s="727" t="s">
        <v>2149</v>
      </c>
      <c r="J1150" s="727" t="s">
        <v>1985</v>
      </c>
      <c r="K1150" s="727" t="s">
        <v>2150</v>
      </c>
      <c r="L1150" s="728">
        <v>58.5</v>
      </c>
      <c r="M1150" s="728">
        <v>117</v>
      </c>
      <c r="N1150" s="727">
        <v>2</v>
      </c>
      <c r="O1150" s="812">
        <v>2</v>
      </c>
      <c r="P1150" s="728">
        <v>117</v>
      </c>
      <c r="Q1150" s="745">
        <v>1</v>
      </c>
      <c r="R1150" s="727">
        <v>2</v>
      </c>
      <c r="S1150" s="745">
        <v>1</v>
      </c>
      <c r="T1150" s="812">
        <v>2</v>
      </c>
      <c r="U1150" s="768">
        <v>1</v>
      </c>
    </row>
    <row r="1151" spans="1:21" ht="14.4" customHeight="1" x14ac:dyDescent="0.3">
      <c r="A1151" s="726">
        <v>31</v>
      </c>
      <c r="B1151" s="727" t="s">
        <v>1843</v>
      </c>
      <c r="C1151" s="727" t="s">
        <v>1849</v>
      </c>
      <c r="D1151" s="810" t="s">
        <v>2962</v>
      </c>
      <c r="E1151" s="811" t="s">
        <v>1877</v>
      </c>
      <c r="F1151" s="727" t="s">
        <v>1846</v>
      </c>
      <c r="G1151" s="727" t="s">
        <v>1904</v>
      </c>
      <c r="H1151" s="727" t="s">
        <v>571</v>
      </c>
      <c r="I1151" s="727" t="s">
        <v>2036</v>
      </c>
      <c r="J1151" s="727" t="s">
        <v>2037</v>
      </c>
      <c r="K1151" s="727" t="s">
        <v>2038</v>
      </c>
      <c r="L1151" s="728">
        <v>1000</v>
      </c>
      <c r="M1151" s="728">
        <v>12000</v>
      </c>
      <c r="N1151" s="727">
        <v>12</v>
      </c>
      <c r="O1151" s="812">
        <v>12</v>
      </c>
      <c r="P1151" s="728">
        <v>11000</v>
      </c>
      <c r="Q1151" s="745">
        <v>0.91666666666666663</v>
      </c>
      <c r="R1151" s="727">
        <v>11</v>
      </c>
      <c r="S1151" s="745">
        <v>0.91666666666666663</v>
      </c>
      <c r="T1151" s="812">
        <v>11</v>
      </c>
      <c r="U1151" s="768">
        <v>0.91666666666666663</v>
      </c>
    </row>
    <row r="1152" spans="1:21" ht="14.4" customHeight="1" x14ac:dyDescent="0.3">
      <c r="A1152" s="726">
        <v>31</v>
      </c>
      <c r="B1152" s="727" t="s">
        <v>1843</v>
      </c>
      <c r="C1152" s="727" t="s">
        <v>1849</v>
      </c>
      <c r="D1152" s="810" t="s">
        <v>2962</v>
      </c>
      <c r="E1152" s="811" t="s">
        <v>1877</v>
      </c>
      <c r="F1152" s="727" t="s">
        <v>1846</v>
      </c>
      <c r="G1152" s="727" t="s">
        <v>1904</v>
      </c>
      <c r="H1152" s="727" t="s">
        <v>571</v>
      </c>
      <c r="I1152" s="727" t="s">
        <v>2546</v>
      </c>
      <c r="J1152" s="727" t="s">
        <v>2547</v>
      </c>
      <c r="K1152" s="727" t="s">
        <v>2548</v>
      </c>
      <c r="L1152" s="728">
        <v>250</v>
      </c>
      <c r="M1152" s="728">
        <v>500</v>
      </c>
      <c r="N1152" s="727">
        <v>2</v>
      </c>
      <c r="O1152" s="812">
        <v>2</v>
      </c>
      <c r="P1152" s="728">
        <v>500</v>
      </c>
      <c r="Q1152" s="745">
        <v>1</v>
      </c>
      <c r="R1152" s="727">
        <v>2</v>
      </c>
      <c r="S1152" s="745">
        <v>1</v>
      </c>
      <c r="T1152" s="812">
        <v>2</v>
      </c>
      <c r="U1152" s="768">
        <v>1</v>
      </c>
    </row>
    <row r="1153" spans="1:21" ht="14.4" customHeight="1" x14ac:dyDescent="0.3">
      <c r="A1153" s="726">
        <v>31</v>
      </c>
      <c r="B1153" s="727" t="s">
        <v>1843</v>
      </c>
      <c r="C1153" s="727" t="s">
        <v>1849</v>
      </c>
      <c r="D1153" s="810" t="s">
        <v>2962</v>
      </c>
      <c r="E1153" s="811" t="s">
        <v>1877</v>
      </c>
      <c r="F1153" s="727" t="s">
        <v>1846</v>
      </c>
      <c r="G1153" s="727" t="s">
        <v>1904</v>
      </c>
      <c r="H1153" s="727" t="s">
        <v>571</v>
      </c>
      <c r="I1153" s="727" t="s">
        <v>2097</v>
      </c>
      <c r="J1153" s="727" t="s">
        <v>2098</v>
      </c>
      <c r="K1153" s="727" t="s">
        <v>2099</v>
      </c>
      <c r="L1153" s="728">
        <v>2260</v>
      </c>
      <c r="M1153" s="728">
        <v>2260</v>
      </c>
      <c r="N1153" s="727">
        <v>1</v>
      </c>
      <c r="O1153" s="812">
        <v>1</v>
      </c>
      <c r="P1153" s="728">
        <v>2260</v>
      </c>
      <c r="Q1153" s="745">
        <v>1</v>
      </c>
      <c r="R1153" s="727">
        <v>1</v>
      </c>
      <c r="S1153" s="745">
        <v>1</v>
      </c>
      <c r="T1153" s="812">
        <v>1</v>
      </c>
      <c r="U1153" s="768">
        <v>1</v>
      </c>
    </row>
    <row r="1154" spans="1:21" ht="14.4" customHeight="1" x14ac:dyDescent="0.3">
      <c r="A1154" s="726">
        <v>31</v>
      </c>
      <c r="B1154" s="727" t="s">
        <v>1843</v>
      </c>
      <c r="C1154" s="727" t="s">
        <v>1849</v>
      </c>
      <c r="D1154" s="810" t="s">
        <v>2962</v>
      </c>
      <c r="E1154" s="811" t="s">
        <v>1877</v>
      </c>
      <c r="F1154" s="727" t="s">
        <v>1846</v>
      </c>
      <c r="G1154" s="727" t="s">
        <v>1904</v>
      </c>
      <c r="H1154" s="727" t="s">
        <v>571</v>
      </c>
      <c r="I1154" s="727" t="s">
        <v>1914</v>
      </c>
      <c r="J1154" s="727" t="s">
        <v>1915</v>
      </c>
      <c r="K1154" s="727" t="s">
        <v>1916</v>
      </c>
      <c r="L1154" s="728">
        <v>855</v>
      </c>
      <c r="M1154" s="728">
        <v>2565</v>
      </c>
      <c r="N1154" s="727">
        <v>3</v>
      </c>
      <c r="O1154" s="812">
        <v>3</v>
      </c>
      <c r="P1154" s="728">
        <v>2565</v>
      </c>
      <c r="Q1154" s="745">
        <v>1</v>
      </c>
      <c r="R1154" s="727">
        <v>3</v>
      </c>
      <c r="S1154" s="745">
        <v>1</v>
      </c>
      <c r="T1154" s="812">
        <v>3</v>
      </c>
      <c r="U1154" s="768">
        <v>1</v>
      </c>
    </row>
    <row r="1155" spans="1:21" ht="14.4" customHeight="1" x14ac:dyDescent="0.3">
      <c r="A1155" s="726">
        <v>31</v>
      </c>
      <c r="B1155" s="727" t="s">
        <v>1843</v>
      </c>
      <c r="C1155" s="727" t="s">
        <v>1849</v>
      </c>
      <c r="D1155" s="810" t="s">
        <v>2962</v>
      </c>
      <c r="E1155" s="811" t="s">
        <v>1877</v>
      </c>
      <c r="F1155" s="727" t="s">
        <v>1846</v>
      </c>
      <c r="G1155" s="727" t="s">
        <v>1904</v>
      </c>
      <c r="H1155" s="727" t="s">
        <v>571</v>
      </c>
      <c r="I1155" s="727" t="s">
        <v>2893</v>
      </c>
      <c r="J1155" s="727" t="s">
        <v>2894</v>
      </c>
      <c r="K1155" s="727" t="s">
        <v>2302</v>
      </c>
      <c r="L1155" s="728">
        <v>250</v>
      </c>
      <c r="M1155" s="728">
        <v>250</v>
      </c>
      <c r="N1155" s="727">
        <v>1</v>
      </c>
      <c r="O1155" s="812">
        <v>1</v>
      </c>
      <c r="P1155" s="728">
        <v>250</v>
      </c>
      <c r="Q1155" s="745">
        <v>1</v>
      </c>
      <c r="R1155" s="727">
        <v>1</v>
      </c>
      <c r="S1155" s="745">
        <v>1</v>
      </c>
      <c r="T1155" s="812">
        <v>1</v>
      </c>
      <c r="U1155" s="768">
        <v>1</v>
      </c>
    </row>
    <row r="1156" spans="1:21" ht="14.4" customHeight="1" x14ac:dyDescent="0.3">
      <c r="A1156" s="726">
        <v>31</v>
      </c>
      <c r="B1156" s="727" t="s">
        <v>1843</v>
      </c>
      <c r="C1156" s="727" t="s">
        <v>1849</v>
      </c>
      <c r="D1156" s="810" t="s">
        <v>2962</v>
      </c>
      <c r="E1156" s="811" t="s">
        <v>1877</v>
      </c>
      <c r="F1156" s="727" t="s">
        <v>1846</v>
      </c>
      <c r="G1156" s="727" t="s">
        <v>1917</v>
      </c>
      <c r="H1156" s="727" t="s">
        <v>571</v>
      </c>
      <c r="I1156" s="727" t="s">
        <v>1996</v>
      </c>
      <c r="J1156" s="727" t="s">
        <v>1997</v>
      </c>
      <c r="K1156" s="727" t="s">
        <v>1998</v>
      </c>
      <c r="L1156" s="728">
        <v>260</v>
      </c>
      <c r="M1156" s="728">
        <v>5200</v>
      </c>
      <c r="N1156" s="727">
        <v>20</v>
      </c>
      <c r="O1156" s="812">
        <v>10</v>
      </c>
      <c r="P1156" s="728">
        <v>5200</v>
      </c>
      <c r="Q1156" s="745">
        <v>1</v>
      </c>
      <c r="R1156" s="727">
        <v>20</v>
      </c>
      <c r="S1156" s="745">
        <v>1</v>
      </c>
      <c r="T1156" s="812">
        <v>10</v>
      </c>
      <c r="U1156" s="768">
        <v>1</v>
      </c>
    </row>
    <row r="1157" spans="1:21" ht="14.4" customHeight="1" x14ac:dyDescent="0.3">
      <c r="A1157" s="726">
        <v>31</v>
      </c>
      <c r="B1157" s="727" t="s">
        <v>1843</v>
      </c>
      <c r="C1157" s="727" t="s">
        <v>1849</v>
      </c>
      <c r="D1157" s="810" t="s">
        <v>2962</v>
      </c>
      <c r="E1157" s="811" t="s">
        <v>1877</v>
      </c>
      <c r="F1157" s="727" t="s">
        <v>1846</v>
      </c>
      <c r="G1157" s="727" t="s">
        <v>1917</v>
      </c>
      <c r="H1157" s="727" t="s">
        <v>571</v>
      </c>
      <c r="I1157" s="727" t="s">
        <v>1918</v>
      </c>
      <c r="J1157" s="727" t="s">
        <v>1919</v>
      </c>
      <c r="K1157" s="727" t="s">
        <v>1920</v>
      </c>
      <c r="L1157" s="728">
        <v>200</v>
      </c>
      <c r="M1157" s="728">
        <v>5600</v>
      </c>
      <c r="N1157" s="727">
        <v>28</v>
      </c>
      <c r="O1157" s="812">
        <v>14</v>
      </c>
      <c r="P1157" s="728">
        <v>5200</v>
      </c>
      <c r="Q1157" s="745">
        <v>0.9285714285714286</v>
      </c>
      <c r="R1157" s="727">
        <v>26</v>
      </c>
      <c r="S1157" s="745">
        <v>0.9285714285714286</v>
      </c>
      <c r="T1157" s="812">
        <v>13</v>
      </c>
      <c r="U1157" s="768">
        <v>0.9285714285714286</v>
      </c>
    </row>
    <row r="1158" spans="1:21" ht="14.4" customHeight="1" x14ac:dyDescent="0.3">
      <c r="A1158" s="726">
        <v>31</v>
      </c>
      <c r="B1158" s="727" t="s">
        <v>1843</v>
      </c>
      <c r="C1158" s="727" t="s">
        <v>1849</v>
      </c>
      <c r="D1158" s="810" t="s">
        <v>2962</v>
      </c>
      <c r="E1158" s="811" t="s">
        <v>1879</v>
      </c>
      <c r="F1158" s="727" t="s">
        <v>1844</v>
      </c>
      <c r="G1158" s="727" t="s">
        <v>1885</v>
      </c>
      <c r="H1158" s="727" t="s">
        <v>610</v>
      </c>
      <c r="I1158" s="727" t="s">
        <v>1614</v>
      </c>
      <c r="J1158" s="727" t="s">
        <v>1067</v>
      </c>
      <c r="K1158" s="727" t="s">
        <v>1615</v>
      </c>
      <c r="L1158" s="728">
        <v>154.36000000000001</v>
      </c>
      <c r="M1158" s="728">
        <v>154.36000000000001</v>
      </c>
      <c r="N1158" s="727">
        <v>1</v>
      </c>
      <c r="O1158" s="812">
        <v>0.5</v>
      </c>
      <c r="P1158" s="728">
        <v>154.36000000000001</v>
      </c>
      <c r="Q1158" s="745">
        <v>1</v>
      </c>
      <c r="R1158" s="727">
        <v>1</v>
      </c>
      <c r="S1158" s="745">
        <v>1</v>
      </c>
      <c r="T1158" s="812">
        <v>0.5</v>
      </c>
      <c r="U1158" s="768">
        <v>1</v>
      </c>
    </row>
    <row r="1159" spans="1:21" ht="14.4" customHeight="1" x14ac:dyDescent="0.3">
      <c r="A1159" s="726">
        <v>31</v>
      </c>
      <c r="B1159" s="727" t="s">
        <v>1843</v>
      </c>
      <c r="C1159" s="727" t="s">
        <v>1849</v>
      </c>
      <c r="D1159" s="810" t="s">
        <v>2962</v>
      </c>
      <c r="E1159" s="811" t="s">
        <v>1879</v>
      </c>
      <c r="F1159" s="727" t="s">
        <v>1844</v>
      </c>
      <c r="G1159" s="727" t="s">
        <v>1885</v>
      </c>
      <c r="H1159" s="727" t="s">
        <v>610</v>
      </c>
      <c r="I1159" s="727" t="s">
        <v>1616</v>
      </c>
      <c r="J1159" s="727" t="s">
        <v>1617</v>
      </c>
      <c r="K1159" s="727" t="s">
        <v>1618</v>
      </c>
      <c r="L1159" s="728">
        <v>149.52000000000001</v>
      </c>
      <c r="M1159" s="728">
        <v>299.04000000000002</v>
      </c>
      <c r="N1159" s="727">
        <v>2</v>
      </c>
      <c r="O1159" s="812">
        <v>2</v>
      </c>
      <c r="P1159" s="728">
        <v>299.04000000000002</v>
      </c>
      <c r="Q1159" s="745">
        <v>1</v>
      </c>
      <c r="R1159" s="727">
        <v>2</v>
      </c>
      <c r="S1159" s="745">
        <v>1</v>
      </c>
      <c r="T1159" s="812">
        <v>2</v>
      </c>
      <c r="U1159" s="768">
        <v>1</v>
      </c>
    </row>
    <row r="1160" spans="1:21" ht="14.4" customHeight="1" x14ac:dyDescent="0.3">
      <c r="A1160" s="726">
        <v>31</v>
      </c>
      <c r="B1160" s="727" t="s">
        <v>1843</v>
      </c>
      <c r="C1160" s="727" t="s">
        <v>1849</v>
      </c>
      <c r="D1160" s="810" t="s">
        <v>2962</v>
      </c>
      <c r="E1160" s="811" t="s">
        <v>1879</v>
      </c>
      <c r="F1160" s="727" t="s">
        <v>1844</v>
      </c>
      <c r="G1160" s="727" t="s">
        <v>1885</v>
      </c>
      <c r="H1160" s="727" t="s">
        <v>571</v>
      </c>
      <c r="I1160" s="727" t="s">
        <v>1925</v>
      </c>
      <c r="J1160" s="727" t="s">
        <v>1067</v>
      </c>
      <c r="K1160" s="727" t="s">
        <v>1615</v>
      </c>
      <c r="L1160" s="728">
        <v>154.36000000000001</v>
      </c>
      <c r="M1160" s="728">
        <v>154.36000000000001</v>
      </c>
      <c r="N1160" s="727">
        <v>1</v>
      </c>
      <c r="O1160" s="812">
        <v>1</v>
      </c>
      <c r="P1160" s="728">
        <v>154.36000000000001</v>
      </c>
      <c r="Q1160" s="745">
        <v>1</v>
      </c>
      <c r="R1160" s="727">
        <v>1</v>
      </c>
      <c r="S1160" s="745">
        <v>1</v>
      </c>
      <c r="T1160" s="812">
        <v>1</v>
      </c>
      <c r="U1160" s="768">
        <v>1</v>
      </c>
    </row>
    <row r="1161" spans="1:21" ht="14.4" customHeight="1" x14ac:dyDescent="0.3">
      <c r="A1161" s="726">
        <v>31</v>
      </c>
      <c r="B1161" s="727" t="s">
        <v>1843</v>
      </c>
      <c r="C1161" s="727" t="s">
        <v>1849</v>
      </c>
      <c r="D1161" s="810" t="s">
        <v>2962</v>
      </c>
      <c r="E1161" s="811" t="s">
        <v>1879</v>
      </c>
      <c r="F1161" s="727" t="s">
        <v>1844</v>
      </c>
      <c r="G1161" s="727" t="s">
        <v>2005</v>
      </c>
      <c r="H1161" s="727" t="s">
        <v>571</v>
      </c>
      <c r="I1161" s="727" t="s">
        <v>2006</v>
      </c>
      <c r="J1161" s="727" t="s">
        <v>2007</v>
      </c>
      <c r="K1161" s="727" t="s">
        <v>1626</v>
      </c>
      <c r="L1161" s="728">
        <v>78.33</v>
      </c>
      <c r="M1161" s="728">
        <v>156.66</v>
      </c>
      <c r="N1161" s="727">
        <v>2</v>
      </c>
      <c r="O1161" s="812">
        <v>1</v>
      </c>
      <c r="P1161" s="728">
        <v>156.66</v>
      </c>
      <c r="Q1161" s="745">
        <v>1</v>
      </c>
      <c r="R1161" s="727">
        <v>2</v>
      </c>
      <c r="S1161" s="745">
        <v>1</v>
      </c>
      <c r="T1161" s="812">
        <v>1</v>
      </c>
      <c r="U1161" s="768">
        <v>1</v>
      </c>
    </row>
    <row r="1162" spans="1:21" ht="14.4" customHeight="1" x14ac:dyDescent="0.3">
      <c r="A1162" s="726">
        <v>31</v>
      </c>
      <c r="B1162" s="727" t="s">
        <v>1843</v>
      </c>
      <c r="C1162" s="727" t="s">
        <v>1849</v>
      </c>
      <c r="D1162" s="810" t="s">
        <v>2962</v>
      </c>
      <c r="E1162" s="811" t="s">
        <v>1879</v>
      </c>
      <c r="F1162" s="727" t="s">
        <v>1844</v>
      </c>
      <c r="G1162" s="727" t="s">
        <v>2005</v>
      </c>
      <c r="H1162" s="727" t="s">
        <v>571</v>
      </c>
      <c r="I1162" s="727" t="s">
        <v>2895</v>
      </c>
      <c r="J1162" s="727" t="s">
        <v>1089</v>
      </c>
      <c r="K1162" s="727" t="s">
        <v>1626</v>
      </c>
      <c r="L1162" s="728">
        <v>78.33</v>
      </c>
      <c r="M1162" s="728">
        <v>156.66</v>
      </c>
      <c r="N1162" s="727">
        <v>2</v>
      </c>
      <c r="O1162" s="812">
        <v>1</v>
      </c>
      <c r="P1162" s="728">
        <v>156.66</v>
      </c>
      <c r="Q1162" s="745">
        <v>1</v>
      </c>
      <c r="R1162" s="727">
        <v>2</v>
      </c>
      <c r="S1162" s="745">
        <v>1</v>
      </c>
      <c r="T1162" s="812">
        <v>1</v>
      </c>
      <c r="U1162" s="768">
        <v>1</v>
      </c>
    </row>
    <row r="1163" spans="1:21" ht="14.4" customHeight="1" x14ac:dyDescent="0.3">
      <c r="A1163" s="726">
        <v>31</v>
      </c>
      <c r="B1163" s="727" t="s">
        <v>1843</v>
      </c>
      <c r="C1163" s="727" t="s">
        <v>1849</v>
      </c>
      <c r="D1163" s="810" t="s">
        <v>2962</v>
      </c>
      <c r="E1163" s="811" t="s">
        <v>1879</v>
      </c>
      <c r="F1163" s="727" t="s">
        <v>1844</v>
      </c>
      <c r="G1163" s="727" t="s">
        <v>2130</v>
      </c>
      <c r="H1163" s="727" t="s">
        <v>571</v>
      </c>
      <c r="I1163" s="727" t="s">
        <v>2557</v>
      </c>
      <c r="J1163" s="727" t="s">
        <v>2556</v>
      </c>
      <c r="K1163" s="727" t="s">
        <v>2558</v>
      </c>
      <c r="L1163" s="728">
        <v>80.7</v>
      </c>
      <c r="M1163" s="728">
        <v>80.7</v>
      </c>
      <c r="N1163" s="727">
        <v>1</v>
      </c>
      <c r="O1163" s="812">
        <v>1</v>
      </c>
      <c r="P1163" s="728">
        <v>80.7</v>
      </c>
      <c r="Q1163" s="745">
        <v>1</v>
      </c>
      <c r="R1163" s="727">
        <v>1</v>
      </c>
      <c r="S1163" s="745">
        <v>1</v>
      </c>
      <c r="T1163" s="812">
        <v>1</v>
      </c>
      <c r="U1163" s="768">
        <v>1</v>
      </c>
    </row>
    <row r="1164" spans="1:21" ht="14.4" customHeight="1" x14ac:dyDescent="0.3">
      <c r="A1164" s="726">
        <v>31</v>
      </c>
      <c r="B1164" s="727" t="s">
        <v>1843</v>
      </c>
      <c r="C1164" s="727" t="s">
        <v>1849</v>
      </c>
      <c r="D1164" s="810" t="s">
        <v>2962</v>
      </c>
      <c r="E1164" s="811" t="s">
        <v>1879</v>
      </c>
      <c r="F1164" s="727" t="s">
        <v>1844</v>
      </c>
      <c r="G1164" s="727" t="s">
        <v>2703</v>
      </c>
      <c r="H1164" s="727" t="s">
        <v>571</v>
      </c>
      <c r="I1164" s="727" t="s">
        <v>2704</v>
      </c>
      <c r="J1164" s="727" t="s">
        <v>2705</v>
      </c>
      <c r="K1164" s="727" t="s">
        <v>2706</v>
      </c>
      <c r="L1164" s="728">
        <v>736.33</v>
      </c>
      <c r="M1164" s="728">
        <v>736.33</v>
      </c>
      <c r="N1164" s="727">
        <v>1</v>
      </c>
      <c r="O1164" s="812">
        <v>0.5</v>
      </c>
      <c r="P1164" s="728">
        <v>736.33</v>
      </c>
      <c r="Q1164" s="745">
        <v>1</v>
      </c>
      <c r="R1164" s="727">
        <v>1</v>
      </c>
      <c r="S1164" s="745">
        <v>1</v>
      </c>
      <c r="T1164" s="812">
        <v>0.5</v>
      </c>
      <c r="U1164" s="768">
        <v>1</v>
      </c>
    </row>
    <row r="1165" spans="1:21" ht="14.4" customHeight="1" x14ac:dyDescent="0.3">
      <c r="A1165" s="726">
        <v>31</v>
      </c>
      <c r="B1165" s="727" t="s">
        <v>1843</v>
      </c>
      <c r="C1165" s="727" t="s">
        <v>1849</v>
      </c>
      <c r="D1165" s="810" t="s">
        <v>2962</v>
      </c>
      <c r="E1165" s="811" t="s">
        <v>1879</v>
      </c>
      <c r="F1165" s="727" t="s">
        <v>1844</v>
      </c>
      <c r="G1165" s="727" t="s">
        <v>1946</v>
      </c>
      <c r="H1165" s="727" t="s">
        <v>571</v>
      </c>
      <c r="I1165" s="727" t="s">
        <v>1947</v>
      </c>
      <c r="J1165" s="727" t="s">
        <v>1948</v>
      </c>
      <c r="K1165" s="727" t="s">
        <v>1949</v>
      </c>
      <c r="L1165" s="728">
        <v>132.97999999999999</v>
      </c>
      <c r="M1165" s="728">
        <v>398.93999999999994</v>
      </c>
      <c r="N1165" s="727">
        <v>3</v>
      </c>
      <c r="O1165" s="812">
        <v>1</v>
      </c>
      <c r="P1165" s="728">
        <v>398.93999999999994</v>
      </c>
      <c r="Q1165" s="745">
        <v>1</v>
      </c>
      <c r="R1165" s="727">
        <v>3</v>
      </c>
      <c r="S1165" s="745">
        <v>1</v>
      </c>
      <c r="T1165" s="812">
        <v>1</v>
      </c>
      <c r="U1165" s="768">
        <v>1</v>
      </c>
    </row>
    <row r="1166" spans="1:21" ht="14.4" customHeight="1" x14ac:dyDescent="0.3">
      <c r="A1166" s="726">
        <v>31</v>
      </c>
      <c r="B1166" s="727" t="s">
        <v>1843</v>
      </c>
      <c r="C1166" s="727" t="s">
        <v>1849</v>
      </c>
      <c r="D1166" s="810" t="s">
        <v>2962</v>
      </c>
      <c r="E1166" s="811" t="s">
        <v>1879</v>
      </c>
      <c r="F1166" s="727" t="s">
        <v>1844</v>
      </c>
      <c r="G1166" s="727" t="s">
        <v>2867</v>
      </c>
      <c r="H1166" s="727" t="s">
        <v>571</v>
      </c>
      <c r="I1166" s="727" t="s">
        <v>2868</v>
      </c>
      <c r="J1166" s="727" t="s">
        <v>2869</v>
      </c>
      <c r="K1166" s="727" t="s">
        <v>2870</v>
      </c>
      <c r="L1166" s="728">
        <v>32.28</v>
      </c>
      <c r="M1166" s="728">
        <v>129.12</v>
      </c>
      <c r="N1166" s="727">
        <v>4</v>
      </c>
      <c r="O1166" s="812">
        <v>2</v>
      </c>
      <c r="P1166" s="728"/>
      <c r="Q1166" s="745">
        <v>0</v>
      </c>
      <c r="R1166" s="727"/>
      <c r="S1166" s="745">
        <v>0</v>
      </c>
      <c r="T1166" s="812"/>
      <c r="U1166" s="768">
        <v>0</v>
      </c>
    </row>
    <row r="1167" spans="1:21" ht="14.4" customHeight="1" x14ac:dyDescent="0.3">
      <c r="A1167" s="726">
        <v>31</v>
      </c>
      <c r="B1167" s="727" t="s">
        <v>1843</v>
      </c>
      <c r="C1167" s="727" t="s">
        <v>1849</v>
      </c>
      <c r="D1167" s="810" t="s">
        <v>2962</v>
      </c>
      <c r="E1167" s="811" t="s">
        <v>1879</v>
      </c>
      <c r="F1167" s="727" t="s">
        <v>1844</v>
      </c>
      <c r="G1167" s="727" t="s">
        <v>1886</v>
      </c>
      <c r="H1167" s="727" t="s">
        <v>610</v>
      </c>
      <c r="I1167" s="727" t="s">
        <v>1959</v>
      </c>
      <c r="J1167" s="727" t="s">
        <v>753</v>
      </c>
      <c r="K1167" s="727" t="s">
        <v>1960</v>
      </c>
      <c r="L1167" s="728">
        <v>368.16</v>
      </c>
      <c r="M1167" s="728">
        <v>736.32</v>
      </c>
      <c r="N1167" s="727">
        <v>2</v>
      </c>
      <c r="O1167" s="812">
        <v>1</v>
      </c>
      <c r="P1167" s="728">
        <v>736.32</v>
      </c>
      <c r="Q1167" s="745">
        <v>1</v>
      </c>
      <c r="R1167" s="727">
        <v>2</v>
      </c>
      <c r="S1167" s="745">
        <v>1</v>
      </c>
      <c r="T1167" s="812">
        <v>1</v>
      </c>
      <c r="U1167" s="768">
        <v>1</v>
      </c>
    </row>
    <row r="1168" spans="1:21" ht="14.4" customHeight="1" x14ac:dyDescent="0.3">
      <c r="A1168" s="726">
        <v>31</v>
      </c>
      <c r="B1168" s="727" t="s">
        <v>1843</v>
      </c>
      <c r="C1168" s="727" t="s">
        <v>1849</v>
      </c>
      <c r="D1168" s="810" t="s">
        <v>2962</v>
      </c>
      <c r="E1168" s="811" t="s">
        <v>1879</v>
      </c>
      <c r="F1168" s="727" t="s">
        <v>1844</v>
      </c>
      <c r="G1168" s="727" t="s">
        <v>1886</v>
      </c>
      <c r="H1168" s="727" t="s">
        <v>610</v>
      </c>
      <c r="I1168" s="727" t="s">
        <v>1887</v>
      </c>
      <c r="J1168" s="727" t="s">
        <v>753</v>
      </c>
      <c r="K1168" s="727" t="s">
        <v>1497</v>
      </c>
      <c r="L1168" s="728">
        <v>490.89</v>
      </c>
      <c r="M1168" s="728">
        <v>981.78</v>
      </c>
      <c r="N1168" s="727">
        <v>2</v>
      </c>
      <c r="O1168" s="812">
        <v>1</v>
      </c>
      <c r="P1168" s="728"/>
      <c r="Q1168" s="745">
        <v>0</v>
      </c>
      <c r="R1168" s="727"/>
      <c r="S1168" s="745">
        <v>0</v>
      </c>
      <c r="T1168" s="812"/>
      <c r="U1168" s="768">
        <v>0</v>
      </c>
    </row>
    <row r="1169" spans="1:21" ht="14.4" customHeight="1" x14ac:dyDescent="0.3">
      <c r="A1169" s="726">
        <v>31</v>
      </c>
      <c r="B1169" s="727" t="s">
        <v>1843</v>
      </c>
      <c r="C1169" s="727" t="s">
        <v>1849</v>
      </c>
      <c r="D1169" s="810" t="s">
        <v>2962</v>
      </c>
      <c r="E1169" s="811" t="s">
        <v>1879</v>
      </c>
      <c r="F1169" s="727" t="s">
        <v>1844</v>
      </c>
      <c r="G1169" s="727" t="s">
        <v>1886</v>
      </c>
      <c r="H1169" s="727" t="s">
        <v>610</v>
      </c>
      <c r="I1169" s="727" t="s">
        <v>1888</v>
      </c>
      <c r="J1169" s="727" t="s">
        <v>753</v>
      </c>
      <c r="K1169" s="727" t="s">
        <v>1495</v>
      </c>
      <c r="L1169" s="728">
        <v>736.33</v>
      </c>
      <c r="M1169" s="728">
        <v>3681.6500000000005</v>
      </c>
      <c r="N1169" s="727">
        <v>5</v>
      </c>
      <c r="O1169" s="812">
        <v>3</v>
      </c>
      <c r="P1169" s="728">
        <v>1472.66</v>
      </c>
      <c r="Q1169" s="745">
        <v>0.39999999999999997</v>
      </c>
      <c r="R1169" s="727">
        <v>2</v>
      </c>
      <c r="S1169" s="745">
        <v>0.4</v>
      </c>
      <c r="T1169" s="812">
        <v>1</v>
      </c>
      <c r="U1169" s="768">
        <v>0.33333333333333331</v>
      </c>
    </row>
    <row r="1170" spans="1:21" ht="14.4" customHeight="1" x14ac:dyDescent="0.3">
      <c r="A1170" s="726">
        <v>31</v>
      </c>
      <c r="B1170" s="727" t="s">
        <v>1843</v>
      </c>
      <c r="C1170" s="727" t="s">
        <v>1849</v>
      </c>
      <c r="D1170" s="810" t="s">
        <v>2962</v>
      </c>
      <c r="E1170" s="811" t="s">
        <v>1879</v>
      </c>
      <c r="F1170" s="727" t="s">
        <v>1844</v>
      </c>
      <c r="G1170" s="727" t="s">
        <v>1889</v>
      </c>
      <c r="H1170" s="727" t="s">
        <v>610</v>
      </c>
      <c r="I1170" s="727" t="s">
        <v>1673</v>
      </c>
      <c r="J1170" s="727" t="s">
        <v>643</v>
      </c>
      <c r="K1170" s="727" t="s">
        <v>1674</v>
      </c>
      <c r="L1170" s="728">
        <v>48.42</v>
      </c>
      <c r="M1170" s="728">
        <v>48.42</v>
      </c>
      <c r="N1170" s="727">
        <v>1</v>
      </c>
      <c r="O1170" s="812">
        <v>1</v>
      </c>
      <c r="P1170" s="728"/>
      <c r="Q1170" s="745">
        <v>0</v>
      </c>
      <c r="R1170" s="727"/>
      <c r="S1170" s="745">
        <v>0</v>
      </c>
      <c r="T1170" s="812"/>
      <c r="U1170" s="768">
        <v>0</v>
      </c>
    </row>
    <row r="1171" spans="1:21" ht="14.4" customHeight="1" x14ac:dyDescent="0.3">
      <c r="A1171" s="726">
        <v>31</v>
      </c>
      <c r="B1171" s="727" t="s">
        <v>1843</v>
      </c>
      <c r="C1171" s="727" t="s">
        <v>1849</v>
      </c>
      <c r="D1171" s="810" t="s">
        <v>2962</v>
      </c>
      <c r="E1171" s="811" t="s">
        <v>1879</v>
      </c>
      <c r="F1171" s="727" t="s">
        <v>1844</v>
      </c>
      <c r="G1171" s="727" t="s">
        <v>2277</v>
      </c>
      <c r="H1171" s="727" t="s">
        <v>571</v>
      </c>
      <c r="I1171" s="727" t="s">
        <v>2278</v>
      </c>
      <c r="J1171" s="727" t="s">
        <v>613</v>
      </c>
      <c r="K1171" s="727" t="s">
        <v>2279</v>
      </c>
      <c r="L1171" s="728">
        <v>108.44</v>
      </c>
      <c r="M1171" s="728">
        <v>108.44</v>
      </c>
      <c r="N1171" s="727">
        <v>1</v>
      </c>
      <c r="O1171" s="812">
        <v>1</v>
      </c>
      <c r="P1171" s="728">
        <v>108.44</v>
      </c>
      <c r="Q1171" s="745">
        <v>1</v>
      </c>
      <c r="R1171" s="727">
        <v>1</v>
      </c>
      <c r="S1171" s="745">
        <v>1</v>
      </c>
      <c r="T1171" s="812">
        <v>1</v>
      </c>
      <c r="U1171" s="768">
        <v>1</v>
      </c>
    </row>
    <row r="1172" spans="1:21" ht="14.4" customHeight="1" x14ac:dyDescent="0.3">
      <c r="A1172" s="726">
        <v>31</v>
      </c>
      <c r="B1172" s="727" t="s">
        <v>1843</v>
      </c>
      <c r="C1172" s="727" t="s">
        <v>1849</v>
      </c>
      <c r="D1172" s="810" t="s">
        <v>2962</v>
      </c>
      <c r="E1172" s="811" t="s">
        <v>1879</v>
      </c>
      <c r="F1172" s="727" t="s">
        <v>1844</v>
      </c>
      <c r="G1172" s="727" t="s">
        <v>1890</v>
      </c>
      <c r="H1172" s="727" t="s">
        <v>610</v>
      </c>
      <c r="I1172" s="727" t="s">
        <v>1692</v>
      </c>
      <c r="J1172" s="727" t="s">
        <v>1693</v>
      </c>
      <c r="K1172" s="727" t="s">
        <v>1694</v>
      </c>
      <c r="L1172" s="728">
        <v>0</v>
      </c>
      <c r="M1172" s="728">
        <v>0</v>
      </c>
      <c r="N1172" s="727">
        <v>8</v>
      </c>
      <c r="O1172" s="812">
        <v>5</v>
      </c>
      <c r="P1172" s="728">
        <v>0</v>
      </c>
      <c r="Q1172" s="745"/>
      <c r="R1172" s="727">
        <v>6</v>
      </c>
      <c r="S1172" s="745">
        <v>0.75</v>
      </c>
      <c r="T1172" s="812">
        <v>4</v>
      </c>
      <c r="U1172" s="768">
        <v>0.8</v>
      </c>
    </row>
    <row r="1173" spans="1:21" ht="14.4" customHeight="1" x14ac:dyDescent="0.3">
      <c r="A1173" s="726">
        <v>31</v>
      </c>
      <c r="B1173" s="727" t="s">
        <v>1843</v>
      </c>
      <c r="C1173" s="727" t="s">
        <v>1849</v>
      </c>
      <c r="D1173" s="810" t="s">
        <v>2962</v>
      </c>
      <c r="E1173" s="811" t="s">
        <v>1879</v>
      </c>
      <c r="F1173" s="727" t="s">
        <v>1844</v>
      </c>
      <c r="G1173" s="727" t="s">
        <v>1891</v>
      </c>
      <c r="H1173" s="727" t="s">
        <v>571</v>
      </c>
      <c r="I1173" s="727" t="s">
        <v>1892</v>
      </c>
      <c r="J1173" s="727" t="s">
        <v>1134</v>
      </c>
      <c r="K1173" s="727" t="s">
        <v>1893</v>
      </c>
      <c r="L1173" s="728">
        <v>186.27</v>
      </c>
      <c r="M1173" s="728">
        <v>931.35000000000014</v>
      </c>
      <c r="N1173" s="727">
        <v>5</v>
      </c>
      <c r="O1173" s="812">
        <v>3</v>
      </c>
      <c r="P1173" s="728">
        <v>558.81000000000006</v>
      </c>
      <c r="Q1173" s="745">
        <v>0.6</v>
      </c>
      <c r="R1173" s="727">
        <v>3</v>
      </c>
      <c r="S1173" s="745">
        <v>0.6</v>
      </c>
      <c r="T1173" s="812">
        <v>2</v>
      </c>
      <c r="U1173" s="768">
        <v>0.66666666666666663</v>
      </c>
    </row>
    <row r="1174" spans="1:21" ht="14.4" customHeight="1" x14ac:dyDescent="0.3">
      <c r="A1174" s="726">
        <v>31</v>
      </c>
      <c r="B1174" s="727" t="s">
        <v>1843</v>
      </c>
      <c r="C1174" s="727" t="s">
        <v>1849</v>
      </c>
      <c r="D1174" s="810" t="s">
        <v>2962</v>
      </c>
      <c r="E1174" s="811" t="s">
        <v>1879</v>
      </c>
      <c r="F1174" s="727" t="s">
        <v>1844</v>
      </c>
      <c r="G1174" s="727" t="s">
        <v>1891</v>
      </c>
      <c r="H1174" s="727" t="s">
        <v>571</v>
      </c>
      <c r="I1174" s="727" t="s">
        <v>1892</v>
      </c>
      <c r="J1174" s="727" t="s">
        <v>1134</v>
      </c>
      <c r="K1174" s="727" t="s">
        <v>1893</v>
      </c>
      <c r="L1174" s="728">
        <v>219.37</v>
      </c>
      <c r="M1174" s="728">
        <v>658.11</v>
      </c>
      <c r="N1174" s="727">
        <v>3</v>
      </c>
      <c r="O1174" s="812">
        <v>2</v>
      </c>
      <c r="P1174" s="728">
        <v>438.74</v>
      </c>
      <c r="Q1174" s="745">
        <v>0.66666666666666663</v>
      </c>
      <c r="R1174" s="727">
        <v>2</v>
      </c>
      <c r="S1174" s="745">
        <v>0.66666666666666663</v>
      </c>
      <c r="T1174" s="812">
        <v>1</v>
      </c>
      <c r="U1174" s="768">
        <v>0.5</v>
      </c>
    </row>
    <row r="1175" spans="1:21" ht="14.4" customHeight="1" x14ac:dyDescent="0.3">
      <c r="A1175" s="726">
        <v>31</v>
      </c>
      <c r="B1175" s="727" t="s">
        <v>1843</v>
      </c>
      <c r="C1175" s="727" t="s">
        <v>1849</v>
      </c>
      <c r="D1175" s="810" t="s">
        <v>2962</v>
      </c>
      <c r="E1175" s="811" t="s">
        <v>1879</v>
      </c>
      <c r="F1175" s="727" t="s">
        <v>1844</v>
      </c>
      <c r="G1175" s="727" t="s">
        <v>2448</v>
      </c>
      <c r="H1175" s="727" t="s">
        <v>610</v>
      </c>
      <c r="I1175" s="727" t="s">
        <v>1720</v>
      </c>
      <c r="J1175" s="727" t="s">
        <v>1036</v>
      </c>
      <c r="K1175" s="727" t="s">
        <v>1721</v>
      </c>
      <c r="L1175" s="728">
        <v>0</v>
      </c>
      <c r="M1175" s="728">
        <v>0</v>
      </c>
      <c r="N1175" s="727">
        <v>2</v>
      </c>
      <c r="O1175" s="812">
        <v>1</v>
      </c>
      <c r="P1175" s="728">
        <v>0</v>
      </c>
      <c r="Q1175" s="745"/>
      <c r="R1175" s="727">
        <v>2</v>
      </c>
      <c r="S1175" s="745">
        <v>1</v>
      </c>
      <c r="T1175" s="812">
        <v>1</v>
      </c>
      <c r="U1175" s="768">
        <v>1</v>
      </c>
    </row>
    <row r="1176" spans="1:21" ht="14.4" customHeight="1" x14ac:dyDescent="0.3">
      <c r="A1176" s="726">
        <v>31</v>
      </c>
      <c r="B1176" s="727" t="s">
        <v>1843</v>
      </c>
      <c r="C1176" s="727" t="s">
        <v>1849</v>
      </c>
      <c r="D1176" s="810" t="s">
        <v>2962</v>
      </c>
      <c r="E1176" s="811" t="s">
        <v>1879</v>
      </c>
      <c r="F1176" s="727" t="s">
        <v>1844</v>
      </c>
      <c r="G1176" s="727" t="s">
        <v>1894</v>
      </c>
      <c r="H1176" s="727" t="s">
        <v>571</v>
      </c>
      <c r="I1176" s="727" t="s">
        <v>1974</v>
      </c>
      <c r="J1176" s="727" t="s">
        <v>1030</v>
      </c>
      <c r="K1176" s="727" t="s">
        <v>1975</v>
      </c>
      <c r="L1176" s="728">
        <v>50.32</v>
      </c>
      <c r="M1176" s="728">
        <v>100.64</v>
      </c>
      <c r="N1176" s="727">
        <v>2</v>
      </c>
      <c r="O1176" s="812">
        <v>1</v>
      </c>
      <c r="P1176" s="728">
        <v>100.64</v>
      </c>
      <c r="Q1176" s="745">
        <v>1</v>
      </c>
      <c r="R1176" s="727">
        <v>2</v>
      </c>
      <c r="S1176" s="745">
        <v>1</v>
      </c>
      <c r="T1176" s="812">
        <v>1</v>
      </c>
      <c r="U1176" s="768">
        <v>1</v>
      </c>
    </row>
    <row r="1177" spans="1:21" ht="14.4" customHeight="1" x14ac:dyDescent="0.3">
      <c r="A1177" s="726">
        <v>31</v>
      </c>
      <c r="B1177" s="727" t="s">
        <v>1843</v>
      </c>
      <c r="C1177" s="727" t="s">
        <v>1849</v>
      </c>
      <c r="D1177" s="810" t="s">
        <v>2962</v>
      </c>
      <c r="E1177" s="811" t="s">
        <v>1879</v>
      </c>
      <c r="F1177" s="727" t="s">
        <v>1844</v>
      </c>
      <c r="G1177" s="727" t="s">
        <v>1894</v>
      </c>
      <c r="H1177" s="727" t="s">
        <v>571</v>
      </c>
      <c r="I1177" s="727" t="s">
        <v>1976</v>
      </c>
      <c r="J1177" s="727" t="s">
        <v>1896</v>
      </c>
      <c r="K1177" s="727" t="s">
        <v>1977</v>
      </c>
      <c r="L1177" s="728">
        <v>99.94</v>
      </c>
      <c r="M1177" s="728">
        <v>199.88</v>
      </c>
      <c r="N1177" s="727">
        <v>2</v>
      </c>
      <c r="O1177" s="812">
        <v>1</v>
      </c>
      <c r="P1177" s="728">
        <v>199.88</v>
      </c>
      <c r="Q1177" s="745">
        <v>1</v>
      </c>
      <c r="R1177" s="727">
        <v>2</v>
      </c>
      <c r="S1177" s="745">
        <v>1</v>
      </c>
      <c r="T1177" s="812">
        <v>1</v>
      </c>
      <c r="U1177" s="768">
        <v>1</v>
      </c>
    </row>
    <row r="1178" spans="1:21" ht="14.4" customHeight="1" x14ac:dyDescent="0.3">
      <c r="A1178" s="726">
        <v>31</v>
      </c>
      <c r="B1178" s="727" t="s">
        <v>1843</v>
      </c>
      <c r="C1178" s="727" t="s">
        <v>1849</v>
      </c>
      <c r="D1178" s="810" t="s">
        <v>2962</v>
      </c>
      <c r="E1178" s="811" t="s">
        <v>1879</v>
      </c>
      <c r="F1178" s="727" t="s">
        <v>1846</v>
      </c>
      <c r="G1178" s="727" t="s">
        <v>1900</v>
      </c>
      <c r="H1178" s="727" t="s">
        <v>571</v>
      </c>
      <c r="I1178" s="727" t="s">
        <v>1901</v>
      </c>
      <c r="J1178" s="727" t="s">
        <v>1902</v>
      </c>
      <c r="K1178" s="727" t="s">
        <v>1903</v>
      </c>
      <c r="L1178" s="728">
        <v>35.130000000000003</v>
      </c>
      <c r="M1178" s="728">
        <v>35.130000000000003</v>
      </c>
      <c r="N1178" s="727">
        <v>1</v>
      </c>
      <c r="O1178" s="812">
        <v>1</v>
      </c>
      <c r="P1178" s="728">
        <v>35.130000000000003</v>
      </c>
      <c r="Q1178" s="745">
        <v>1</v>
      </c>
      <c r="R1178" s="727">
        <v>1</v>
      </c>
      <c r="S1178" s="745">
        <v>1</v>
      </c>
      <c r="T1178" s="812">
        <v>1</v>
      </c>
      <c r="U1178" s="768">
        <v>1</v>
      </c>
    </row>
    <row r="1179" spans="1:21" ht="14.4" customHeight="1" x14ac:dyDescent="0.3">
      <c r="A1179" s="726">
        <v>31</v>
      </c>
      <c r="B1179" s="727" t="s">
        <v>1843</v>
      </c>
      <c r="C1179" s="727" t="s">
        <v>1849</v>
      </c>
      <c r="D1179" s="810" t="s">
        <v>2962</v>
      </c>
      <c r="E1179" s="811" t="s">
        <v>1879</v>
      </c>
      <c r="F1179" s="727" t="s">
        <v>1846</v>
      </c>
      <c r="G1179" s="727" t="s">
        <v>1900</v>
      </c>
      <c r="H1179" s="727" t="s">
        <v>571</v>
      </c>
      <c r="I1179" s="727" t="s">
        <v>2290</v>
      </c>
      <c r="J1179" s="727" t="s">
        <v>1902</v>
      </c>
      <c r="K1179" s="727" t="s">
        <v>2291</v>
      </c>
      <c r="L1179" s="728">
        <v>30.99</v>
      </c>
      <c r="M1179" s="728">
        <v>30.99</v>
      </c>
      <c r="N1179" s="727">
        <v>1</v>
      </c>
      <c r="O1179" s="812">
        <v>1</v>
      </c>
      <c r="P1179" s="728">
        <v>30.99</v>
      </c>
      <c r="Q1179" s="745">
        <v>1</v>
      </c>
      <c r="R1179" s="727">
        <v>1</v>
      </c>
      <c r="S1179" s="745">
        <v>1</v>
      </c>
      <c r="T1179" s="812">
        <v>1</v>
      </c>
      <c r="U1179" s="768">
        <v>1</v>
      </c>
    </row>
    <row r="1180" spans="1:21" ht="14.4" customHeight="1" x14ac:dyDescent="0.3">
      <c r="A1180" s="726">
        <v>31</v>
      </c>
      <c r="B1180" s="727" t="s">
        <v>1843</v>
      </c>
      <c r="C1180" s="727" t="s">
        <v>1849</v>
      </c>
      <c r="D1180" s="810" t="s">
        <v>2962</v>
      </c>
      <c r="E1180" s="811" t="s">
        <v>1879</v>
      </c>
      <c r="F1180" s="727" t="s">
        <v>1846</v>
      </c>
      <c r="G1180" s="727" t="s">
        <v>1900</v>
      </c>
      <c r="H1180" s="727" t="s">
        <v>571</v>
      </c>
      <c r="I1180" s="727" t="s">
        <v>2215</v>
      </c>
      <c r="J1180" s="727" t="s">
        <v>1902</v>
      </c>
      <c r="K1180" s="727" t="s">
        <v>2216</v>
      </c>
      <c r="L1180" s="728">
        <v>24.77</v>
      </c>
      <c r="M1180" s="728">
        <v>1213.7299999999993</v>
      </c>
      <c r="N1180" s="727">
        <v>49</v>
      </c>
      <c r="O1180" s="812">
        <v>49</v>
      </c>
      <c r="P1180" s="728">
        <v>1213.7299999999993</v>
      </c>
      <c r="Q1180" s="745">
        <v>1</v>
      </c>
      <c r="R1180" s="727">
        <v>49</v>
      </c>
      <c r="S1180" s="745">
        <v>1</v>
      </c>
      <c r="T1180" s="812">
        <v>49</v>
      </c>
      <c r="U1180" s="768">
        <v>1</v>
      </c>
    </row>
    <row r="1181" spans="1:21" ht="14.4" customHeight="1" x14ac:dyDescent="0.3">
      <c r="A1181" s="726">
        <v>31</v>
      </c>
      <c r="B1181" s="727" t="s">
        <v>1843</v>
      </c>
      <c r="C1181" s="727" t="s">
        <v>1849</v>
      </c>
      <c r="D1181" s="810" t="s">
        <v>2962</v>
      </c>
      <c r="E1181" s="811" t="s">
        <v>1879</v>
      </c>
      <c r="F1181" s="727" t="s">
        <v>1846</v>
      </c>
      <c r="G1181" s="727" t="s">
        <v>1904</v>
      </c>
      <c r="H1181" s="727" t="s">
        <v>571</v>
      </c>
      <c r="I1181" s="727" t="s">
        <v>1905</v>
      </c>
      <c r="J1181" s="727" t="s">
        <v>1906</v>
      </c>
      <c r="K1181" s="727" t="s">
        <v>1907</v>
      </c>
      <c r="L1181" s="728">
        <v>492.18</v>
      </c>
      <c r="M1181" s="728">
        <v>984.36</v>
      </c>
      <c r="N1181" s="727">
        <v>2</v>
      </c>
      <c r="O1181" s="812">
        <v>2</v>
      </c>
      <c r="P1181" s="728">
        <v>984.36</v>
      </c>
      <c r="Q1181" s="745">
        <v>1</v>
      </c>
      <c r="R1181" s="727">
        <v>2</v>
      </c>
      <c r="S1181" s="745">
        <v>1</v>
      </c>
      <c r="T1181" s="812">
        <v>2</v>
      </c>
      <c r="U1181" s="768">
        <v>1</v>
      </c>
    </row>
    <row r="1182" spans="1:21" ht="14.4" customHeight="1" x14ac:dyDescent="0.3">
      <c r="A1182" s="726">
        <v>31</v>
      </c>
      <c r="B1182" s="727" t="s">
        <v>1843</v>
      </c>
      <c r="C1182" s="727" t="s">
        <v>1849</v>
      </c>
      <c r="D1182" s="810" t="s">
        <v>2962</v>
      </c>
      <c r="E1182" s="811" t="s">
        <v>1879</v>
      </c>
      <c r="F1182" s="727" t="s">
        <v>1846</v>
      </c>
      <c r="G1182" s="727" t="s">
        <v>1904</v>
      </c>
      <c r="H1182" s="727" t="s">
        <v>571</v>
      </c>
      <c r="I1182" s="727" t="s">
        <v>2058</v>
      </c>
      <c r="J1182" s="727" t="s">
        <v>2059</v>
      </c>
      <c r="K1182" s="727" t="s">
        <v>2060</v>
      </c>
      <c r="L1182" s="728">
        <v>2296.87</v>
      </c>
      <c r="M1182" s="728">
        <v>6890.61</v>
      </c>
      <c r="N1182" s="727">
        <v>3</v>
      </c>
      <c r="O1182" s="812">
        <v>3</v>
      </c>
      <c r="P1182" s="728">
        <v>6890.61</v>
      </c>
      <c r="Q1182" s="745">
        <v>1</v>
      </c>
      <c r="R1182" s="727">
        <v>3</v>
      </c>
      <c r="S1182" s="745">
        <v>1</v>
      </c>
      <c r="T1182" s="812">
        <v>3</v>
      </c>
      <c r="U1182" s="768">
        <v>1</v>
      </c>
    </row>
    <row r="1183" spans="1:21" ht="14.4" customHeight="1" x14ac:dyDescent="0.3">
      <c r="A1183" s="726">
        <v>31</v>
      </c>
      <c r="B1183" s="727" t="s">
        <v>1843</v>
      </c>
      <c r="C1183" s="727" t="s">
        <v>1849</v>
      </c>
      <c r="D1183" s="810" t="s">
        <v>2962</v>
      </c>
      <c r="E1183" s="811" t="s">
        <v>1879</v>
      </c>
      <c r="F1183" s="727" t="s">
        <v>1846</v>
      </c>
      <c r="G1183" s="727" t="s">
        <v>1904</v>
      </c>
      <c r="H1183" s="727" t="s">
        <v>571</v>
      </c>
      <c r="I1183" s="727" t="s">
        <v>2094</v>
      </c>
      <c r="J1183" s="727" t="s">
        <v>2095</v>
      </c>
      <c r="K1183" s="727" t="s">
        <v>2096</v>
      </c>
      <c r="L1183" s="728">
        <v>320.25</v>
      </c>
      <c r="M1183" s="728">
        <v>320.25</v>
      </c>
      <c r="N1183" s="727">
        <v>1</v>
      </c>
      <c r="O1183" s="812">
        <v>1</v>
      </c>
      <c r="P1183" s="728">
        <v>320.25</v>
      </c>
      <c r="Q1183" s="745">
        <v>1</v>
      </c>
      <c r="R1183" s="727">
        <v>1</v>
      </c>
      <c r="S1183" s="745">
        <v>1</v>
      </c>
      <c r="T1183" s="812">
        <v>1</v>
      </c>
      <c r="U1183" s="768">
        <v>1</v>
      </c>
    </row>
    <row r="1184" spans="1:21" ht="14.4" customHeight="1" x14ac:dyDescent="0.3">
      <c r="A1184" s="726">
        <v>31</v>
      </c>
      <c r="B1184" s="727" t="s">
        <v>1843</v>
      </c>
      <c r="C1184" s="727" t="s">
        <v>1849</v>
      </c>
      <c r="D1184" s="810" t="s">
        <v>2962</v>
      </c>
      <c r="E1184" s="811" t="s">
        <v>1879</v>
      </c>
      <c r="F1184" s="727" t="s">
        <v>1846</v>
      </c>
      <c r="G1184" s="727" t="s">
        <v>1904</v>
      </c>
      <c r="H1184" s="727" t="s">
        <v>571</v>
      </c>
      <c r="I1184" s="727" t="s">
        <v>2143</v>
      </c>
      <c r="J1184" s="727" t="s">
        <v>2144</v>
      </c>
      <c r="K1184" s="727" t="s">
        <v>2145</v>
      </c>
      <c r="L1184" s="728">
        <v>245.43</v>
      </c>
      <c r="M1184" s="728">
        <v>490.86</v>
      </c>
      <c r="N1184" s="727">
        <v>2</v>
      </c>
      <c r="O1184" s="812">
        <v>2</v>
      </c>
      <c r="P1184" s="728">
        <v>490.86</v>
      </c>
      <c r="Q1184" s="745">
        <v>1</v>
      </c>
      <c r="R1184" s="727">
        <v>2</v>
      </c>
      <c r="S1184" s="745">
        <v>1</v>
      </c>
      <c r="T1184" s="812">
        <v>2</v>
      </c>
      <c r="U1184" s="768">
        <v>1</v>
      </c>
    </row>
    <row r="1185" spans="1:21" ht="14.4" customHeight="1" x14ac:dyDescent="0.3">
      <c r="A1185" s="726">
        <v>31</v>
      </c>
      <c r="B1185" s="727" t="s">
        <v>1843</v>
      </c>
      <c r="C1185" s="727" t="s">
        <v>1849</v>
      </c>
      <c r="D1185" s="810" t="s">
        <v>2962</v>
      </c>
      <c r="E1185" s="811" t="s">
        <v>1879</v>
      </c>
      <c r="F1185" s="727" t="s">
        <v>1846</v>
      </c>
      <c r="G1185" s="727" t="s">
        <v>1904</v>
      </c>
      <c r="H1185" s="727" t="s">
        <v>571</v>
      </c>
      <c r="I1185" s="727" t="s">
        <v>2298</v>
      </c>
      <c r="J1185" s="727" t="s">
        <v>1985</v>
      </c>
      <c r="K1185" s="727" t="s">
        <v>2299</v>
      </c>
      <c r="L1185" s="728">
        <v>50.5</v>
      </c>
      <c r="M1185" s="728">
        <v>50.5</v>
      </c>
      <c r="N1185" s="727">
        <v>1</v>
      </c>
      <c r="O1185" s="812">
        <v>1</v>
      </c>
      <c r="P1185" s="728">
        <v>50.5</v>
      </c>
      <c r="Q1185" s="745">
        <v>1</v>
      </c>
      <c r="R1185" s="727">
        <v>1</v>
      </c>
      <c r="S1185" s="745">
        <v>1</v>
      </c>
      <c r="T1185" s="812">
        <v>1</v>
      </c>
      <c r="U1185" s="768">
        <v>1</v>
      </c>
    </row>
    <row r="1186" spans="1:21" ht="14.4" customHeight="1" x14ac:dyDescent="0.3">
      <c r="A1186" s="726">
        <v>31</v>
      </c>
      <c r="B1186" s="727" t="s">
        <v>1843</v>
      </c>
      <c r="C1186" s="727" t="s">
        <v>1849</v>
      </c>
      <c r="D1186" s="810" t="s">
        <v>2962</v>
      </c>
      <c r="E1186" s="811" t="s">
        <v>1879</v>
      </c>
      <c r="F1186" s="727" t="s">
        <v>1846</v>
      </c>
      <c r="G1186" s="727" t="s">
        <v>1904</v>
      </c>
      <c r="H1186" s="727" t="s">
        <v>571</v>
      </c>
      <c r="I1186" s="727" t="s">
        <v>1984</v>
      </c>
      <c r="J1186" s="727" t="s">
        <v>1985</v>
      </c>
      <c r="K1186" s="727" t="s">
        <v>1986</v>
      </c>
      <c r="L1186" s="728">
        <v>58.5</v>
      </c>
      <c r="M1186" s="728">
        <v>58.5</v>
      </c>
      <c r="N1186" s="727">
        <v>1</v>
      </c>
      <c r="O1186" s="812">
        <v>1</v>
      </c>
      <c r="P1186" s="728">
        <v>58.5</v>
      </c>
      <c r="Q1186" s="745">
        <v>1</v>
      </c>
      <c r="R1186" s="727">
        <v>1</v>
      </c>
      <c r="S1186" s="745">
        <v>1</v>
      </c>
      <c r="T1186" s="812">
        <v>1</v>
      </c>
      <c r="U1186" s="768">
        <v>1</v>
      </c>
    </row>
    <row r="1187" spans="1:21" ht="14.4" customHeight="1" x14ac:dyDescent="0.3">
      <c r="A1187" s="726">
        <v>31</v>
      </c>
      <c r="B1187" s="727" t="s">
        <v>1843</v>
      </c>
      <c r="C1187" s="727" t="s">
        <v>1849</v>
      </c>
      <c r="D1187" s="810" t="s">
        <v>2962</v>
      </c>
      <c r="E1187" s="811" t="s">
        <v>1879</v>
      </c>
      <c r="F1187" s="727" t="s">
        <v>1846</v>
      </c>
      <c r="G1187" s="727" t="s">
        <v>1904</v>
      </c>
      <c r="H1187" s="727" t="s">
        <v>571</v>
      </c>
      <c r="I1187" s="727" t="s">
        <v>1987</v>
      </c>
      <c r="J1187" s="727" t="s">
        <v>1988</v>
      </c>
      <c r="K1187" s="727" t="s">
        <v>1989</v>
      </c>
      <c r="L1187" s="728">
        <v>971.25</v>
      </c>
      <c r="M1187" s="728">
        <v>2913.75</v>
      </c>
      <c r="N1187" s="727">
        <v>3</v>
      </c>
      <c r="O1187" s="812">
        <v>3</v>
      </c>
      <c r="P1187" s="728">
        <v>2913.75</v>
      </c>
      <c r="Q1187" s="745">
        <v>1</v>
      </c>
      <c r="R1187" s="727">
        <v>3</v>
      </c>
      <c r="S1187" s="745">
        <v>1</v>
      </c>
      <c r="T1187" s="812">
        <v>3</v>
      </c>
      <c r="U1187" s="768">
        <v>1</v>
      </c>
    </row>
    <row r="1188" spans="1:21" ht="14.4" customHeight="1" x14ac:dyDescent="0.3">
      <c r="A1188" s="726">
        <v>31</v>
      </c>
      <c r="B1188" s="727" t="s">
        <v>1843</v>
      </c>
      <c r="C1188" s="727" t="s">
        <v>1849</v>
      </c>
      <c r="D1188" s="810" t="s">
        <v>2962</v>
      </c>
      <c r="E1188" s="811" t="s">
        <v>1879</v>
      </c>
      <c r="F1188" s="727" t="s">
        <v>1846</v>
      </c>
      <c r="G1188" s="727" t="s">
        <v>1904</v>
      </c>
      <c r="H1188" s="727" t="s">
        <v>571</v>
      </c>
      <c r="I1188" s="727" t="s">
        <v>2303</v>
      </c>
      <c r="J1188" s="727" t="s">
        <v>2304</v>
      </c>
      <c r="K1188" s="727"/>
      <c r="L1188" s="728">
        <v>80.349999999999994</v>
      </c>
      <c r="M1188" s="728">
        <v>160.69999999999999</v>
      </c>
      <c r="N1188" s="727">
        <v>2</v>
      </c>
      <c r="O1188" s="812">
        <v>2</v>
      </c>
      <c r="P1188" s="728">
        <v>160.69999999999999</v>
      </c>
      <c r="Q1188" s="745">
        <v>1</v>
      </c>
      <c r="R1188" s="727">
        <v>2</v>
      </c>
      <c r="S1188" s="745">
        <v>1</v>
      </c>
      <c r="T1188" s="812">
        <v>2</v>
      </c>
      <c r="U1188" s="768">
        <v>1</v>
      </c>
    </row>
    <row r="1189" spans="1:21" ht="14.4" customHeight="1" x14ac:dyDescent="0.3">
      <c r="A1189" s="726">
        <v>31</v>
      </c>
      <c r="B1189" s="727" t="s">
        <v>1843</v>
      </c>
      <c r="C1189" s="727" t="s">
        <v>1849</v>
      </c>
      <c r="D1189" s="810" t="s">
        <v>2962</v>
      </c>
      <c r="E1189" s="811" t="s">
        <v>1879</v>
      </c>
      <c r="F1189" s="727" t="s">
        <v>1846</v>
      </c>
      <c r="G1189" s="727" t="s">
        <v>1904</v>
      </c>
      <c r="H1189" s="727" t="s">
        <v>571</v>
      </c>
      <c r="I1189" s="727" t="s">
        <v>2305</v>
      </c>
      <c r="J1189" s="727" t="s">
        <v>2306</v>
      </c>
      <c r="K1189" s="727" t="s">
        <v>2307</v>
      </c>
      <c r="L1189" s="728">
        <v>600</v>
      </c>
      <c r="M1189" s="728">
        <v>1800</v>
      </c>
      <c r="N1189" s="727">
        <v>3</v>
      </c>
      <c r="O1189" s="812">
        <v>3</v>
      </c>
      <c r="P1189" s="728">
        <v>1800</v>
      </c>
      <c r="Q1189" s="745">
        <v>1</v>
      </c>
      <c r="R1189" s="727">
        <v>3</v>
      </c>
      <c r="S1189" s="745">
        <v>1</v>
      </c>
      <c r="T1189" s="812">
        <v>3</v>
      </c>
      <c r="U1189" s="768">
        <v>1</v>
      </c>
    </row>
    <row r="1190" spans="1:21" ht="14.4" customHeight="1" x14ac:dyDescent="0.3">
      <c r="A1190" s="726">
        <v>31</v>
      </c>
      <c r="B1190" s="727" t="s">
        <v>1843</v>
      </c>
      <c r="C1190" s="727" t="s">
        <v>1849</v>
      </c>
      <c r="D1190" s="810" t="s">
        <v>2962</v>
      </c>
      <c r="E1190" s="811" t="s">
        <v>1879</v>
      </c>
      <c r="F1190" s="727" t="s">
        <v>1846</v>
      </c>
      <c r="G1190" s="727" t="s">
        <v>1904</v>
      </c>
      <c r="H1190" s="727" t="s">
        <v>571</v>
      </c>
      <c r="I1190" s="727" t="s">
        <v>2123</v>
      </c>
      <c r="J1190" s="727" t="s">
        <v>2124</v>
      </c>
      <c r="K1190" s="727" t="s">
        <v>2125</v>
      </c>
      <c r="L1190" s="728">
        <v>349.12</v>
      </c>
      <c r="M1190" s="728">
        <v>349.12</v>
      </c>
      <c r="N1190" s="727">
        <v>1</v>
      </c>
      <c r="O1190" s="812">
        <v>1</v>
      </c>
      <c r="P1190" s="728">
        <v>349.12</v>
      </c>
      <c r="Q1190" s="745">
        <v>1</v>
      </c>
      <c r="R1190" s="727">
        <v>1</v>
      </c>
      <c r="S1190" s="745">
        <v>1</v>
      </c>
      <c r="T1190" s="812">
        <v>1</v>
      </c>
      <c r="U1190" s="768">
        <v>1</v>
      </c>
    </row>
    <row r="1191" spans="1:21" ht="14.4" customHeight="1" x14ac:dyDescent="0.3">
      <c r="A1191" s="726">
        <v>31</v>
      </c>
      <c r="B1191" s="727" t="s">
        <v>1843</v>
      </c>
      <c r="C1191" s="727" t="s">
        <v>1849</v>
      </c>
      <c r="D1191" s="810" t="s">
        <v>2962</v>
      </c>
      <c r="E1191" s="811" t="s">
        <v>1879</v>
      </c>
      <c r="F1191" s="727" t="s">
        <v>1846</v>
      </c>
      <c r="G1191" s="727" t="s">
        <v>1904</v>
      </c>
      <c r="H1191" s="727" t="s">
        <v>571</v>
      </c>
      <c r="I1191" s="727" t="s">
        <v>1990</v>
      </c>
      <c r="J1191" s="727" t="s">
        <v>1991</v>
      </c>
      <c r="K1191" s="727" t="s">
        <v>1992</v>
      </c>
      <c r="L1191" s="728">
        <v>350</v>
      </c>
      <c r="M1191" s="728">
        <v>3850</v>
      </c>
      <c r="N1191" s="727">
        <v>11</v>
      </c>
      <c r="O1191" s="812">
        <v>11</v>
      </c>
      <c r="P1191" s="728">
        <v>3850</v>
      </c>
      <c r="Q1191" s="745">
        <v>1</v>
      </c>
      <c r="R1191" s="727">
        <v>11</v>
      </c>
      <c r="S1191" s="745">
        <v>1</v>
      </c>
      <c r="T1191" s="812">
        <v>11</v>
      </c>
      <c r="U1191" s="768">
        <v>1</v>
      </c>
    </row>
    <row r="1192" spans="1:21" ht="14.4" customHeight="1" x14ac:dyDescent="0.3">
      <c r="A1192" s="726">
        <v>31</v>
      </c>
      <c r="B1192" s="727" t="s">
        <v>1843</v>
      </c>
      <c r="C1192" s="727" t="s">
        <v>1849</v>
      </c>
      <c r="D1192" s="810" t="s">
        <v>2962</v>
      </c>
      <c r="E1192" s="811" t="s">
        <v>1879</v>
      </c>
      <c r="F1192" s="727" t="s">
        <v>1846</v>
      </c>
      <c r="G1192" s="727" t="s">
        <v>1904</v>
      </c>
      <c r="H1192" s="727" t="s">
        <v>571</v>
      </c>
      <c r="I1192" s="727" t="s">
        <v>2896</v>
      </c>
      <c r="J1192" s="727" t="s">
        <v>2226</v>
      </c>
      <c r="K1192" s="727" t="s">
        <v>2897</v>
      </c>
      <c r="L1192" s="728">
        <v>1600</v>
      </c>
      <c r="M1192" s="728">
        <v>1600</v>
      </c>
      <c r="N1192" s="727">
        <v>1</v>
      </c>
      <c r="O1192" s="812">
        <v>1</v>
      </c>
      <c r="P1192" s="728">
        <v>1600</v>
      </c>
      <c r="Q1192" s="745">
        <v>1</v>
      </c>
      <c r="R1192" s="727">
        <v>1</v>
      </c>
      <c r="S1192" s="745">
        <v>1</v>
      </c>
      <c r="T1192" s="812">
        <v>1</v>
      </c>
      <c r="U1192" s="768">
        <v>1</v>
      </c>
    </row>
    <row r="1193" spans="1:21" ht="14.4" customHeight="1" x14ac:dyDescent="0.3">
      <c r="A1193" s="726">
        <v>31</v>
      </c>
      <c r="B1193" s="727" t="s">
        <v>1843</v>
      </c>
      <c r="C1193" s="727" t="s">
        <v>1849</v>
      </c>
      <c r="D1193" s="810" t="s">
        <v>2962</v>
      </c>
      <c r="E1193" s="811" t="s">
        <v>1879</v>
      </c>
      <c r="F1193" s="727" t="s">
        <v>1846</v>
      </c>
      <c r="G1193" s="727" t="s">
        <v>1904</v>
      </c>
      <c r="H1193" s="727" t="s">
        <v>571</v>
      </c>
      <c r="I1193" s="727" t="s">
        <v>2502</v>
      </c>
      <c r="J1193" s="727" t="s">
        <v>2503</v>
      </c>
      <c r="K1193" s="727" t="s">
        <v>2504</v>
      </c>
      <c r="L1193" s="728">
        <v>1000</v>
      </c>
      <c r="M1193" s="728">
        <v>1000</v>
      </c>
      <c r="N1193" s="727">
        <v>1</v>
      </c>
      <c r="O1193" s="812">
        <v>1</v>
      </c>
      <c r="P1193" s="728">
        <v>1000</v>
      </c>
      <c r="Q1193" s="745">
        <v>1</v>
      </c>
      <c r="R1193" s="727">
        <v>1</v>
      </c>
      <c r="S1193" s="745">
        <v>1</v>
      </c>
      <c r="T1193" s="812">
        <v>1</v>
      </c>
      <c r="U1193" s="768">
        <v>1</v>
      </c>
    </row>
    <row r="1194" spans="1:21" ht="14.4" customHeight="1" x14ac:dyDescent="0.3">
      <c r="A1194" s="726">
        <v>31</v>
      </c>
      <c r="B1194" s="727" t="s">
        <v>1843</v>
      </c>
      <c r="C1194" s="727" t="s">
        <v>1849</v>
      </c>
      <c r="D1194" s="810" t="s">
        <v>2962</v>
      </c>
      <c r="E1194" s="811" t="s">
        <v>1879</v>
      </c>
      <c r="F1194" s="727" t="s">
        <v>1846</v>
      </c>
      <c r="G1194" s="727" t="s">
        <v>1904</v>
      </c>
      <c r="H1194" s="727" t="s">
        <v>571</v>
      </c>
      <c r="I1194" s="727" t="s">
        <v>2036</v>
      </c>
      <c r="J1194" s="727" t="s">
        <v>2037</v>
      </c>
      <c r="K1194" s="727" t="s">
        <v>2038</v>
      </c>
      <c r="L1194" s="728">
        <v>1000</v>
      </c>
      <c r="M1194" s="728">
        <v>3000</v>
      </c>
      <c r="N1194" s="727">
        <v>3</v>
      </c>
      <c r="O1194" s="812">
        <v>3</v>
      </c>
      <c r="P1194" s="728">
        <v>3000</v>
      </c>
      <c r="Q1194" s="745">
        <v>1</v>
      </c>
      <c r="R1194" s="727">
        <v>3</v>
      </c>
      <c r="S1194" s="745">
        <v>1</v>
      </c>
      <c r="T1194" s="812">
        <v>3</v>
      </c>
      <c r="U1194" s="768">
        <v>1</v>
      </c>
    </row>
    <row r="1195" spans="1:21" ht="14.4" customHeight="1" x14ac:dyDescent="0.3">
      <c r="A1195" s="726">
        <v>31</v>
      </c>
      <c r="B1195" s="727" t="s">
        <v>1843</v>
      </c>
      <c r="C1195" s="727" t="s">
        <v>1849</v>
      </c>
      <c r="D1195" s="810" t="s">
        <v>2962</v>
      </c>
      <c r="E1195" s="811" t="s">
        <v>1879</v>
      </c>
      <c r="F1195" s="727" t="s">
        <v>1846</v>
      </c>
      <c r="G1195" s="727" t="s">
        <v>1904</v>
      </c>
      <c r="H1195" s="727" t="s">
        <v>571</v>
      </c>
      <c r="I1195" s="727" t="s">
        <v>2042</v>
      </c>
      <c r="J1195" s="727" t="s">
        <v>2043</v>
      </c>
      <c r="K1195" s="727" t="s">
        <v>2044</v>
      </c>
      <c r="L1195" s="728">
        <v>1690</v>
      </c>
      <c r="M1195" s="728">
        <v>1690</v>
      </c>
      <c r="N1195" s="727">
        <v>1</v>
      </c>
      <c r="O1195" s="812">
        <v>1</v>
      </c>
      <c r="P1195" s="728"/>
      <c r="Q1195" s="745">
        <v>0</v>
      </c>
      <c r="R1195" s="727"/>
      <c r="S1195" s="745">
        <v>0</v>
      </c>
      <c r="T1195" s="812"/>
      <c r="U1195" s="768">
        <v>0</v>
      </c>
    </row>
    <row r="1196" spans="1:21" ht="14.4" customHeight="1" x14ac:dyDescent="0.3">
      <c r="A1196" s="726">
        <v>31</v>
      </c>
      <c r="B1196" s="727" t="s">
        <v>1843</v>
      </c>
      <c r="C1196" s="727" t="s">
        <v>1849</v>
      </c>
      <c r="D1196" s="810" t="s">
        <v>2962</v>
      </c>
      <c r="E1196" s="811" t="s">
        <v>1879</v>
      </c>
      <c r="F1196" s="727" t="s">
        <v>1846</v>
      </c>
      <c r="G1196" s="727" t="s">
        <v>1904</v>
      </c>
      <c r="H1196" s="727" t="s">
        <v>571</v>
      </c>
      <c r="I1196" s="727" t="s">
        <v>2153</v>
      </c>
      <c r="J1196" s="727" t="s">
        <v>2154</v>
      </c>
      <c r="K1196" s="727" t="s">
        <v>2102</v>
      </c>
      <c r="L1196" s="728">
        <v>1000</v>
      </c>
      <c r="M1196" s="728">
        <v>2000</v>
      </c>
      <c r="N1196" s="727">
        <v>2</v>
      </c>
      <c r="O1196" s="812">
        <v>2</v>
      </c>
      <c r="P1196" s="728"/>
      <c r="Q1196" s="745">
        <v>0</v>
      </c>
      <c r="R1196" s="727"/>
      <c r="S1196" s="745">
        <v>0</v>
      </c>
      <c r="T1196" s="812"/>
      <c r="U1196" s="768">
        <v>0</v>
      </c>
    </row>
    <row r="1197" spans="1:21" ht="14.4" customHeight="1" x14ac:dyDescent="0.3">
      <c r="A1197" s="726">
        <v>31</v>
      </c>
      <c r="B1197" s="727" t="s">
        <v>1843</v>
      </c>
      <c r="C1197" s="727" t="s">
        <v>1849</v>
      </c>
      <c r="D1197" s="810" t="s">
        <v>2962</v>
      </c>
      <c r="E1197" s="811" t="s">
        <v>1879</v>
      </c>
      <c r="F1197" s="727" t="s">
        <v>1846</v>
      </c>
      <c r="G1197" s="727" t="s">
        <v>1904</v>
      </c>
      <c r="H1197" s="727" t="s">
        <v>571</v>
      </c>
      <c r="I1197" s="727" t="s">
        <v>2898</v>
      </c>
      <c r="J1197" s="727" t="s">
        <v>2550</v>
      </c>
      <c r="K1197" s="727" t="s">
        <v>2899</v>
      </c>
      <c r="L1197" s="728">
        <v>350</v>
      </c>
      <c r="M1197" s="728">
        <v>350</v>
      </c>
      <c r="N1197" s="727">
        <v>1</v>
      </c>
      <c r="O1197" s="812">
        <v>1</v>
      </c>
      <c r="P1197" s="728">
        <v>350</v>
      </c>
      <c r="Q1197" s="745">
        <v>1</v>
      </c>
      <c r="R1197" s="727">
        <v>1</v>
      </c>
      <c r="S1197" s="745">
        <v>1</v>
      </c>
      <c r="T1197" s="812">
        <v>1</v>
      </c>
      <c r="U1197" s="768">
        <v>1</v>
      </c>
    </row>
    <row r="1198" spans="1:21" ht="14.4" customHeight="1" x14ac:dyDescent="0.3">
      <c r="A1198" s="726">
        <v>31</v>
      </c>
      <c r="B1198" s="727" t="s">
        <v>1843</v>
      </c>
      <c r="C1198" s="727" t="s">
        <v>1849</v>
      </c>
      <c r="D1198" s="810" t="s">
        <v>2962</v>
      </c>
      <c r="E1198" s="811" t="s">
        <v>1879</v>
      </c>
      <c r="F1198" s="727" t="s">
        <v>1846</v>
      </c>
      <c r="G1198" s="727" t="s">
        <v>1904</v>
      </c>
      <c r="H1198" s="727" t="s">
        <v>571</v>
      </c>
      <c r="I1198" s="727" t="s">
        <v>2900</v>
      </c>
      <c r="J1198" s="727" t="s">
        <v>2901</v>
      </c>
      <c r="K1198" s="727" t="s">
        <v>2902</v>
      </c>
      <c r="L1198" s="728">
        <v>2200</v>
      </c>
      <c r="M1198" s="728">
        <v>2200</v>
      </c>
      <c r="N1198" s="727">
        <v>1</v>
      </c>
      <c r="O1198" s="812">
        <v>1</v>
      </c>
      <c r="P1198" s="728">
        <v>2200</v>
      </c>
      <c r="Q1198" s="745">
        <v>1</v>
      </c>
      <c r="R1198" s="727">
        <v>1</v>
      </c>
      <c r="S1198" s="745">
        <v>1</v>
      </c>
      <c r="T1198" s="812">
        <v>1</v>
      </c>
      <c r="U1198" s="768">
        <v>1</v>
      </c>
    </row>
    <row r="1199" spans="1:21" ht="14.4" customHeight="1" x14ac:dyDescent="0.3">
      <c r="A1199" s="726">
        <v>31</v>
      </c>
      <c r="B1199" s="727" t="s">
        <v>1843</v>
      </c>
      <c r="C1199" s="727" t="s">
        <v>1849</v>
      </c>
      <c r="D1199" s="810" t="s">
        <v>2962</v>
      </c>
      <c r="E1199" s="811" t="s">
        <v>1879</v>
      </c>
      <c r="F1199" s="727" t="s">
        <v>1846</v>
      </c>
      <c r="G1199" s="727" t="s">
        <v>1904</v>
      </c>
      <c r="H1199" s="727" t="s">
        <v>571</v>
      </c>
      <c r="I1199" s="727" t="s">
        <v>2903</v>
      </c>
      <c r="J1199" s="727" t="s">
        <v>2904</v>
      </c>
      <c r="K1199" s="727" t="s">
        <v>2905</v>
      </c>
      <c r="L1199" s="728">
        <v>500</v>
      </c>
      <c r="M1199" s="728">
        <v>500</v>
      </c>
      <c r="N1199" s="727">
        <v>1</v>
      </c>
      <c r="O1199" s="812">
        <v>1</v>
      </c>
      <c r="P1199" s="728"/>
      <c r="Q1199" s="745">
        <v>0</v>
      </c>
      <c r="R1199" s="727"/>
      <c r="S1199" s="745">
        <v>0</v>
      </c>
      <c r="T1199" s="812"/>
      <c r="U1199" s="768">
        <v>0</v>
      </c>
    </row>
    <row r="1200" spans="1:21" ht="14.4" customHeight="1" x14ac:dyDescent="0.3">
      <c r="A1200" s="726">
        <v>31</v>
      </c>
      <c r="B1200" s="727" t="s">
        <v>1843</v>
      </c>
      <c r="C1200" s="727" t="s">
        <v>1849</v>
      </c>
      <c r="D1200" s="810" t="s">
        <v>2962</v>
      </c>
      <c r="E1200" s="811" t="s">
        <v>1879</v>
      </c>
      <c r="F1200" s="727" t="s">
        <v>1846</v>
      </c>
      <c r="G1200" s="727" t="s">
        <v>1904</v>
      </c>
      <c r="H1200" s="727" t="s">
        <v>571</v>
      </c>
      <c r="I1200" s="727" t="s">
        <v>2906</v>
      </c>
      <c r="J1200" s="727" t="s">
        <v>2907</v>
      </c>
      <c r="K1200" s="727" t="s">
        <v>2908</v>
      </c>
      <c r="L1200" s="728">
        <v>750</v>
      </c>
      <c r="M1200" s="728">
        <v>750</v>
      </c>
      <c r="N1200" s="727">
        <v>1</v>
      </c>
      <c r="O1200" s="812">
        <v>1</v>
      </c>
      <c r="P1200" s="728"/>
      <c r="Q1200" s="745">
        <v>0</v>
      </c>
      <c r="R1200" s="727"/>
      <c r="S1200" s="745">
        <v>0</v>
      </c>
      <c r="T1200" s="812"/>
      <c r="U1200" s="768">
        <v>0</v>
      </c>
    </row>
    <row r="1201" spans="1:21" ht="14.4" customHeight="1" x14ac:dyDescent="0.3">
      <c r="A1201" s="726">
        <v>31</v>
      </c>
      <c r="B1201" s="727" t="s">
        <v>1843</v>
      </c>
      <c r="C1201" s="727" t="s">
        <v>1849</v>
      </c>
      <c r="D1201" s="810" t="s">
        <v>2962</v>
      </c>
      <c r="E1201" s="811" t="s">
        <v>1879</v>
      </c>
      <c r="F1201" s="727" t="s">
        <v>1846</v>
      </c>
      <c r="G1201" s="727" t="s">
        <v>1917</v>
      </c>
      <c r="H1201" s="727" t="s">
        <v>571</v>
      </c>
      <c r="I1201" s="727" t="s">
        <v>1996</v>
      </c>
      <c r="J1201" s="727" t="s">
        <v>1997</v>
      </c>
      <c r="K1201" s="727" t="s">
        <v>1998</v>
      </c>
      <c r="L1201" s="728">
        <v>260</v>
      </c>
      <c r="M1201" s="728">
        <v>1040</v>
      </c>
      <c r="N1201" s="727">
        <v>4</v>
      </c>
      <c r="O1201" s="812">
        <v>2</v>
      </c>
      <c r="P1201" s="728">
        <v>1040</v>
      </c>
      <c r="Q1201" s="745">
        <v>1</v>
      </c>
      <c r="R1201" s="727">
        <v>4</v>
      </c>
      <c r="S1201" s="745">
        <v>1</v>
      </c>
      <c r="T1201" s="812">
        <v>2</v>
      </c>
      <c r="U1201" s="768">
        <v>1</v>
      </c>
    </row>
    <row r="1202" spans="1:21" ht="14.4" customHeight="1" x14ac:dyDescent="0.3">
      <c r="A1202" s="726">
        <v>31</v>
      </c>
      <c r="B1202" s="727" t="s">
        <v>1843</v>
      </c>
      <c r="C1202" s="727" t="s">
        <v>1849</v>
      </c>
      <c r="D1202" s="810" t="s">
        <v>2962</v>
      </c>
      <c r="E1202" s="811" t="s">
        <v>1879</v>
      </c>
      <c r="F1202" s="727" t="s">
        <v>1846</v>
      </c>
      <c r="G1202" s="727" t="s">
        <v>1917</v>
      </c>
      <c r="H1202" s="727" t="s">
        <v>571</v>
      </c>
      <c r="I1202" s="727" t="s">
        <v>1918</v>
      </c>
      <c r="J1202" s="727" t="s">
        <v>1919</v>
      </c>
      <c r="K1202" s="727" t="s">
        <v>1920</v>
      </c>
      <c r="L1202" s="728">
        <v>200</v>
      </c>
      <c r="M1202" s="728">
        <v>2400</v>
      </c>
      <c r="N1202" s="727">
        <v>12</v>
      </c>
      <c r="O1202" s="812">
        <v>6</v>
      </c>
      <c r="P1202" s="728">
        <v>2000</v>
      </c>
      <c r="Q1202" s="745">
        <v>0.83333333333333337</v>
      </c>
      <c r="R1202" s="727">
        <v>10</v>
      </c>
      <c r="S1202" s="745">
        <v>0.83333333333333337</v>
      </c>
      <c r="T1202" s="812">
        <v>5</v>
      </c>
      <c r="U1202" s="768">
        <v>0.83333333333333337</v>
      </c>
    </row>
    <row r="1203" spans="1:21" ht="14.4" customHeight="1" x14ac:dyDescent="0.3">
      <c r="A1203" s="726">
        <v>31</v>
      </c>
      <c r="B1203" s="727" t="s">
        <v>1843</v>
      </c>
      <c r="C1203" s="727" t="s">
        <v>1849</v>
      </c>
      <c r="D1203" s="810" t="s">
        <v>2962</v>
      </c>
      <c r="E1203" s="811" t="s">
        <v>1879</v>
      </c>
      <c r="F1203" s="727" t="s">
        <v>1846</v>
      </c>
      <c r="G1203" s="727" t="s">
        <v>1917</v>
      </c>
      <c r="H1203" s="727" t="s">
        <v>571</v>
      </c>
      <c r="I1203" s="727" t="s">
        <v>2909</v>
      </c>
      <c r="J1203" s="727" t="s">
        <v>2910</v>
      </c>
      <c r="K1203" s="727" t="s">
        <v>2911</v>
      </c>
      <c r="L1203" s="728">
        <v>200</v>
      </c>
      <c r="M1203" s="728">
        <v>400</v>
      </c>
      <c r="N1203" s="727">
        <v>2</v>
      </c>
      <c r="O1203" s="812">
        <v>1</v>
      </c>
      <c r="P1203" s="728">
        <v>400</v>
      </c>
      <c r="Q1203" s="745">
        <v>1</v>
      </c>
      <c r="R1203" s="727">
        <v>2</v>
      </c>
      <c r="S1203" s="745">
        <v>1</v>
      </c>
      <c r="T1203" s="812">
        <v>1</v>
      </c>
      <c r="U1203" s="768">
        <v>1</v>
      </c>
    </row>
    <row r="1204" spans="1:21" ht="14.4" customHeight="1" x14ac:dyDescent="0.3">
      <c r="A1204" s="726">
        <v>31</v>
      </c>
      <c r="B1204" s="727" t="s">
        <v>1843</v>
      </c>
      <c r="C1204" s="727" t="s">
        <v>1849</v>
      </c>
      <c r="D1204" s="810" t="s">
        <v>2962</v>
      </c>
      <c r="E1204" s="811" t="s">
        <v>1879</v>
      </c>
      <c r="F1204" s="727" t="s">
        <v>1846</v>
      </c>
      <c r="G1204" s="727" t="s">
        <v>2340</v>
      </c>
      <c r="H1204" s="727" t="s">
        <v>571</v>
      </c>
      <c r="I1204" s="727" t="s">
        <v>2341</v>
      </c>
      <c r="J1204" s="727" t="s">
        <v>2342</v>
      </c>
      <c r="K1204" s="727" t="s">
        <v>2343</v>
      </c>
      <c r="L1204" s="728">
        <v>553.15</v>
      </c>
      <c r="M1204" s="728">
        <v>553.15</v>
      </c>
      <c r="N1204" s="727">
        <v>1</v>
      </c>
      <c r="O1204" s="812">
        <v>1</v>
      </c>
      <c r="P1204" s="728">
        <v>553.15</v>
      </c>
      <c r="Q1204" s="745">
        <v>1</v>
      </c>
      <c r="R1204" s="727">
        <v>1</v>
      </c>
      <c r="S1204" s="745">
        <v>1</v>
      </c>
      <c r="T1204" s="812">
        <v>1</v>
      </c>
      <c r="U1204" s="768">
        <v>1</v>
      </c>
    </row>
    <row r="1205" spans="1:21" ht="14.4" customHeight="1" x14ac:dyDescent="0.3">
      <c r="A1205" s="726">
        <v>31</v>
      </c>
      <c r="B1205" s="727" t="s">
        <v>1843</v>
      </c>
      <c r="C1205" s="727" t="s">
        <v>1849</v>
      </c>
      <c r="D1205" s="810" t="s">
        <v>2962</v>
      </c>
      <c r="E1205" s="811" t="s">
        <v>1879</v>
      </c>
      <c r="F1205" s="727" t="s">
        <v>1846</v>
      </c>
      <c r="G1205" s="727" t="s">
        <v>2340</v>
      </c>
      <c r="H1205" s="727" t="s">
        <v>571</v>
      </c>
      <c r="I1205" s="727" t="s">
        <v>2344</v>
      </c>
      <c r="J1205" s="727" t="s">
        <v>2345</v>
      </c>
      <c r="K1205" s="727" t="s">
        <v>2346</v>
      </c>
      <c r="L1205" s="728">
        <v>1659.44</v>
      </c>
      <c r="M1205" s="728">
        <v>3318.88</v>
      </c>
      <c r="N1205" s="727">
        <v>2</v>
      </c>
      <c r="O1205" s="812">
        <v>1</v>
      </c>
      <c r="P1205" s="728">
        <v>3318.88</v>
      </c>
      <c r="Q1205" s="745">
        <v>1</v>
      </c>
      <c r="R1205" s="727">
        <v>2</v>
      </c>
      <c r="S1205" s="745">
        <v>1</v>
      </c>
      <c r="T1205" s="812">
        <v>1</v>
      </c>
      <c r="U1205" s="768">
        <v>1</v>
      </c>
    </row>
    <row r="1206" spans="1:21" ht="14.4" customHeight="1" x14ac:dyDescent="0.3">
      <c r="A1206" s="726">
        <v>31</v>
      </c>
      <c r="B1206" s="727" t="s">
        <v>1843</v>
      </c>
      <c r="C1206" s="727" t="s">
        <v>1849</v>
      </c>
      <c r="D1206" s="810" t="s">
        <v>2962</v>
      </c>
      <c r="E1206" s="811" t="s">
        <v>1879</v>
      </c>
      <c r="F1206" s="727" t="s">
        <v>1846</v>
      </c>
      <c r="G1206" s="727" t="s">
        <v>2340</v>
      </c>
      <c r="H1206" s="727" t="s">
        <v>571</v>
      </c>
      <c r="I1206" s="727" t="s">
        <v>2912</v>
      </c>
      <c r="J1206" s="727" t="s">
        <v>2913</v>
      </c>
      <c r="K1206" s="727" t="s">
        <v>2914</v>
      </c>
      <c r="L1206" s="728">
        <v>331.89</v>
      </c>
      <c r="M1206" s="728">
        <v>331.89</v>
      </c>
      <c r="N1206" s="727">
        <v>1</v>
      </c>
      <c r="O1206" s="812">
        <v>1</v>
      </c>
      <c r="P1206" s="728"/>
      <c r="Q1206" s="745">
        <v>0</v>
      </c>
      <c r="R1206" s="727"/>
      <c r="S1206" s="745">
        <v>0</v>
      </c>
      <c r="T1206" s="812"/>
      <c r="U1206" s="768">
        <v>0</v>
      </c>
    </row>
    <row r="1207" spans="1:21" ht="14.4" customHeight="1" x14ac:dyDescent="0.3">
      <c r="A1207" s="726">
        <v>31</v>
      </c>
      <c r="B1207" s="727" t="s">
        <v>1843</v>
      </c>
      <c r="C1207" s="727" t="s">
        <v>1849</v>
      </c>
      <c r="D1207" s="810" t="s">
        <v>2962</v>
      </c>
      <c r="E1207" s="811" t="s">
        <v>1880</v>
      </c>
      <c r="F1207" s="727" t="s">
        <v>1844</v>
      </c>
      <c r="G1207" s="727" t="s">
        <v>1885</v>
      </c>
      <c r="H1207" s="727" t="s">
        <v>610</v>
      </c>
      <c r="I1207" s="727" t="s">
        <v>1616</v>
      </c>
      <c r="J1207" s="727" t="s">
        <v>1617</v>
      </c>
      <c r="K1207" s="727" t="s">
        <v>1618</v>
      </c>
      <c r="L1207" s="728">
        <v>149.52000000000001</v>
      </c>
      <c r="M1207" s="728">
        <v>747.6</v>
      </c>
      <c r="N1207" s="727">
        <v>5</v>
      </c>
      <c r="O1207" s="812">
        <v>5</v>
      </c>
      <c r="P1207" s="728">
        <v>598.08000000000004</v>
      </c>
      <c r="Q1207" s="745">
        <v>0.8</v>
      </c>
      <c r="R1207" s="727">
        <v>4</v>
      </c>
      <c r="S1207" s="745">
        <v>0.8</v>
      </c>
      <c r="T1207" s="812">
        <v>4</v>
      </c>
      <c r="U1207" s="768">
        <v>0.8</v>
      </c>
    </row>
    <row r="1208" spans="1:21" ht="14.4" customHeight="1" x14ac:dyDescent="0.3">
      <c r="A1208" s="726">
        <v>31</v>
      </c>
      <c r="B1208" s="727" t="s">
        <v>1843</v>
      </c>
      <c r="C1208" s="727" t="s">
        <v>1849</v>
      </c>
      <c r="D1208" s="810" t="s">
        <v>2962</v>
      </c>
      <c r="E1208" s="811" t="s">
        <v>1880</v>
      </c>
      <c r="F1208" s="727" t="s">
        <v>1844</v>
      </c>
      <c r="G1208" s="727" t="s">
        <v>2005</v>
      </c>
      <c r="H1208" s="727" t="s">
        <v>571</v>
      </c>
      <c r="I1208" s="727" t="s">
        <v>2006</v>
      </c>
      <c r="J1208" s="727" t="s">
        <v>2007</v>
      </c>
      <c r="K1208" s="727" t="s">
        <v>1626</v>
      </c>
      <c r="L1208" s="728">
        <v>78.33</v>
      </c>
      <c r="M1208" s="728">
        <v>156.66</v>
      </c>
      <c r="N1208" s="727">
        <v>2</v>
      </c>
      <c r="O1208" s="812">
        <v>1</v>
      </c>
      <c r="P1208" s="728">
        <v>156.66</v>
      </c>
      <c r="Q1208" s="745">
        <v>1</v>
      </c>
      <c r="R1208" s="727">
        <v>2</v>
      </c>
      <c r="S1208" s="745">
        <v>1</v>
      </c>
      <c r="T1208" s="812">
        <v>1</v>
      </c>
      <c r="U1208" s="768">
        <v>1</v>
      </c>
    </row>
    <row r="1209" spans="1:21" ht="14.4" customHeight="1" x14ac:dyDescent="0.3">
      <c r="A1209" s="726">
        <v>31</v>
      </c>
      <c r="B1209" s="727" t="s">
        <v>1843</v>
      </c>
      <c r="C1209" s="727" t="s">
        <v>1849</v>
      </c>
      <c r="D1209" s="810" t="s">
        <v>2962</v>
      </c>
      <c r="E1209" s="811" t="s">
        <v>1880</v>
      </c>
      <c r="F1209" s="727" t="s">
        <v>1844</v>
      </c>
      <c r="G1209" s="727" t="s">
        <v>2130</v>
      </c>
      <c r="H1209" s="727" t="s">
        <v>571</v>
      </c>
      <c r="I1209" s="727" t="s">
        <v>2203</v>
      </c>
      <c r="J1209" s="727" t="s">
        <v>2204</v>
      </c>
      <c r="K1209" s="727" t="s">
        <v>2205</v>
      </c>
      <c r="L1209" s="728">
        <v>64.56</v>
      </c>
      <c r="M1209" s="728">
        <v>64.56</v>
      </c>
      <c r="N1209" s="727">
        <v>1</v>
      </c>
      <c r="O1209" s="812">
        <v>1</v>
      </c>
      <c r="P1209" s="728">
        <v>64.56</v>
      </c>
      <c r="Q1209" s="745">
        <v>1</v>
      </c>
      <c r="R1209" s="727">
        <v>1</v>
      </c>
      <c r="S1209" s="745">
        <v>1</v>
      </c>
      <c r="T1209" s="812">
        <v>1</v>
      </c>
      <c r="U1209" s="768">
        <v>1</v>
      </c>
    </row>
    <row r="1210" spans="1:21" ht="14.4" customHeight="1" x14ac:dyDescent="0.3">
      <c r="A1210" s="726">
        <v>31</v>
      </c>
      <c r="B1210" s="727" t="s">
        <v>1843</v>
      </c>
      <c r="C1210" s="727" t="s">
        <v>1849</v>
      </c>
      <c r="D1210" s="810" t="s">
        <v>2962</v>
      </c>
      <c r="E1210" s="811" t="s">
        <v>1880</v>
      </c>
      <c r="F1210" s="727" t="s">
        <v>1844</v>
      </c>
      <c r="G1210" s="727" t="s">
        <v>2462</v>
      </c>
      <c r="H1210" s="727" t="s">
        <v>571</v>
      </c>
      <c r="I1210" s="727" t="s">
        <v>2915</v>
      </c>
      <c r="J1210" s="727" t="s">
        <v>2464</v>
      </c>
      <c r="K1210" s="727" t="s">
        <v>2916</v>
      </c>
      <c r="L1210" s="728">
        <v>0</v>
      </c>
      <c r="M1210" s="728">
        <v>0</v>
      </c>
      <c r="N1210" s="727">
        <v>1</v>
      </c>
      <c r="O1210" s="812">
        <v>0.5</v>
      </c>
      <c r="P1210" s="728">
        <v>0</v>
      </c>
      <c r="Q1210" s="745"/>
      <c r="R1210" s="727">
        <v>1</v>
      </c>
      <c r="S1210" s="745">
        <v>1</v>
      </c>
      <c r="T1210" s="812">
        <v>0.5</v>
      </c>
      <c r="U1210" s="768">
        <v>1</v>
      </c>
    </row>
    <row r="1211" spans="1:21" ht="14.4" customHeight="1" x14ac:dyDescent="0.3">
      <c r="A1211" s="726">
        <v>31</v>
      </c>
      <c r="B1211" s="727" t="s">
        <v>1843</v>
      </c>
      <c r="C1211" s="727" t="s">
        <v>1849</v>
      </c>
      <c r="D1211" s="810" t="s">
        <v>2962</v>
      </c>
      <c r="E1211" s="811" t="s">
        <v>1880</v>
      </c>
      <c r="F1211" s="727" t="s">
        <v>1844</v>
      </c>
      <c r="G1211" s="727" t="s">
        <v>1926</v>
      </c>
      <c r="H1211" s="727" t="s">
        <v>571</v>
      </c>
      <c r="I1211" s="727" t="s">
        <v>2917</v>
      </c>
      <c r="J1211" s="727" t="s">
        <v>1928</v>
      </c>
      <c r="K1211" s="727" t="s">
        <v>2918</v>
      </c>
      <c r="L1211" s="728">
        <v>537.12</v>
      </c>
      <c r="M1211" s="728">
        <v>537.12</v>
      </c>
      <c r="N1211" s="727">
        <v>1</v>
      </c>
      <c r="O1211" s="812">
        <v>0.5</v>
      </c>
      <c r="P1211" s="728">
        <v>537.12</v>
      </c>
      <c r="Q1211" s="745">
        <v>1</v>
      </c>
      <c r="R1211" s="727">
        <v>1</v>
      </c>
      <c r="S1211" s="745">
        <v>1</v>
      </c>
      <c r="T1211" s="812">
        <v>0.5</v>
      </c>
      <c r="U1211" s="768">
        <v>1</v>
      </c>
    </row>
    <row r="1212" spans="1:21" ht="14.4" customHeight="1" x14ac:dyDescent="0.3">
      <c r="A1212" s="726">
        <v>31</v>
      </c>
      <c r="B1212" s="727" t="s">
        <v>1843</v>
      </c>
      <c r="C1212" s="727" t="s">
        <v>1849</v>
      </c>
      <c r="D1212" s="810" t="s">
        <v>2962</v>
      </c>
      <c r="E1212" s="811" t="s">
        <v>1880</v>
      </c>
      <c r="F1212" s="727" t="s">
        <v>1844</v>
      </c>
      <c r="G1212" s="727" t="s">
        <v>1926</v>
      </c>
      <c r="H1212" s="727" t="s">
        <v>571</v>
      </c>
      <c r="I1212" s="727" t="s">
        <v>1927</v>
      </c>
      <c r="J1212" s="727" t="s">
        <v>1928</v>
      </c>
      <c r="K1212" s="727" t="s">
        <v>1929</v>
      </c>
      <c r="L1212" s="728">
        <v>424.24</v>
      </c>
      <c r="M1212" s="728">
        <v>2121.1999999999998</v>
      </c>
      <c r="N1212" s="727">
        <v>5</v>
      </c>
      <c r="O1212" s="812">
        <v>5</v>
      </c>
      <c r="P1212" s="728">
        <v>2121.1999999999998</v>
      </c>
      <c r="Q1212" s="745">
        <v>1</v>
      </c>
      <c r="R1212" s="727">
        <v>5</v>
      </c>
      <c r="S1212" s="745">
        <v>1</v>
      </c>
      <c r="T1212" s="812">
        <v>5</v>
      </c>
      <c r="U1212" s="768">
        <v>1</v>
      </c>
    </row>
    <row r="1213" spans="1:21" ht="14.4" customHeight="1" x14ac:dyDescent="0.3">
      <c r="A1213" s="726">
        <v>31</v>
      </c>
      <c r="B1213" s="727" t="s">
        <v>1843</v>
      </c>
      <c r="C1213" s="727" t="s">
        <v>1849</v>
      </c>
      <c r="D1213" s="810" t="s">
        <v>2962</v>
      </c>
      <c r="E1213" s="811" t="s">
        <v>1880</v>
      </c>
      <c r="F1213" s="727" t="s">
        <v>1844</v>
      </c>
      <c r="G1213" s="727" t="s">
        <v>1926</v>
      </c>
      <c r="H1213" s="727" t="s">
        <v>571</v>
      </c>
      <c r="I1213" s="727" t="s">
        <v>2179</v>
      </c>
      <c r="J1213" s="727" t="s">
        <v>1928</v>
      </c>
      <c r="K1213" s="727" t="s">
        <v>2135</v>
      </c>
      <c r="L1213" s="728">
        <v>848.49</v>
      </c>
      <c r="M1213" s="728">
        <v>1696.98</v>
      </c>
      <c r="N1213" s="727">
        <v>2</v>
      </c>
      <c r="O1213" s="812">
        <v>0.5</v>
      </c>
      <c r="P1213" s="728">
        <v>1696.98</v>
      </c>
      <c r="Q1213" s="745">
        <v>1</v>
      </c>
      <c r="R1213" s="727">
        <v>2</v>
      </c>
      <c r="S1213" s="745">
        <v>1</v>
      </c>
      <c r="T1213" s="812">
        <v>0.5</v>
      </c>
      <c r="U1213" s="768">
        <v>1</v>
      </c>
    </row>
    <row r="1214" spans="1:21" ht="14.4" customHeight="1" x14ac:dyDescent="0.3">
      <c r="A1214" s="726">
        <v>31</v>
      </c>
      <c r="B1214" s="727" t="s">
        <v>1843</v>
      </c>
      <c r="C1214" s="727" t="s">
        <v>1849</v>
      </c>
      <c r="D1214" s="810" t="s">
        <v>2962</v>
      </c>
      <c r="E1214" s="811" t="s">
        <v>1880</v>
      </c>
      <c r="F1214" s="727" t="s">
        <v>1844</v>
      </c>
      <c r="G1214" s="727" t="s">
        <v>1926</v>
      </c>
      <c r="H1214" s="727" t="s">
        <v>571</v>
      </c>
      <c r="I1214" s="727" t="s">
        <v>2919</v>
      </c>
      <c r="J1214" s="727" t="s">
        <v>1928</v>
      </c>
      <c r="K1214" s="727" t="s">
        <v>2920</v>
      </c>
      <c r="L1214" s="728">
        <v>637.98</v>
      </c>
      <c r="M1214" s="728">
        <v>1275.96</v>
      </c>
      <c r="N1214" s="727">
        <v>2</v>
      </c>
      <c r="O1214" s="812">
        <v>2</v>
      </c>
      <c r="P1214" s="728"/>
      <c r="Q1214" s="745">
        <v>0</v>
      </c>
      <c r="R1214" s="727"/>
      <c r="S1214" s="745">
        <v>0</v>
      </c>
      <c r="T1214" s="812"/>
      <c r="U1214" s="768">
        <v>0</v>
      </c>
    </row>
    <row r="1215" spans="1:21" ht="14.4" customHeight="1" x14ac:dyDescent="0.3">
      <c r="A1215" s="726">
        <v>31</v>
      </c>
      <c r="B1215" s="727" t="s">
        <v>1843</v>
      </c>
      <c r="C1215" s="727" t="s">
        <v>1849</v>
      </c>
      <c r="D1215" s="810" t="s">
        <v>2962</v>
      </c>
      <c r="E1215" s="811" t="s">
        <v>1880</v>
      </c>
      <c r="F1215" s="727" t="s">
        <v>1844</v>
      </c>
      <c r="G1215" s="727" t="s">
        <v>2260</v>
      </c>
      <c r="H1215" s="727" t="s">
        <v>571</v>
      </c>
      <c r="I1215" s="727" t="s">
        <v>2261</v>
      </c>
      <c r="J1215" s="727" t="s">
        <v>861</v>
      </c>
      <c r="K1215" s="727" t="s">
        <v>2262</v>
      </c>
      <c r="L1215" s="728">
        <v>107.27</v>
      </c>
      <c r="M1215" s="728">
        <v>107.27</v>
      </c>
      <c r="N1215" s="727">
        <v>1</v>
      </c>
      <c r="O1215" s="812">
        <v>1</v>
      </c>
      <c r="P1215" s="728">
        <v>107.27</v>
      </c>
      <c r="Q1215" s="745">
        <v>1</v>
      </c>
      <c r="R1215" s="727">
        <v>1</v>
      </c>
      <c r="S1215" s="745">
        <v>1</v>
      </c>
      <c r="T1215" s="812">
        <v>1</v>
      </c>
      <c r="U1215" s="768">
        <v>1</v>
      </c>
    </row>
    <row r="1216" spans="1:21" ht="14.4" customHeight="1" x14ac:dyDescent="0.3">
      <c r="A1216" s="726">
        <v>31</v>
      </c>
      <c r="B1216" s="727" t="s">
        <v>1843</v>
      </c>
      <c r="C1216" s="727" t="s">
        <v>1849</v>
      </c>
      <c r="D1216" s="810" t="s">
        <v>2962</v>
      </c>
      <c r="E1216" s="811" t="s">
        <v>1880</v>
      </c>
      <c r="F1216" s="727" t="s">
        <v>1844</v>
      </c>
      <c r="G1216" s="727" t="s">
        <v>1930</v>
      </c>
      <c r="H1216" s="727" t="s">
        <v>571</v>
      </c>
      <c r="I1216" s="727" t="s">
        <v>1931</v>
      </c>
      <c r="J1216" s="727" t="s">
        <v>1932</v>
      </c>
      <c r="K1216" s="727" t="s">
        <v>1933</v>
      </c>
      <c r="L1216" s="728">
        <v>0</v>
      </c>
      <c r="M1216" s="728">
        <v>0</v>
      </c>
      <c r="N1216" s="727">
        <v>4</v>
      </c>
      <c r="O1216" s="812">
        <v>2.5</v>
      </c>
      <c r="P1216" s="728">
        <v>0</v>
      </c>
      <c r="Q1216" s="745"/>
      <c r="R1216" s="727">
        <v>3</v>
      </c>
      <c r="S1216" s="745">
        <v>0.75</v>
      </c>
      <c r="T1216" s="812">
        <v>1.5</v>
      </c>
      <c r="U1216" s="768">
        <v>0.6</v>
      </c>
    </row>
    <row r="1217" spans="1:21" ht="14.4" customHeight="1" x14ac:dyDescent="0.3">
      <c r="A1217" s="726">
        <v>31</v>
      </c>
      <c r="B1217" s="727" t="s">
        <v>1843</v>
      </c>
      <c r="C1217" s="727" t="s">
        <v>1849</v>
      </c>
      <c r="D1217" s="810" t="s">
        <v>2962</v>
      </c>
      <c r="E1217" s="811" t="s">
        <v>1880</v>
      </c>
      <c r="F1217" s="727" t="s">
        <v>1844</v>
      </c>
      <c r="G1217" s="727" t="s">
        <v>2189</v>
      </c>
      <c r="H1217" s="727" t="s">
        <v>571</v>
      </c>
      <c r="I1217" s="727" t="s">
        <v>2190</v>
      </c>
      <c r="J1217" s="727" t="s">
        <v>2191</v>
      </c>
      <c r="K1217" s="727" t="s">
        <v>2192</v>
      </c>
      <c r="L1217" s="728">
        <v>159.71</v>
      </c>
      <c r="M1217" s="728">
        <v>159.71</v>
      </c>
      <c r="N1217" s="727">
        <v>1</v>
      </c>
      <c r="O1217" s="812">
        <v>1</v>
      </c>
      <c r="P1217" s="728">
        <v>159.71</v>
      </c>
      <c r="Q1217" s="745">
        <v>1</v>
      </c>
      <c r="R1217" s="727">
        <v>1</v>
      </c>
      <c r="S1217" s="745">
        <v>1</v>
      </c>
      <c r="T1217" s="812">
        <v>1</v>
      </c>
      <c r="U1217" s="768">
        <v>1</v>
      </c>
    </row>
    <row r="1218" spans="1:21" ht="14.4" customHeight="1" x14ac:dyDescent="0.3">
      <c r="A1218" s="726">
        <v>31</v>
      </c>
      <c r="B1218" s="727" t="s">
        <v>1843</v>
      </c>
      <c r="C1218" s="727" t="s">
        <v>1849</v>
      </c>
      <c r="D1218" s="810" t="s">
        <v>2962</v>
      </c>
      <c r="E1218" s="811" t="s">
        <v>1880</v>
      </c>
      <c r="F1218" s="727" t="s">
        <v>1844</v>
      </c>
      <c r="G1218" s="727" t="s">
        <v>2718</v>
      </c>
      <c r="H1218" s="727" t="s">
        <v>571</v>
      </c>
      <c r="I1218" s="727" t="s">
        <v>2719</v>
      </c>
      <c r="J1218" s="727" t="s">
        <v>2720</v>
      </c>
      <c r="K1218" s="727" t="s">
        <v>2721</v>
      </c>
      <c r="L1218" s="728">
        <v>60.9</v>
      </c>
      <c r="M1218" s="728">
        <v>182.7</v>
      </c>
      <c r="N1218" s="727">
        <v>3</v>
      </c>
      <c r="O1218" s="812">
        <v>1</v>
      </c>
      <c r="P1218" s="728">
        <v>182.7</v>
      </c>
      <c r="Q1218" s="745">
        <v>1</v>
      </c>
      <c r="R1218" s="727">
        <v>3</v>
      </c>
      <c r="S1218" s="745">
        <v>1</v>
      </c>
      <c r="T1218" s="812">
        <v>1</v>
      </c>
      <c r="U1218" s="768">
        <v>1</v>
      </c>
    </row>
    <row r="1219" spans="1:21" ht="14.4" customHeight="1" x14ac:dyDescent="0.3">
      <c r="A1219" s="726">
        <v>31</v>
      </c>
      <c r="B1219" s="727" t="s">
        <v>1843</v>
      </c>
      <c r="C1219" s="727" t="s">
        <v>1849</v>
      </c>
      <c r="D1219" s="810" t="s">
        <v>2962</v>
      </c>
      <c r="E1219" s="811" t="s">
        <v>1880</v>
      </c>
      <c r="F1219" s="727" t="s">
        <v>1844</v>
      </c>
      <c r="G1219" s="727" t="s">
        <v>2065</v>
      </c>
      <c r="H1219" s="727" t="s">
        <v>571</v>
      </c>
      <c r="I1219" s="727" t="s">
        <v>2066</v>
      </c>
      <c r="J1219" s="727" t="s">
        <v>1105</v>
      </c>
      <c r="K1219" s="727" t="s">
        <v>2067</v>
      </c>
      <c r="L1219" s="728">
        <v>48.09</v>
      </c>
      <c r="M1219" s="728">
        <v>48.09</v>
      </c>
      <c r="N1219" s="727">
        <v>1</v>
      </c>
      <c r="O1219" s="812">
        <v>1</v>
      </c>
      <c r="P1219" s="728"/>
      <c r="Q1219" s="745">
        <v>0</v>
      </c>
      <c r="R1219" s="727"/>
      <c r="S1219" s="745">
        <v>0</v>
      </c>
      <c r="T1219" s="812"/>
      <c r="U1219" s="768">
        <v>0</v>
      </c>
    </row>
    <row r="1220" spans="1:21" ht="14.4" customHeight="1" x14ac:dyDescent="0.3">
      <c r="A1220" s="726">
        <v>31</v>
      </c>
      <c r="B1220" s="727" t="s">
        <v>1843</v>
      </c>
      <c r="C1220" s="727" t="s">
        <v>1849</v>
      </c>
      <c r="D1220" s="810" t="s">
        <v>2962</v>
      </c>
      <c r="E1220" s="811" t="s">
        <v>1880</v>
      </c>
      <c r="F1220" s="727" t="s">
        <v>1844</v>
      </c>
      <c r="G1220" s="727" t="s">
        <v>1946</v>
      </c>
      <c r="H1220" s="727" t="s">
        <v>571</v>
      </c>
      <c r="I1220" s="727" t="s">
        <v>1947</v>
      </c>
      <c r="J1220" s="727" t="s">
        <v>1948</v>
      </c>
      <c r="K1220" s="727" t="s">
        <v>1949</v>
      </c>
      <c r="L1220" s="728">
        <v>132.97999999999999</v>
      </c>
      <c r="M1220" s="728">
        <v>930.8599999999999</v>
      </c>
      <c r="N1220" s="727">
        <v>7</v>
      </c>
      <c r="O1220" s="812">
        <v>4</v>
      </c>
      <c r="P1220" s="728">
        <v>797.87999999999988</v>
      </c>
      <c r="Q1220" s="745">
        <v>0.8571428571428571</v>
      </c>
      <c r="R1220" s="727">
        <v>6</v>
      </c>
      <c r="S1220" s="745">
        <v>0.8571428571428571</v>
      </c>
      <c r="T1220" s="812">
        <v>3</v>
      </c>
      <c r="U1220" s="768">
        <v>0.75</v>
      </c>
    </row>
    <row r="1221" spans="1:21" ht="14.4" customHeight="1" x14ac:dyDescent="0.3">
      <c r="A1221" s="726">
        <v>31</v>
      </c>
      <c r="B1221" s="727" t="s">
        <v>1843</v>
      </c>
      <c r="C1221" s="727" t="s">
        <v>1849</v>
      </c>
      <c r="D1221" s="810" t="s">
        <v>2962</v>
      </c>
      <c r="E1221" s="811" t="s">
        <v>1880</v>
      </c>
      <c r="F1221" s="727" t="s">
        <v>1844</v>
      </c>
      <c r="G1221" s="727" t="s">
        <v>1946</v>
      </c>
      <c r="H1221" s="727" t="s">
        <v>571</v>
      </c>
      <c r="I1221" s="727" t="s">
        <v>2013</v>
      </c>
      <c r="J1221" s="727" t="s">
        <v>1948</v>
      </c>
      <c r="K1221" s="727" t="s">
        <v>1949</v>
      </c>
      <c r="L1221" s="728">
        <v>132.97999999999999</v>
      </c>
      <c r="M1221" s="728">
        <v>132.97999999999999</v>
      </c>
      <c r="N1221" s="727">
        <v>1</v>
      </c>
      <c r="O1221" s="812">
        <v>1</v>
      </c>
      <c r="P1221" s="728">
        <v>132.97999999999999</v>
      </c>
      <c r="Q1221" s="745">
        <v>1</v>
      </c>
      <c r="R1221" s="727">
        <v>1</v>
      </c>
      <c r="S1221" s="745">
        <v>1</v>
      </c>
      <c r="T1221" s="812">
        <v>1</v>
      </c>
      <c r="U1221" s="768">
        <v>1</v>
      </c>
    </row>
    <row r="1222" spans="1:21" ht="14.4" customHeight="1" x14ac:dyDescent="0.3">
      <c r="A1222" s="726">
        <v>31</v>
      </c>
      <c r="B1222" s="727" t="s">
        <v>1843</v>
      </c>
      <c r="C1222" s="727" t="s">
        <v>1849</v>
      </c>
      <c r="D1222" s="810" t="s">
        <v>2962</v>
      </c>
      <c r="E1222" s="811" t="s">
        <v>1880</v>
      </c>
      <c r="F1222" s="727" t="s">
        <v>1844</v>
      </c>
      <c r="G1222" s="727" t="s">
        <v>2418</v>
      </c>
      <c r="H1222" s="727" t="s">
        <v>571</v>
      </c>
      <c r="I1222" s="727" t="s">
        <v>2921</v>
      </c>
      <c r="J1222" s="727" t="s">
        <v>2922</v>
      </c>
      <c r="K1222" s="727" t="s">
        <v>2923</v>
      </c>
      <c r="L1222" s="728">
        <v>128.55000000000001</v>
      </c>
      <c r="M1222" s="728">
        <v>128.55000000000001</v>
      </c>
      <c r="N1222" s="727">
        <v>1</v>
      </c>
      <c r="O1222" s="812">
        <v>1</v>
      </c>
      <c r="P1222" s="728">
        <v>128.55000000000001</v>
      </c>
      <c r="Q1222" s="745">
        <v>1</v>
      </c>
      <c r="R1222" s="727">
        <v>1</v>
      </c>
      <c r="S1222" s="745">
        <v>1</v>
      </c>
      <c r="T1222" s="812">
        <v>1</v>
      </c>
      <c r="U1222" s="768">
        <v>1</v>
      </c>
    </row>
    <row r="1223" spans="1:21" ht="14.4" customHeight="1" x14ac:dyDescent="0.3">
      <c r="A1223" s="726">
        <v>31</v>
      </c>
      <c r="B1223" s="727" t="s">
        <v>1843</v>
      </c>
      <c r="C1223" s="727" t="s">
        <v>1849</v>
      </c>
      <c r="D1223" s="810" t="s">
        <v>2962</v>
      </c>
      <c r="E1223" s="811" t="s">
        <v>1880</v>
      </c>
      <c r="F1223" s="727" t="s">
        <v>1844</v>
      </c>
      <c r="G1223" s="727" t="s">
        <v>1886</v>
      </c>
      <c r="H1223" s="727" t="s">
        <v>610</v>
      </c>
      <c r="I1223" s="727" t="s">
        <v>1887</v>
      </c>
      <c r="J1223" s="727" t="s">
        <v>753</v>
      </c>
      <c r="K1223" s="727" t="s">
        <v>1497</v>
      </c>
      <c r="L1223" s="728">
        <v>490.89</v>
      </c>
      <c r="M1223" s="728">
        <v>14235.810000000001</v>
      </c>
      <c r="N1223" s="727">
        <v>29</v>
      </c>
      <c r="O1223" s="812">
        <v>18</v>
      </c>
      <c r="P1223" s="728">
        <v>8836.02</v>
      </c>
      <c r="Q1223" s="745">
        <v>0.62068965517241381</v>
      </c>
      <c r="R1223" s="727">
        <v>18</v>
      </c>
      <c r="S1223" s="745">
        <v>0.62068965517241381</v>
      </c>
      <c r="T1223" s="812">
        <v>12</v>
      </c>
      <c r="U1223" s="768">
        <v>0.66666666666666663</v>
      </c>
    </row>
    <row r="1224" spans="1:21" ht="14.4" customHeight="1" x14ac:dyDescent="0.3">
      <c r="A1224" s="726">
        <v>31</v>
      </c>
      <c r="B1224" s="727" t="s">
        <v>1843</v>
      </c>
      <c r="C1224" s="727" t="s">
        <v>1849</v>
      </c>
      <c r="D1224" s="810" t="s">
        <v>2962</v>
      </c>
      <c r="E1224" s="811" t="s">
        <v>1880</v>
      </c>
      <c r="F1224" s="727" t="s">
        <v>1844</v>
      </c>
      <c r="G1224" s="727" t="s">
        <v>1886</v>
      </c>
      <c r="H1224" s="727" t="s">
        <v>610</v>
      </c>
      <c r="I1224" s="727" t="s">
        <v>1888</v>
      </c>
      <c r="J1224" s="727" t="s">
        <v>753</v>
      </c>
      <c r="K1224" s="727" t="s">
        <v>1495</v>
      </c>
      <c r="L1224" s="728">
        <v>736.33</v>
      </c>
      <c r="M1224" s="728">
        <v>20617.240000000002</v>
      </c>
      <c r="N1224" s="727">
        <v>28</v>
      </c>
      <c r="O1224" s="812">
        <v>17</v>
      </c>
      <c r="P1224" s="728">
        <v>17671.920000000002</v>
      </c>
      <c r="Q1224" s="745">
        <v>0.85714285714285721</v>
      </c>
      <c r="R1224" s="727">
        <v>24</v>
      </c>
      <c r="S1224" s="745">
        <v>0.8571428571428571</v>
      </c>
      <c r="T1224" s="812">
        <v>15.5</v>
      </c>
      <c r="U1224" s="768">
        <v>0.91176470588235292</v>
      </c>
    </row>
    <row r="1225" spans="1:21" ht="14.4" customHeight="1" x14ac:dyDescent="0.3">
      <c r="A1225" s="726">
        <v>31</v>
      </c>
      <c r="B1225" s="727" t="s">
        <v>1843</v>
      </c>
      <c r="C1225" s="727" t="s">
        <v>1849</v>
      </c>
      <c r="D1225" s="810" t="s">
        <v>2962</v>
      </c>
      <c r="E1225" s="811" t="s">
        <v>1880</v>
      </c>
      <c r="F1225" s="727" t="s">
        <v>1844</v>
      </c>
      <c r="G1225" s="727" t="s">
        <v>1886</v>
      </c>
      <c r="H1225" s="727" t="s">
        <v>610</v>
      </c>
      <c r="I1225" s="727" t="s">
        <v>2018</v>
      </c>
      <c r="J1225" s="727" t="s">
        <v>753</v>
      </c>
      <c r="K1225" s="727" t="s">
        <v>2019</v>
      </c>
      <c r="L1225" s="728">
        <v>923.74</v>
      </c>
      <c r="M1225" s="728">
        <v>923.74</v>
      </c>
      <c r="N1225" s="727">
        <v>1</v>
      </c>
      <c r="O1225" s="812">
        <v>1</v>
      </c>
      <c r="P1225" s="728"/>
      <c r="Q1225" s="745">
        <v>0</v>
      </c>
      <c r="R1225" s="727"/>
      <c r="S1225" s="745">
        <v>0</v>
      </c>
      <c r="T1225" s="812"/>
      <c r="U1225" s="768">
        <v>0</v>
      </c>
    </row>
    <row r="1226" spans="1:21" ht="14.4" customHeight="1" x14ac:dyDescent="0.3">
      <c r="A1226" s="726">
        <v>31</v>
      </c>
      <c r="B1226" s="727" t="s">
        <v>1843</v>
      </c>
      <c r="C1226" s="727" t="s">
        <v>1849</v>
      </c>
      <c r="D1226" s="810" t="s">
        <v>2962</v>
      </c>
      <c r="E1226" s="811" t="s">
        <v>1880</v>
      </c>
      <c r="F1226" s="727" t="s">
        <v>1844</v>
      </c>
      <c r="G1226" s="727" t="s">
        <v>1889</v>
      </c>
      <c r="H1226" s="727" t="s">
        <v>610</v>
      </c>
      <c r="I1226" s="727" t="s">
        <v>1673</v>
      </c>
      <c r="J1226" s="727" t="s">
        <v>643</v>
      </c>
      <c r="K1226" s="727" t="s">
        <v>1674</v>
      </c>
      <c r="L1226" s="728">
        <v>48.42</v>
      </c>
      <c r="M1226" s="728">
        <v>96.84</v>
      </c>
      <c r="N1226" s="727">
        <v>2</v>
      </c>
      <c r="O1226" s="812">
        <v>2</v>
      </c>
      <c r="P1226" s="728">
        <v>96.84</v>
      </c>
      <c r="Q1226" s="745">
        <v>1</v>
      </c>
      <c r="R1226" s="727">
        <v>2</v>
      </c>
      <c r="S1226" s="745">
        <v>1</v>
      </c>
      <c r="T1226" s="812">
        <v>2</v>
      </c>
      <c r="U1226" s="768">
        <v>1</v>
      </c>
    </row>
    <row r="1227" spans="1:21" ht="14.4" customHeight="1" x14ac:dyDescent="0.3">
      <c r="A1227" s="726">
        <v>31</v>
      </c>
      <c r="B1227" s="727" t="s">
        <v>1843</v>
      </c>
      <c r="C1227" s="727" t="s">
        <v>1849</v>
      </c>
      <c r="D1227" s="810" t="s">
        <v>2962</v>
      </c>
      <c r="E1227" s="811" t="s">
        <v>1880</v>
      </c>
      <c r="F1227" s="727" t="s">
        <v>1844</v>
      </c>
      <c r="G1227" s="727" t="s">
        <v>2355</v>
      </c>
      <c r="H1227" s="727" t="s">
        <v>571</v>
      </c>
      <c r="I1227" s="727" t="s">
        <v>2877</v>
      </c>
      <c r="J1227" s="727" t="s">
        <v>1123</v>
      </c>
      <c r="K1227" s="727" t="s">
        <v>2878</v>
      </c>
      <c r="L1227" s="728">
        <v>78.33</v>
      </c>
      <c r="M1227" s="728">
        <v>156.66</v>
      </c>
      <c r="N1227" s="727">
        <v>2</v>
      </c>
      <c r="O1227" s="812">
        <v>1</v>
      </c>
      <c r="P1227" s="728">
        <v>156.66</v>
      </c>
      <c r="Q1227" s="745">
        <v>1</v>
      </c>
      <c r="R1227" s="727">
        <v>2</v>
      </c>
      <c r="S1227" s="745">
        <v>1</v>
      </c>
      <c r="T1227" s="812">
        <v>1</v>
      </c>
      <c r="U1227" s="768">
        <v>1</v>
      </c>
    </row>
    <row r="1228" spans="1:21" ht="14.4" customHeight="1" x14ac:dyDescent="0.3">
      <c r="A1228" s="726">
        <v>31</v>
      </c>
      <c r="B1228" s="727" t="s">
        <v>1843</v>
      </c>
      <c r="C1228" s="727" t="s">
        <v>1849</v>
      </c>
      <c r="D1228" s="810" t="s">
        <v>2962</v>
      </c>
      <c r="E1228" s="811" t="s">
        <v>1880</v>
      </c>
      <c r="F1228" s="727" t="s">
        <v>1844</v>
      </c>
      <c r="G1228" s="727" t="s">
        <v>2429</v>
      </c>
      <c r="H1228" s="727" t="s">
        <v>571</v>
      </c>
      <c r="I1228" s="727" t="s">
        <v>2883</v>
      </c>
      <c r="J1228" s="727" t="s">
        <v>1544</v>
      </c>
      <c r="K1228" s="727" t="s">
        <v>2884</v>
      </c>
      <c r="L1228" s="728">
        <v>0</v>
      </c>
      <c r="M1228" s="728">
        <v>0</v>
      </c>
      <c r="N1228" s="727">
        <v>1</v>
      </c>
      <c r="O1228" s="812">
        <v>0.5</v>
      </c>
      <c r="P1228" s="728">
        <v>0</v>
      </c>
      <c r="Q1228" s="745"/>
      <c r="R1228" s="727">
        <v>1</v>
      </c>
      <c r="S1228" s="745">
        <v>1</v>
      </c>
      <c r="T1228" s="812">
        <v>0.5</v>
      </c>
      <c r="U1228" s="768">
        <v>1</v>
      </c>
    </row>
    <row r="1229" spans="1:21" ht="14.4" customHeight="1" x14ac:dyDescent="0.3">
      <c r="A1229" s="726">
        <v>31</v>
      </c>
      <c r="B1229" s="727" t="s">
        <v>1843</v>
      </c>
      <c r="C1229" s="727" t="s">
        <v>1849</v>
      </c>
      <c r="D1229" s="810" t="s">
        <v>2962</v>
      </c>
      <c r="E1229" s="811" t="s">
        <v>1880</v>
      </c>
      <c r="F1229" s="727" t="s">
        <v>1844</v>
      </c>
      <c r="G1229" s="727" t="s">
        <v>1890</v>
      </c>
      <c r="H1229" s="727" t="s">
        <v>610</v>
      </c>
      <c r="I1229" s="727" t="s">
        <v>1692</v>
      </c>
      <c r="J1229" s="727" t="s">
        <v>1693</v>
      </c>
      <c r="K1229" s="727" t="s">
        <v>1694</v>
      </c>
      <c r="L1229" s="728">
        <v>0</v>
      </c>
      <c r="M1229" s="728">
        <v>0</v>
      </c>
      <c r="N1229" s="727">
        <v>16</v>
      </c>
      <c r="O1229" s="812">
        <v>12.5</v>
      </c>
      <c r="P1229" s="728">
        <v>0</v>
      </c>
      <c r="Q1229" s="745"/>
      <c r="R1229" s="727">
        <v>10</v>
      </c>
      <c r="S1229" s="745">
        <v>0.625</v>
      </c>
      <c r="T1229" s="812">
        <v>8.5</v>
      </c>
      <c r="U1229" s="768">
        <v>0.68</v>
      </c>
    </row>
    <row r="1230" spans="1:21" ht="14.4" customHeight="1" x14ac:dyDescent="0.3">
      <c r="A1230" s="726">
        <v>31</v>
      </c>
      <c r="B1230" s="727" t="s">
        <v>1843</v>
      </c>
      <c r="C1230" s="727" t="s">
        <v>1849</v>
      </c>
      <c r="D1230" s="810" t="s">
        <v>2962</v>
      </c>
      <c r="E1230" s="811" t="s">
        <v>1880</v>
      </c>
      <c r="F1230" s="727" t="s">
        <v>1844</v>
      </c>
      <c r="G1230" s="727" t="s">
        <v>2847</v>
      </c>
      <c r="H1230" s="727" t="s">
        <v>571</v>
      </c>
      <c r="I1230" s="727" t="s">
        <v>2924</v>
      </c>
      <c r="J1230" s="727" t="s">
        <v>2849</v>
      </c>
      <c r="K1230" s="727" t="s">
        <v>2925</v>
      </c>
      <c r="L1230" s="728">
        <v>0</v>
      </c>
      <c r="M1230" s="728">
        <v>0</v>
      </c>
      <c r="N1230" s="727">
        <v>1</v>
      </c>
      <c r="O1230" s="812">
        <v>1</v>
      </c>
      <c r="P1230" s="728">
        <v>0</v>
      </c>
      <c r="Q1230" s="745"/>
      <c r="R1230" s="727">
        <v>1</v>
      </c>
      <c r="S1230" s="745">
        <v>1</v>
      </c>
      <c r="T1230" s="812">
        <v>1</v>
      </c>
      <c r="U1230" s="768">
        <v>1</v>
      </c>
    </row>
    <row r="1231" spans="1:21" ht="14.4" customHeight="1" x14ac:dyDescent="0.3">
      <c r="A1231" s="726">
        <v>31</v>
      </c>
      <c r="B1231" s="727" t="s">
        <v>1843</v>
      </c>
      <c r="C1231" s="727" t="s">
        <v>1849</v>
      </c>
      <c r="D1231" s="810" t="s">
        <v>2962</v>
      </c>
      <c r="E1231" s="811" t="s">
        <v>1880</v>
      </c>
      <c r="F1231" s="727" t="s">
        <v>1844</v>
      </c>
      <c r="G1231" s="727" t="s">
        <v>2284</v>
      </c>
      <c r="H1231" s="727" t="s">
        <v>571</v>
      </c>
      <c r="I1231" s="727" t="s">
        <v>2489</v>
      </c>
      <c r="J1231" s="727" t="s">
        <v>1197</v>
      </c>
      <c r="K1231" s="727" t="s">
        <v>2490</v>
      </c>
      <c r="L1231" s="728">
        <v>0</v>
      </c>
      <c r="M1231" s="728">
        <v>0</v>
      </c>
      <c r="N1231" s="727">
        <v>1</v>
      </c>
      <c r="O1231" s="812">
        <v>0.5</v>
      </c>
      <c r="P1231" s="728"/>
      <c r="Q1231" s="745"/>
      <c r="R1231" s="727"/>
      <c r="S1231" s="745">
        <v>0</v>
      </c>
      <c r="T1231" s="812"/>
      <c r="U1231" s="768">
        <v>0</v>
      </c>
    </row>
    <row r="1232" spans="1:21" ht="14.4" customHeight="1" x14ac:dyDescent="0.3">
      <c r="A1232" s="726">
        <v>31</v>
      </c>
      <c r="B1232" s="727" t="s">
        <v>1843</v>
      </c>
      <c r="C1232" s="727" t="s">
        <v>1849</v>
      </c>
      <c r="D1232" s="810" t="s">
        <v>2962</v>
      </c>
      <c r="E1232" s="811" t="s">
        <v>1880</v>
      </c>
      <c r="F1232" s="727" t="s">
        <v>1844</v>
      </c>
      <c r="G1232" s="727" t="s">
        <v>2542</v>
      </c>
      <c r="H1232" s="727" t="s">
        <v>610</v>
      </c>
      <c r="I1232" s="727" t="s">
        <v>2543</v>
      </c>
      <c r="J1232" s="727" t="s">
        <v>2544</v>
      </c>
      <c r="K1232" s="727" t="s">
        <v>2545</v>
      </c>
      <c r="L1232" s="728">
        <v>802.48</v>
      </c>
      <c r="M1232" s="728">
        <v>802.48</v>
      </c>
      <c r="N1232" s="727">
        <v>1</v>
      </c>
      <c r="O1232" s="812">
        <v>1</v>
      </c>
      <c r="P1232" s="728">
        <v>802.48</v>
      </c>
      <c r="Q1232" s="745">
        <v>1</v>
      </c>
      <c r="R1232" s="727">
        <v>1</v>
      </c>
      <c r="S1232" s="745">
        <v>1</v>
      </c>
      <c r="T1232" s="812">
        <v>1</v>
      </c>
      <c r="U1232" s="768">
        <v>1</v>
      </c>
    </row>
    <row r="1233" spans="1:21" ht="14.4" customHeight="1" x14ac:dyDescent="0.3">
      <c r="A1233" s="726">
        <v>31</v>
      </c>
      <c r="B1233" s="727" t="s">
        <v>1843</v>
      </c>
      <c r="C1233" s="727" t="s">
        <v>1849</v>
      </c>
      <c r="D1233" s="810" t="s">
        <v>2962</v>
      </c>
      <c r="E1233" s="811" t="s">
        <v>1880</v>
      </c>
      <c r="F1233" s="727" t="s">
        <v>1844</v>
      </c>
      <c r="G1233" s="727" t="s">
        <v>1894</v>
      </c>
      <c r="H1233" s="727" t="s">
        <v>571</v>
      </c>
      <c r="I1233" s="727" t="s">
        <v>1972</v>
      </c>
      <c r="J1233" s="727" t="s">
        <v>1030</v>
      </c>
      <c r="K1233" s="727" t="s">
        <v>1973</v>
      </c>
      <c r="L1233" s="728">
        <v>33.549999999999997</v>
      </c>
      <c r="M1233" s="728">
        <v>33.549999999999997</v>
      </c>
      <c r="N1233" s="727">
        <v>1</v>
      </c>
      <c r="O1233" s="812">
        <v>1</v>
      </c>
      <c r="P1233" s="728">
        <v>33.549999999999997</v>
      </c>
      <c r="Q1233" s="745">
        <v>1</v>
      </c>
      <c r="R1233" s="727">
        <v>1</v>
      </c>
      <c r="S1233" s="745">
        <v>1</v>
      </c>
      <c r="T1233" s="812">
        <v>1</v>
      </c>
      <c r="U1233" s="768">
        <v>1</v>
      </c>
    </row>
    <row r="1234" spans="1:21" ht="14.4" customHeight="1" x14ac:dyDescent="0.3">
      <c r="A1234" s="726">
        <v>31</v>
      </c>
      <c r="B1234" s="727" t="s">
        <v>1843</v>
      </c>
      <c r="C1234" s="727" t="s">
        <v>1849</v>
      </c>
      <c r="D1234" s="810" t="s">
        <v>2962</v>
      </c>
      <c r="E1234" s="811" t="s">
        <v>1880</v>
      </c>
      <c r="F1234" s="727" t="s">
        <v>1844</v>
      </c>
      <c r="G1234" s="727" t="s">
        <v>1894</v>
      </c>
      <c r="H1234" s="727" t="s">
        <v>571</v>
      </c>
      <c r="I1234" s="727" t="s">
        <v>1974</v>
      </c>
      <c r="J1234" s="727" t="s">
        <v>1030</v>
      </c>
      <c r="K1234" s="727" t="s">
        <v>1975</v>
      </c>
      <c r="L1234" s="728">
        <v>50.32</v>
      </c>
      <c r="M1234" s="728">
        <v>301.92</v>
      </c>
      <c r="N1234" s="727">
        <v>6</v>
      </c>
      <c r="O1234" s="812">
        <v>6</v>
      </c>
      <c r="P1234" s="728">
        <v>251.6</v>
      </c>
      <c r="Q1234" s="745">
        <v>0.83333333333333326</v>
      </c>
      <c r="R1234" s="727">
        <v>5</v>
      </c>
      <c r="S1234" s="745">
        <v>0.83333333333333337</v>
      </c>
      <c r="T1234" s="812">
        <v>5</v>
      </c>
      <c r="U1234" s="768">
        <v>0.83333333333333337</v>
      </c>
    </row>
    <row r="1235" spans="1:21" ht="14.4" customHeight="1" x14ac:dyDescent="0.3">
      <c r="A1235" s="726">
        <v>31</v>
      </c>
      <c r="B1235" s="727" t="s">
        <v>1843</v>
      </c>
      <c r="C1235" s="727" t="s">
        <v>1849</v>
      </c>
      <c r="D1235" s="810" t="s">
        <v>2962</v>
      </c>
      <c r="E1235" s="811" t="s">
        <v>1880</v>
      </c>
      <c r="F1235" s="727" t="s">
        <v>1844</v>
      </c>
      <c r="G1235" s="727" t="s">
        <v>1894</v>
      </c>
      <c r="H1235" s="727" t="s">
        <v>571</v>
      </c>
      <c r="I1235" s="727" t="s">
        <v>2926</v>
      </c>
      <c r="J1235" s="727" t="s">
        <v>2724</v>
      </c>
      <c r="K1235" s="727"/>
      <c r="L1235" s="728">
        <v>0</v>
      </c>
      <c r="M1235" s="728">
        <v>0</v>
      </c>
      <c r="N1235" s="727">
        <v>1</v>
      </c>
      <c r="O1235" s="812">
        <v>1</v>
      </c>
      <c r="P1235" s="728"/>
      <c r="Q1235" s="745"/>
      <c r="R1235" s="727"/>
      <c r="S1235" s="745">
        <v>0</v>
      </c>
      <c r="T1235" s="812"/>
      <c r="U1235" s="768">
        <v>0</v>
      </c>
    </row>
    <row r="1236" spans="1:21" ht="14.4" customHeight="1" x14ac:dyDescent="0.3">
      <c r="A1236" s="726">
        <v>31</v>
      </c>
      <c r="B1236" s="727" t="s">
        <v>1843</v>
      </c>
      <c r="C1236" s="727" t="s">
        <v>1849</v>
      </c>
      <c r="D1236" s="810" t="s">
        <v>2962</v>
      </c>
      <c r="E1236" s="811" t="s">
        <v>1880</v>
      </c>
      <c r="F1236" s="727" t="s">
        <v>1844</v>
      </c>
      <c r="G1236" s="727" t="s">
        <v>1894</v>
      </c>
      <c r="H1236" s="727" t="s">
        <v>571</v>
      </c>
      <c r="I1236" s="727" t="s">
        <v>2183</v>
      </c>
      <c r="J1236" s="727" t="s">
        <v>1030</v>
      </c>
      <c r="K1236" s="727" t="s">
        <v>2184</v>
      </c>
      <c r="L1236" s="728">
        <v>50.32</v>
      </c>
      <c r="M1236" s="728">
        <v>50.32</v>
      </c>
      <c r="N1236" s="727">
        <v>1</v>
      </c>
      <c r="O1236" s="812">
        <v>0.5</v>
      </c>
      <c r="P1236" s="728">
        <v>50.32</v>
      </c>
      <c r="Q1236" s="745">
        <v>1</v>
      </c>
      <c r="R1236" s="727">
        <v>1</v>
      </c>
      <c r="S1236" s="745">
        <v>1</v>
      </c>
      <c r="T1236" s="812">
        <v>0.5</v>
      </c>
      <c r="U1236" s="768">
        <v>1</v>
      </c>
    </row>
    <row r="1237" spans="1:21" ht="14.4" customHeight="1" x14ac:dyDescent="0.3">
      <c r="A1237" s="726">
        <v>31</v>
      </c>
      <c r="B1237" s="727" t="s">
        <v>1843</v>
      </c>
      <c r="C1237" s="727" t="s">
        <v>1849</v>
      </c>
      <c r="D1237" s="810" t="s">
        <v>2962</v>
      </c>
      <c r="E1237" s="811" t="s">
        <v>1880</v>
      </c>
      <c r="F1237" s="727" t="s">
        <v>1846</v>
      </c>
      <c r="G1237" s="727" t="s">
        <v>1900</v>
      </c>
      <c r="H1237" s="727" t="s">
        <v>571</v>
      </c>
      <c r="I1237" s="727" t="s">
        <v>1901</v>
      </c>
      <c r="J1237" s="727" t="s">
        <v>1902</v>
      </c>
      <c r="K1237" s="727" t="s">
        <v>1903</v>
      </c>
      <c r="L1237" s="728">
        <v>35.130000000000003</v>
      </c>
      <c r="M1237" s="728">
        <v>105.39000000000001</v>
      </c>
      <c r="N1237" s="727">
        <v>3</v>
      </c>
      <c r="O1237" s="812">
        <v>3</v>
      </c>
      <c r="P1237" s="728">
        <v>105.39000000000001</v>
      </c>
      <c r="Q1237" s="745">
        <v>1</v>
      </c>
      <c r="R1237" s="727">
        <v>3</v>
      </c>
      <c r="S1237" s="745">
        <v>1</v>
      </c>
      <c r="T1237" s="812">
        <v>3</v>
      </c>
      <c r="U1237" s="768">
        <v>1</v>
      </c>
    </row>
    <row r="1238" spans="1:21" ht="14.4" customHeight="1" x14ac:dyDescent="0.3">
      <c r="A1238" s="726">
        <v>31</v>
      </c>
      <c r="B1238" s="727" t="s">
        <v>1843</v>
      </c>
      <c r="C1238" s="727" t="s">
        <v>1849</v>
      </c>
      <c r="D1238" s="810" t="s">
        <v>2962</v>
      </c>
      <c r="E1238" s="811" t="s">
        <v>1880</v>
      </c>
      <c r="F1238" s="727" t="s">
        <v>1846</v>
      </c>
      <c r="G1238" s="727" t="s">
        <v>1900</v>
      </c>
      <c r="H1238" s="727" t="s">
        <v>571</v>
      </c>
      <c r="I1238" s="727" t="s">
        <v>2290</v>
      </c>
      <c r="J1238" s="727" t="s">
        <v>1902</v>
      </c>
      <c r="K1238" s="727" t="s">
        <v>2291</v>
      </c>
      <c r="L1238" s="728">
        <v>30.99</v>
      </c>
      <c r="M1238" s="728">
        <v>92.97</v>
      </c>
      <c r="N1238" s="727">
        <v>3</v>
      </c>
      <c r="O1238" s="812">
        <v>3</v>
      </c>
      <c r="P1238" s="728">
        <v>92.97</v>
      </c>
      <c r="Q1238" s="745">
        <v>1</v>
      </c>
      <c r="R1238" s="727">
        <v>3</v>
      </c>
      <c r="S1238" s="745">
        <v>1</v>
      </c>
      <c r="T1238" s="812">
        <v>3</v>
      </c>
      <c r="U1238" s="768">
        <v>1</v>
      </c>
    </row>
    <row r="1239" spans="1:21" ht="14.4" customHeight="1" x14ac:dyDescent="0.3">
      <c r="A1239" s="726">
        <v>31</v>
      </c>
      <c r="B1239" s="727" t="s">
        <v>1843</v>
      </c>
      <c r="C1239" s="727" t="s">
        <v>1849</v>
      </c>
      <c r="D1239" s="810" t="s">
        <v>2962</v>
      </c>
      <c r="E1239" s="811" t="s">
        <v>1880</v>
      </c>
      <c r="F1239" s="727" t="s">
        <v>1846</v>
      </c>
      <c r="G1239" s="727" t="s">
        <v>1900</v>
      </c>
      <c r="H1239" s="727" t="s">
        <v>571</v>
      </c>
      <c r="I1239" s="727" t="s">
        <v>2215</v>
      </c>
      <c r="J1239" s="727" t="s">
        <v>1902</v>
      </c>
      <c r="K1239" s="727" t="s">
        <v>2216</v>
      </c>
      <c r="L1239" s="728">
        <v>24.77</v>
      </c>
      <c r="M1239" s="728">
        <v>396.31999999999994</v>
      </c>
      <c r="N1239" s="727">
        <v>16</v>
      </c>
      <c r="O1239" s="812">
        <v>16</v>
      </c>
      <c r="P1239" s="728">
        <v>396.31999999999994</v>
      </c>
      <c r="Q1239" s="745">
        <v>1</v>
      </c>
      <c r="R1239" s="727">
        <v>16</v>
      </c>
      <c r="S1239" s="745">
        <v>1</v>
      </c>
      <c r="T1239" s="812">
        <v>16</v>
      </c>
      <c r="U1239" s="768">
        <v>1</v>
      </c>
    </row>
    <row r="1240" spans="1:21" ht="14.4" customHeight="1" x14ac:dyDescent="0.3">
      <c r="A1240" s="726">
        <v>31</v>
      </c>
      <c r="B1240" s="727" t="s">
        <v>1843</v>
      </c>
      <c r="C1240" s="727" t="s">
        <v>1849</v>
      </c>
      <c r="D1240" s="810" t="s">
        <v>2962</v>
      </c>
      <c r="E1240" s="811" t="s">
        <v>1880</v>
      </c>
      <c r="F1240" s="727" t="s">
        <v>1846</v>
      </c>
      <c r="G1240" s="727" t="s">
        <v>1900</v>
      </c>
      <c r="H1240" s="727" t="s">
        <v>571</v>
      </c>
      <c r="I1240" s="727" t="s">
        <v>2217</v>
      </c>
      <c r="J1240" s="727" t="s">
        <v>1902</v>
      </c>
      <c r="K1240" s="727" t="s">
        <v>2218</v>
      </c>
      <c r="L1240" s="728">
        <v>38.24</v>
      </c>
      <c r="M1240" s="728">
        <v>38.24</v>
      </c>
      <c r="N1240" s="727">
        <v>1</v>
      </c>
      <c r="O1240" s="812">
        <v>1</v>
      </c>
      <c r="P1240" s="728">
        <v>38.24</v>
      </c>
      <c r="Q1240" s="745">
        <v>1</v>
      </c>
      <c r="R1240" s="727">
        <v>1</v>
      </c>
      <c r="S1240" s="745">
        <v>1</v>
      </c>
      <c r="T1240" s="812">
        <v>1</v>
      </c>
      <c r="U1240" s="768">
        <v>1</v>
      </c>
    </row>
    <row r="1241" spans="1:21" ht="14.4" customHeight="1" x14ac:dyDescent="0.3">
      <c r="A1241" s="726">
        <v>31</v>
      </c>
      <c r="B1241" s="727" t="s">
        <v>1843</v>
      </c>
      <c r="C1241" s="727" t="s">
        <v>1849</v>
      </c>
      <c r="D1241" s="810" t="s">
        <v>2962</v>
      </c>
      <c r="E1241" s="811" t="s">
        <v>1880</v>
      </c>
      <c r="F1241" s="727" t="s">
        <v>1846</v>
      </c>
      <c r="G1241" s="727" t="s">
        <v>1904</v>
      </c>
      <c r="H1241" s="727" t="s">
        <v>571</v>
      </c>
      <c r="I1241" s="727" t="s">
        <v>1981</v>
      </c>
      <c r="J1241" s="727" t="s">
        <v>1982</v>
      </c>
      <c r="K1241" s="727" t="s">
        <v>1983</v>
      </c>
      <c r="L1241" s="728">
        <v>199.5</v>
      </c>
      <c r="M1241" s="728">
        <v>199.5</v>
      </c>
      <c r="N1241" s="727">
        <v>1</v>
      </c>
      <c r="O1241" s="812">
        <v>1</v>
      </c>
      <c r="P1241" s="728">
        <v>199.5</v>
      </c>
      <c r="Q1241" s="745">
        <v>1</v>
      </c>
      <c r="R1241" s="727">
        <v>1</v>
      </c>
      <c r="S1241" s="745">
        <v>1</v>
      </c>
      <c r="T1241" s="812">
        <v>1</v>
      </c>
      <c r="U1241" s="768">
        <v>1</v>
      </c>
    </row>
    <row r="1242" spans="1:21" ht="14.4" customHeight="1" x14ac:dyDescent="0.3">
      <c r="A1242" s="726">
        <v>31</v>
      </c>
      <c r="B1242" s="727" t="s">
        <v>1843</v>
      </c>
      <c r="C1242" s="727" t="s">
        <v>1849</v>
      </c>
      <c r="D1242" s="810" t="s">
        <v>2962</v>
      </c>
      <c r="E1242" s="811" t="s">
        <v>1880</v>
      </c>
      <c r="F1242" s="727" t="s">
        <v>1846</v>
      </c>
      <c r="G1242" s="727" t="s">
        <v>1904</v>
      </c>
      <c r="H1242" s="727" t="s">
        <v>571</v>
      </c>
      <c r="I1242" s="727" t="s">
        <v>1905</v>
      </c>
      <c r="J1242" s="727" t="s">
        <v>1906</v>
      </c>
      <c r="K1242" s="727" t="s">
        <v>1907</v>
      </c>
      <c r="L1242" s="728">
        <v>492.18</v>
      </c>
      <c r="M1242" s="728">
        <v>984.36</v>
      </c>
      <c r="N1242" s="727">
        <v>2</v>
      </c>
      <c r="O1242" s="812">
        <v>2</v>
      </c>
      <c r="P1242" s="728">
        <v>984.36</v>
      </c>
      <c r="Q1242" s="745">
        <v>1</v>
      </c>
      <c r="R1242" s="727">
        <v>2</v>
      </c>
      <c r="S1242" s="745">
        <v>1</v>
      </c>
      <c r="T1242" s="812">
        <v>2</v>
      </c>
      <c r="U1242" s="768">
        <v>1</v>
      </c>
    </row>
    <row r="1243" spans="1:21" ht="14.4" customHeight="1" x14ac:dyDescent="0.3">
      <c r="A1243" s="726">
        <v>31</v>
      </c>
      <c r="B1243" s="727" t="s">
        <v>1843</v>
      </c>
      <c r="C1243" s="727" t="s">
        <v>1849</v>
      </c>
      <c r="D1243" s="810" t="s">
        <v>2962</v>
      </c>
      <c r="E1243" s="811" t="s">
        <v>1880</v>
      </c>
      <c r="F1243" s="727" t="s">
        <v>1846</v>
      </c>
      <c r="G1243" s="727" t="s">
        <v>1904</v>
      </c>
      <c r="H1243" s="727" t="s">
        <v>571</v>
      </c>
      <c r="I1243" s="727" t="s">
        <v>1908</v>
      </c>
      <c r="J1243" s="727" t="s">
        <v>1909</v>
      </c>
      <c r="K1243" s="727" t="s">
        <v>1910</v>
      </c>
      <c r="L1243" s="728">
        <v>347.81</v>
      </c>
      <c r="M1243" s="728">
        <v>347.81</v>
      </c>
      <c r="N1243" s="727">
        <v>1</v>
      </c>
      <c r="O1243" s="812">
        <v>1</v>
      </c>
      <c r="P1243" s="728">
        <v>347.81</v>
      </c>
      <c r="Q1243" s="745">
        <v>1</v>
      </c>
      <c r="R1243" s="727">
        <v>1</v>
      </c>
      <c r="S1243" s="745">
        <v>1</v>
      </c>
      <c r="T1243" s="812">
        <v>1</v>
      </c>
      <c r="U1243" s="768">
        <v>1</v>
      </c>
    </row>
    <row r="1244" spans="1:21" ht="14.4" customHeight="1" x14ac:dyDescent="0.3">
      <c r="A1244" s="726">
        <v>31</v>
      </c>
      <c r="B1244" s="727" t="s">
        <v>1843</v>
      </c>
      <c r="C1244" s="727" t="s">
        <v>1849</v>
      </c>
      <c r="D1244" s="810" t="s">
        <v>2962</v>
      </c>
      <c r="E1244" s="811" t="s">
        <v>1880</v>
      </c>
      <c r="F1244" s="727" t="s">
        <v>1846</v>
      </c>
      <c r="G1244" s="727" t="s">
        <v>1904</v>
      </c>
      <c r="H1244" s="727" t="s">
        <v>571</v>
      </c>
      <c r="I1244" s="727" t="s">
        <v>2143</v>
      </c>
      <c r="J1244" s="727" t="s">
        <v>2144</v>
      </c>
      <c r="K1244" s="727" t="s">
        <v>2145</v>
      </c>
      <c r="L1244" s="728">
        <v>245.43</v>
      </c>
      <c r="M1244" s="728">
        <v>490.86</v>
      </c>
      <c r="N1244" s="727">
        <v>2</v>
      </c>
      <c r="O1244" s="812">
        <v>2</v>
      </c>
      <c r="P1244" s="728">
        <v>490.86</v>
      </c>
      <c r="Q1244" s="745">
        <v>1</v>
      </c>
      <c r="R1244" s="727">
        <v>2</v>
      </c>
      <c r="S1244" s="745">
        <v>1</v>
      </c>
      <c r="T1244" s="812">
        <v>2</v>
      </c>
      <c r="U1244" s="768">
        <v>1</v>
      </c>
    </row>
    <row r="1245" spans="1:21" ht="14.4" customHeight="1" x14ac:dyDescent="0.3">
      <c r="A1245" s="726">
        <v>31</v>
      </c>
      <c r="B1245" s="727" t="s">
        <v>1843</v>
      </c>
      <c r="C1245" s="727" t="s">
        <v>1849</v>
      </c>
      <c r="D1245" s="810" t="s">
        <v>2962</v>
      </c>
      <c r="E1245" s="811" t="s">
        <v>1880</v>
      </c>
      <c r="F1245" s="727" t="s">
        <v>1846</v>
      </c>
      <c r="G1245" s="727" t="s">
        <v>1904</v>
      </c>
      <c r="H1245" s="727" t="s">
        <v>571</v>
      </c>
      <c r="I1245" s="727" t="s">
        <v>2298</v>
      </c>
      <c r="J1245" s="727" t="s">
        <v>1985</v>
      </c>
      <c r="K1245" s="727" t="s">
        <v>2299</v>
      </c>
      <c r="L1245" s="728">
        <v>50.5</v>
      </c>
      <c r="M1245" s="728">
        <v>50.5</v>
      </c>
      <c r="N1245" s="727">
        <v>1</v>
      </c>
      <c r="O1245" s="812">
        <v>1</v>
      </c>
      <c r="P1245" s="728">
        <v>50.5</v>
      </c>
      <c r="Q1245" s="745">
        <v>1</v>
      </c>
      <c r="R1245" s="727">
        <v>1</v>
      </c>
      <c r="S1245" s="745">
        <v>1</v>
      </c>
      <c r="T1245" s="812">
        <v>1</v>
      </c>
      <c r="U1245" s="768">
        <v>1</v>
      </c>
    </row>
    <row r="1246" spans="1:21" ht="14.4" customHeight="1" x14ac:dyDescent="0.3">
      <c r="A1246" s="726">
        <v>31</v>
      </c>
      <c r="B1246" s="727" t="s">
        <v>1843</v>
      </c>
      <c r="C1246" s="727" t="s">
        <v>1849</v>
      </c>
      <c r="D1246" s="810" t="s">
        <v>2962</v>
      </c>
      <c r="E1246" s="811" t="s">
        <v>1880</v>
      </c>
      <c r="F1246" s="727" t="s">
        <v>1846</v>
      </c>
      <c r="G1246" s="727" t="s">
        <v>1904</v>
      </c>
      <c r="H1246" s="727" t="s">
        <v>571</v>
      </c>
      <c r="I1246" s="727" t="s">
        <v>1984</v>
      </c>
      <c r="J1246" s="727" t="s">
        <v>1985</v>
      </c>
      <c r="K1246" s="727" t="s">
        <v>1986</v>
      </c>
      <c r="L1246" s="728">
        <v>58.5</v>
      </c>
      <c r="M1246" s="728">
        <v>58.5</v>
      </c>
      <c r="N1246" s="727">
        <v>1</v>
      </c>
      <c r="O1246" s="812">
        <v>1</v>
      </c>
      <c r="P1246" s="728">
        <v>58.5</v>
      </c>
      <c r="Q1246" s="745">
        <v>1</v>
      </c>
      <c r="R1246" s="727">
        <v>1</v>
      </c>
      <c r="S1246" s="745">
        <v>1</v>
      </c>
      <c r="T1246" s="812">
        <v>1</v>
      </c>
      <c r="U1246" s="768">
        <v>1</v>
      </c>
    </row>
    <row r="1247" spans="1:21" ht="14.4" customHeight="1" x14ac:dyDescent="0.3">
      <c r="A1247" s="726">
        <v>31</v>
      </c>
      <c r="B1247" s="727" t="s">
        <v>1843</v>
      </c>
      <c r="C1247" s="727" t="s">
        <v>1849</v>
      </c>
      <c r="D1247" s="810" t="s">
        <v>2962</v>
      </c>
      <c r="E1247" s="811" t="s">
        <v>1880</v>
      </c>
      <c r="F1247" s="727" t="s">
        <v>1846</v>
      </c>
      <c r="G1247" s="727" t="s">
        <v>1904</v>
      </c>
      <c r="H1247" s="727" t="s">
        <v>571</v>
      </c>
      <c r="I1247" s="727" t="s">
        <v>1987</v>
      </c>
      <c r="J1247" s="727" t="s">
        <v>1988</v>
      </c>
      <c r="K1247" s="727" t="s">
        <v>1989</v>
      </c>
      <c r="L1247" s="728">
        <v>971.25</v>
      </c>
      <c r="M1247" s="728">
        <v>971.25</v>
      </c>
      <c r="N1247" s="727">
        <v>1</v>
      </c>
      <c r="O1247" s="812">
        <v>1</v>
      </c>
      <c r="P1247" s="728">
        <v>971.25</v>
      </c>
      <c r="Q1247" s="745">
        <v>1</v>
      </c>
      <c r="R1247" s="727">
        <v>1</v>
      </c>
      <c r="S1247" s="745">
        <v>1</v>
      </c>
      <c r="T1247" s="812">
        <v>1</v>
      </c>
      <c r="U1247" s="768">
        <v>1</v>
      </c>
    </row>
    <row r="1248" spans="1:21" ht="14.4" customHeight="1" x14ac:dyDescent="0.3">
      <c r="A1248" s="726">
        <v>31</v>
      </c>
      <c r="B1248" s="727" t="s">
        <v>1843</v>
      </c>
      <c r="C1248" s="727" t="s">
        <v>1849</v>
      </c>
      <c r="D1248" s="810" t="s">
        <v>2962</v>
      </c>
      <c r="E1248" s="811" t="s">
        <v>1880</v>
      </c>
      <c r="F1248" s="727" t="s">
        <v>1846</v>
      </c>
      <c r="G1248" s="727" t="s">
        <v>1904</v>
      </c>
      <c r="H1248" s="727" t="s">
        <v>571</v>
      </c>
      <c r="I1248" s="727" t="s">
        <v>2300</v>
      </c>
      <c r="J1248" s="727" t="s">
        <v>2301</v>
      </c>
      <c r="K1248" s="727" t="s">
        <v>2302</v>
      </c>
      <c r="L1248" s="728">
        <v>250</v>
      </c>
      <c r="M1248" s="728">
        <v>250</v>
      </c>
      <c r="N1248" s="727">
        <v>1</v>
      </c>
      <c r="O1248" s="812">
        <v>1</v>
      </c>
      <c r="P1248" s="728">
        <v>250</v>
      </c>
      <c r="Q1248" s="745">
        <v>1</v>
      </c>
      <c r="R1248" s="727">
        <v>1</v>
      </c>
      <c r="S1248" s="745">
        <v>1</v>
      </c>
      <c r="T1248" s="812">
        <v>1</v>
      </c>
      <c r="U1248" s="768">
        <v>1</v>
      </c>
    </row>
    <row r="1249" spans="1:21" ht="14.4" customHeight="1" x14ac:dyDescent="0.3">
      <c r="A1249" s="726">
        <v>31</v>
      </c>
      <c r="B1249" s="727" t="s">
        <v>1843</v>
      </c>
      <c r="C1249" s="727" t="s">
        <v>1849</v>
      </c>
      <c r="D1249" s="810" t="s">
        <v>2962</v>
      </c>
      <c r="E1249" s="811" t="s">
        <v>1880</v>
      </c>
      <c r="F1249" s="727" t="s">
        <v>1846</v>
      </c>
      <c r="G1249" s="727" t="s">
        <v>1904</v>
      </c>
      <c r="H1249" s="727" t="s">
        <v>571</v>
      </c>
      <c r="I1249" s="727" t="s">
        <v>2303</v>
      </c>
      <c r="J1249" s="727" t="s">
        <v>2304</v>
      </c>
      <c r="K1249" s="727"/>
      <c r="L1249" s="728">
        <v>80.349999999999994</v>
      </c>
      <c r="M1249" s="728">
        <v>80.349999999999994</v>
      </c>
      <c r="N1249" s="727">
        <v>1</v>
      </c>
      <c r="O1249" s="812">
        <v>1</v>
      </c>
      <c r="P1249" s="728">
        <v>80.349999999999994</v>
      </c>
      <c r="Q1249" s="745">
        <v>1</v>
      </c>
      <c r="R1249" s="727">
        <v>1</v>
      </c>
      <c r="S1249" s="745">
        <v>1</v>
      </c>
      <c r="T1249" s="812">
        <v>1</v>
      </c>
      <c r="U1249" s="768">
        <v>1</v>
      </c>
    </row>
    <row r="1250" spans="1:21" ht="14.4" customHeight="1" x14ac:dyDescent="0.3">
      <c r="A1250" s="726">
        <v>31</v>
      </c>
      <c r="B1250" s="727" t="s">
        <v>1843</v>
      </c>
      <c r="C1250" s="727" t="s">
        <v>1849</v>
      </c>
      <c r="D1250" s="810" t="s">
        <v>2962</v>
      </c>
      <c r="E1250" s="811" t="s">
        <v>1880</v>
      </c>
      <c r="F1250" s="727" t="s">
        <v>1846</v>
      </c>
      <c r="G1250" s="727" t="s">
        <v>1904</v>
      </c>
      <c r="H1250" s="727" t="s">
        <v>571</v>
      </c>
      <c r="I1250" s="727" t="s">
        <v>2123</v>
      </c>
      <c r="J1250" s="727" t="s">
        <v>2124</v>
      </c>
      <c r="K1250" s="727" t="s">
        <v>2125</v>
      </c>
      <c r="L1250" s="728">
        <v>349.12</v>
      </c>
      <c r="M1250" s="728">
        <v>1396.48</v>
      </c>
      <c r="N1250" s="727">
        <v>4</v>
      </c>
      <c r="O1250" s="812">
        <v>4</v>
      </c>
      <c r="P1250" s="728">
        <v>1396.48</v>
      </c>
      <c r="Q1250" s="745">
        <v>1</v>
      </c>
      <c r="R1250" s="727">
        <v>4</v>
      </c>
      <c r="S1250" s="745">
        <v>1</v>
      </c>
      <c r="T1250" s="812">
        <v>4</v>
      </c>
      <c r="U1250" s="768">
        <v>1</v>
      </c>
    </row>
    <row r="1251" spans="1:21" ht="14.4" customHeight="1" x14ac:dyDescent="0.3">
      <c r="A1251" s="726">
        <v>31</v>
      </c>
      <c r="B1251" s="727" t="s">
        <v>1843</v>
      </c>
      <c r="C1251" s="727" t="s">
        <v>1849</v>
      </c>
      <c r="D1251" s="810" t="s">
        <v>2962</v>
      </c>
      <c r="E1251" s="811" t="s">
        <v>1880</v>
      </c>
      <c r="F1251" s="727" t="s">
        <v>1846</v>
      </c>
      <c r="G1251" s="727" t="s">
        <v>1904</v>
      </c>
      <c r="H1251" s="727" t="s">
        <v>571</v>
      </c>
      <c r="I1251" s="727" t="s">
        <v>1990</v>
      </c>
      <c r="J1251" s="727" t="s">
        <v>1991</v>
      </c>
      <c r="K1251" s="727" t="s">
        <v>1992</v>
      </c>
      <c r="L1251" s="728">
        <v>350</v>
      </c>
      <c r="M1251" s="728">
        <v>3500</v>
      </c>
      <c r="N1251" s="727">
        <v>10</v>
      </c>
      <c r="O1251" s="812">
        <v>10</v>
      </c>
      <c r="P1251" s="728">
        <v>3150</v>
      </c>
      <c r="Q1251" s="745">
        <v>0.9</v>
      </c>
      <c r="R1251" s="727">
        <v>9</v>
      </c>
      <c r="S1251" s="745">
        <v>0.9</v>
      </c>
      <c r="T1251" s="812">
        <v>9</v>
      </c>
      <c r="U1251" s="768">
        <v>0.9</v>
      </c>
    </row>
    <row r="1252" spans="1:21" ht="14.4" customHeight="1" x14ac:dyDescent="0.3">
      <c r="A1252" s="726">
        <v>31</v>
      </c>
      <c r="B1252" s="727" t="s">
        <v>1843</v>
      </c>
      <c r="C1252" s="727" t="s">
        <v>1849</v>
      </c>
      <c r="D1252" s="810" t="s">
        <v>2962</v>
      </c>
      <c r="E1252" s="811" t="s">
        <v>1880</v>
      </c>
      <c r="F1252" s="727" t="s">
        <v>1846</v>
      </c>
      <c r="G1252" s="727" t="s">
        <v>1904</v>
      </c>
      <c r="H1252" s="727" t="s">
        <v>571</v>
      </c>
      <c r="I1252" s="727" t="s">
        <v>2149</v>
      </c>
      <c r="J1252" s="727" t="s">
        <v>1985</v>
      </c>
      <c r="K1252" s="727" t="s">
        <v>2150</v>
      </c>
      <c r="L1252" s="728">
        <v>58.5</v>
      </c>
      <c r="M1252" s="728">
        <v>117</v>
      </c>
      <c r="N1252" s="727">
        <v>2</v>
      </c>
      <c r="O1252" s="812">
        <v>2</v>
      </c>
      <c r="P1252" s="728">
        <v>117</v>
      </c>
      <c r="Q1252" s="745">
        <v>1</v>
      </c>
      <c r="R1252" s="727">
        <v>2</v>
      </c>
      <c r="S1252" s="745">
        <v>1</v>
      </c>
      <c r="T1252" s="812">
        <v>2</v>
      </c>
      <c r="U1252" s="768">
        <v>1</v>
      </c>
    </row>
    <row r="1253" spans="1:21" ht="14.4" customHeight="1" x14ac:dyDescent="0.3">
      <c r="A1253" s="726">
        <v>31</v>
      </c>
      <c r="B1253" s="727" t="s">
        <v>1843</v>
      </c>
      <c r="C1253" s="727" t="s">
        <v>1849</v>
      </c>
      <c r="D1253" s="810" t="s">
        <v>2962</v>
      </c>
      <c r="E1253" s="811" t="s">
        <v>1880</v>
      </c>
      <c r="F1253" s="727" t="s">
        <v>1846</v>
      </c>
      <c r="G1253" s="727" t="s">
        <v>1904</v>
      </c>
      <c r="H1253" s="727" t="s">
        <v>571</v>
      </c>
      <c r="I1253" s="727" t="s">
        <v>2036</v>
      </c>
      <c r="J1253" s="727" t="s">
        <v>2037</v>
      </c>
      <c r="K1253" s="727" t="s">
        <v>2038</v>
      </c>
      <c r="L1253" s="728">
        <v>1000</v>
      </c>
      <c r="M1253" s="728">
        <v>7000</v>
      </c>
      <c r="N1253" s="727">
        <v>7</v>
      </c>
      <c r="O1253" s="812">
        <v>7</v>
      </c>
      <c r="P1253" s="728">
        <v>7000</v>
      </c>
      <c r="Q1253" s="745">
        <v>1</v>
      </c>
      <c r="R1253" s="727">
        <v>7</v>
      </c>
      <c r="S1253" s="745">
        <v>1</v>
      </c>
      <c r="T1253" s="812">
        <v>7</v>
      </c>
      <c r="U1253" s="768">
        <v>1</v>
      </c>
    </row>
    <row r="1254" spans="1:21" ht="14.4" customHeight="1" x14ac:dyDescent="0.3">
      <c r="A1254" s="726">
        <v>31</v>
      </c>
      <c r="B1254" s="727" t="s">
        <v>1843</v>
      </c>
      <c r="C1254" s="727" t="s">
        <v>1849</v>
      </c>
      <c r="D1254" s="810" t="s">
        <v>2962</v>
      </c>
      <c r="E1254" s="811" t="s">
        <v>1880</v>
      </c>
      <c r="F1254" s="727" t="s">
        <v>1846</v>
      </c>
      <c r="G1254" s="727" t="s">
        <v>1904</v>
      </c>
      <c r="H1254" s="727" t="s">
        <v>571</v>
      </c>
      <c r="I1254" s="727" t="s">
        <v>2546</v>
      </c>
      <c r="J1254" s="727" t="s">
        <v>2547</v>
      </c>
      <c r="K1254" s="727" t="s">
        <v>2548</v>
      </c>
      <c r="L1254" s="728">
        <v>250</v>
      </c>
      <c r="M1254" s="728">
        <v>250</v>
      </c>
      <c r="N1254" s="727">
        <v>1</v>
      </c>
      <c r="O1254" s="812">
        <v>1</v>
      </c>
      <c r="P1254" s="728"/>
      <c r="Q1254" s="745">
        <v>0</v>
      </c>
      <c r="R1254" s="727"/>
      <c r="S1254" s="745">
        <v>0</v>
      </c>
      <c r="T1254" s="812"/>
      <c r="U1254" s="768">
        <v>0</v>
      </c>
    </row>
    <row r="1255" spans="1:21" ht="14.4" customHeight="1" x14ac:dyDescent="0.3">
      <c r="A1255" s="726">
        <v>31</v>
      </c>
      <c r="B1255" s="727" t="s">
        <v>1843</v>
      </c>
      <c r="C1255" s="727" t="s">
        <v>1849</v>
      </c>
      <c r="D1255" s="810" t="s">
        <v>2962</v>
      </c>
      <c r="E1255" s="811" t="s">
        <v>1880</v>
      </c>
      <c r="F1255" s="727" t="s">
        <v>1846</v>
      </c>
      <c r="G1255" s="727" t="s">
        <v>1904</v>
      </c>
      <c r="H1255" s="727" t="s">
        <v>571</v>
      </c>
      <c r="I1255" s="727" t="s">
        <v>2315</v>
      </c>
      <c r="J1255" s="727" t="s">
        <v>2226</v>
      </c>
      <c r="K1255" s="727" t="s">
        <v>2316</v>
      </c>
      <c r="L1255" s="728">
        <v>600</v>
      </c>
      <c r="M1255" s="728">
        <v>600</v>
      </c>
      <c r="N1255" s="727">
        <v>1</v>
      </c>
      <c r="O1255" s="812">
        <v>1</v>
      </c>
      <c r="P1255" s="728">
        <v>600</v>
      </c>
      <c r="Q1255" s="745">
        <v>1</v>
      </c>
      <c r="R1255" s="727">
        <v>1</v>
      </c>
      <c r="S1255" s="745">
        <v>1</v>
      </c>
      <c r="T1255" s="812">
        <v>1</v>
      </c>
      <c r="U1255" s="768">
        <v>1</v>
      </c>
    </row>
    <row r="1256" spans="1:21" ht="14.4" customHeight="1" x14ac:dyDescent="0.3">
      <c r="A1256" s="726">
        <v>31</v>
      </c>
      <c r="B1256" s="727" t="s">
        <v>1843</v>
      </c>
      <c r="C1256" s="727" t="s">
        <v>1849</v>
      </c>
      <c r="D1256" s="810" t="s">
        <v>2962</v>
      </c>
      <c r="E1256" s="811" t="s">
        <v>1880</v>
      </c>
      <c r="F1256" s="727" t="s">
        <v>1846</v>
      </c>
      <c r="G1256" s="727" t="s">
        <v>1904</v>
      </c>
      <c r="H1256" s="727" t="s">
        <v>571</v>
      </c>
      <c r="I1256" s="727" t="s">
        <v>2370</v>
      </c>
      <c r="J1256" s="727" t="s">
        <v>2371</v>
      </c>
      <c r="K1256" s="727" t="s">
        <v>2372</v>
      </c>
      <c r="L1256" s="728">
        <v>269.06</v>
      </c>
      <c r="M1256" s="728">
        <v>269.06</v>
      </c>
      <c r="N1256" s="727">
        <v>1</v>
      </c>
      <c r="O1256" s="812">
        <v>1</v>
      </c>
      <c r="P1256" s="728">
        <v>269.06</v>
      </c>
      <c r="Q1256" s="745">
        <v>1</v>
      </c>
      <c r="R1256" s="727">
        <v>1</v>
      </c>
      <c r="S1256" s="745">
        <v>1</v>
      </c>
      <c r="T1256" s="812">
        <v>1</v>
      </c>
      <c r="U1256" s="768">
        <v>1</v>
      </c>
    </row>
    <row r="1257" spans="1:21" ht="14.4" customHeight="1" x14ac:dyDescent="0.3">
      <c r="A1257" s="726">
        <v>31</v>
      </c>
      <c r="B1257" s="727" t="s">
        <v>1843</v>
      </c>
      <c r="C1257" s="727" t="s">
        <v>1849</v>
      </c>
      <c r="D1257" s="810" t="s">
        <v>2962</v>
      </c>
      <c r="E1257" s="811" t="s">
        <v>1880</v>
      </c>
      <c r="F1257" s="727" t="s">
        <v>1846</v>
      </c>
      <c r="G1257" s="727" t="s">
        <v>1904</v>
      </c>
      <c r="H1257" s="727" t="s">
        <v>571</v>
      </c>
      <c r="I1257" s="727" t="s">
        <v>2158</v>
      </c>
      <c r="J1257" s="727" t="s">
        <v>2159</v>
      </c>
      <c r="K1257" s="727" t="s">
        <v>2160</v>
      </c>
      <c r="L1257" s="728">
        <v>250</v>
      </c>
      <c r="M1257" s="728">
        <v>250</v>
      </c>
      <c r="N1257" s="727">
        <v>1</v>
      </c>
      <c r="O1257" s="812">
        <v>1</v>
      </c>
      <c r="P1257" s="728">
        <v>250</v>
      </c>
      <c r="Q1257" s="745">
        <v>1</v>
      </c>
      <c r="R1257" s="727">
        <v>1</v>
      </c>
      <c r="S1257" s="745">
        <v>1</v>
      </c>
      <c r="T1257" s="812">
        <v>1</v>
      </c>
      <c r="U1257" s="768">
        <v>1</v>
      </c>
    </row>
    <row r="1258" spans="1:21" ht="14.4" customHeight="1" x14ac:dyDescent="0.3">
      <c r="A1258" s="726">
        <v>31</v>
      </c>
      <c r="B1258" s="727" t="s">
        <v>1843</v>
      </c>
      <c r="C1258" s="727" t="s">
        <v>1849</v>
      </c>
      <c r="D1258" s="810" t="s">
        <v>2962</v>
      </c>
      <c r="E1258" s="811" t="s">
        <v>1860</v>
      </c>
      <c r="F1258" s="727" t="s">
        <v>1844</v>
      </c>
      <c r="G1258" s="727" t="s">
        <v>2927</v>
      </c>
      <c r="H1258" s="727" t="s">
        <v>571</v>
      </c>
      <c r="I1258" s="727" t="s">
        <v>2928</v>
      </c>
      <c r="J1258" s="727" t="s">
        <v>2929</v>
      </c>
      <c r="K1258" s="727" t="s">
        <v>2930</v>
      </c>
      <c r="L1258" s="728">
        <v>0</v>
      </c>
      <c r="M1258" s="728">
        <v>0</v>
      </c>
      <c r="N1258" s="727">
        <v>3</v>
      </c>
      <c r="O1258" s="812">
        <v>1</v>
      </c>
      <c r="P1258" s="728"/>
      <c r="Q1258" s="745"/>
      <c r="R1258" s="727"/>
      <c r="S1258" s="745">
        <v>0</v>
      </c>
      <c r="T1258" s="812"/>
      <c r="U1258" s="768">
        <v>0</v>
      </c>
    </row>
    <row r="1259" spans="1:21" ht="14.4" customHeight="1" x14ac:dyDescent="0.3">
      <c r="A1259" s="726">
        <v>31</v>
      </c>
      <c r="B1259" s="727" t="s">
        <v>1843</v>
      </c>
      <c r="C1259" s="727" t="s">
        <v>1849</v>
      </c>
      <c r="D1259" s="810" t="s">
        <v>2962</v>
      </c>
      <c r="E1259" s="811" t="s">
        <v>1860</v>
      </c>
      <c r="F1259" s="727" t="s">
        <v>1844</v>
      </c>
      <c r="G1259" s="727" t="s">
        <v>2931</v>
      </c>
      <c r="H1259" s="727" t="s">
        <v>571</v>
      </c>
      <c r="I1259" s="727" t="s">
        <v>2932</v>
      </c>
      <c r="J1259" s="727" t="s">
        <v>2933</v>
      </c>
      <c r="K1259" s="727" t="s">
        <v>2934</v>
      </c>
      <c r="L1259" s="728">
        <v>0</v>
      </c>
      <c r="M1259" s="728">
        <v>0</v>
      </c>
      <c r="N1259" s="727">
        <v>1</v>
      </c>
      <c r="O1259" s="812">
        <v>1</v>
      </c>
      <c r="P1259" s="728"/>
      <c r="Q1259" s="745"/>
      <c r="R1259" s="727"/>
      <c r="S1259" s="745">
        <v>0</v>
      </c>
      <c r="T1259" s="812"/>
      <c r="U1259" s="768">
        <v>0</v>
      </c>
    </row>
    <row r="1260" spans="1:21" ht="14.4" customHeight="1" x14ac:dyDescent="0.3">
      <c r="A1260" s="726">
        <v>31</v>
      </c>
      <c r="B1260" s="727" t="s">
        <v>1843</v>
      </c>
      <c r="C1260" s="727" t="s">
        <v>1849</v>
      </c>
      <c r="D1260" s="810" t="s">
        <v>2962</v>
      </c>
      <c r="E1260" s="811" t="s">
        <v>1860</v>
      </c>
      <c r="F1260" s="727" t="s">
        <v>1844</v>
      </c>
      <c r="G1260" s="727" t="s">
        <v>2516</v>
      </c>
      <c r="H1260" s="727" t="s">
        <v>571</v>
      </c>
      <c r="I1260" s="727" t="s">
        <v>2935</v>
      </c>
      <c r="J1260" s="727" t="s">
        <v>2693</v>
      </c>
      <c r="K1260" s="727" t="s">
        <v>2936</v>
      </c>
      <c r="L1260" s="728">
        <v>115.26</v>
      </c>
      <c r="M1260" s="728">
        <v>115.26</v>
      </c>
      <c r="N1260" s="727">
        <v>1</v>
      </c>
      <c r="O1260" s="812">
        <v>1</v>
      </c>
      <c r="P1260" s="728"/>
      <c r="Q1260" s="745">
        <v>0</v>
      </c>
      <c r="R1260" s="727"/>
      <c r="S1260" s="745">
        <v>0</v>
      </c>
      <c r="T1260" s="812"/>
      <c r="U1260" s="768">
        <v>0</v>
      </c>
    </row>
    <row r="1261" spans="1:21" ht="14.4" customHeight="1" x14ac:dyDescent="0.3">
      <c r="A1261" s="726">
        <v>31</v>
      </c>
      <c r="B1261" s="727" t="s">
        <v>1843</v>
      </c>
      <c r="C1261" s="727" t="s">
        <v>1849</v>
      </c>
      <c r="D1261" s="810" t="s">
        <v>2962</v>
      </c>
      <c r="E1261" s="811" t="s">
        <v>1860</v>
      </c>
      <c r="F1261" s="727" t="s">
        <v>1844</v>
      </c>
      <c r="G1261" s="727" t="s">
        <v>2937</v>
      </c>
      <c r="H1261" s="727" t="s">
        <v>571</v>
      </c>
      <c r="I1261" s="727" t="s">
        <v>2938</v>
      </c>
      <c r="J1261" s="727" t="s">
        <v>2939</v>
      </c>
      <c r="K1261" s="727" t="s">
        <v>2940</v>
      </c>
      <c r="L1261" s="728">
        <v>185.34</v>
      </c>
      <c r="M1261" s="728">
        <v>370.68</v>
      </c>
      <c r="N1261" s="727">
        <v>2</v>
      </c>
      <c r="O1261" s="812">
        <v>1</v>
      </c>
      <c r="P1261" s="728"/>
      <c r="Q1261" s="745">
        <v>0</v>
      </c>
      <c r="R1261" s="727"/>
      <c r="S1261" s="745">
        <v>0</v>
      </c>
      <c r="T1261" s="812"/>
      <c r="U1261" s="768">
        <v>0</v>
      </c>
    </row>
    <row r="1262" spans="1:21" ht="14.4" customHeight="1" x14ac:dyDescent="0.3">
      <c r="A1262" s="726">
        <v>31</v>
      </c>
      <c r="B1262" s="727" t="s">
        <v>1843</v>
      </c>
      <c r="C1262" s="727" t="s">
        <v>1849</v>
      </c>
      <c r="D1262" s="810" t="s">
        <v>2962</v>
      </c>
      <c r="E1262" s="811" t="s">
        <v>1860</v>
      </c>
      <c r="F1262" s="727" t="s">
        <v>1844</v>
      </c>
      <c r="G1262" s="727" t="s">
        <v>2937</v>
      </c>
      <c r="H1262" s="727" t="s">
        <v>571</v>
      </c>
      <c r="I1262" s="727" t="s">
        <v>2941</v>
      </c>
      <c r="J1262" s="727" t="s">
        <v>2942</v>
      </c>
      <c r="K1262" s="727" t="s">
        <v>2943</v>
      </c>
      <c r="L1262" s="728">
        <v>556.04</v>
      </c>
      <c r="M1262" s="728">
        <v>2224.16</v>
      </c>
      <c r="N1262" s="727">
        <v>4</v>
      </c>
      <c r="O1262" s="812">
        <v>1</v>
      </c>
      <c r="P1262" s="728"/>
      <c r="Q1262" s="745">
        <v>0</v>
      </c>
      <c r="R1262" s="727"/>
      <c r="S1262" s="745">
        <v>0</v>
      </c>
      <c r="T1262" s="812"/>
      <c r="U1262" s="768">
        <v>0</v>
      </c>
    </row>
    <row r="1263" spans="1:21" ht="14.4" customHeight="1" x14ac:dyDescent="0.3">
      <c r="A1263" s="726">
        <v>31</v>
      </c>
      <c r="B1263" s="727" t="s">
        <v>1843</v>
      </c>
      <c r="C1263" s="727" t="s">
        <v>1849</v>
      </c>
      <c r="D1263" s="810" t="s">
        <v>2962</v>
      </c>
      <c r="E1263" s="811" t="s">
        <v>1860</v>
      </c>
      <c r="F1263" s="727" t="s">
        <v>1844</v>
      </c>
      <c r="G1263" s="727" t="s">
        <v>2944</v>
      </c>
      <c r="H1263" s="727" t="s">
        <v>610</v>
      </c>
      <c r="I1263" s="727" t="s">
        <v>2945</v>
      </c>
      <c r="J1263" s="727" t="s">
        <v>2946</v>
      </c>
      <c r="K1263" s="727" t="s">
        <v>2947</v>
      </c>
      <c r="L1263" s="728">
        <v>969.48</v>
      </c>
      <c r="M1263" s="728">
        <v>2908.44</v>
      </c>
      <c r="N1263" s="727">
        <v>3</v>
      </c>
      <c r="O1263" s="812">
        <v>1</v>
      </c>
      <c r="P1263" s="728"/>
      <c r="Q1263" s="745">
        <v>0</v>
      </c>
      <c r="R1263" s="727"/>
      <c r="S1263" s="745">
        <v>0</v>
      </c>
      <c r="T1263" s="812"/>
      <c r="U1263" s="768">
        <v>0</v>
      </c>
    </row>
    <row r="1264" spans="1:21" ht="14.4" customHeight="1" x14ac:dyDescent="0.3">
      <c r="A1264" s="726">
        <v>31</v>
      </c>
      <c r="B1264" s="727" t="s">
        <v>1843</v>
      </c>
      <c r="C1264" s="727" t="s">
        <v>1849</v>
      </c>
      <c r="D1264" s="810" t="s">
        <v>2962</v>
      </c>
      <c r="E1264" s="811" t="s">
        <v>1860</v>
      </c>
      <c r="F1264" s="727" t="s">
        <v>1844</v>
      </c>
      <c r="G1264" s="727" t="s">
        <v>2944</v>
      </c>
      <c r="H1264" s="727" t="s">
        <v>610</v>
      </c>
      <c r="I1264" s="727" t="s">
        <v>2948</v>
      </c>
      <c r="J1264" s="727" t="s">
        <v>2946</v>
      </c>
      <c r="K1264" s="727" t="s">
        <v>2949</v>
      </c>
      <c r="L1264" s="728">
        <v>242.37</v>
      </c>
      <c r="M1264" s="728">
        <v>484.74</v>
      </c>
      <c r="N1264" s="727">
        <v>2</v>
      </c>
      <c r="O1264" s="812">
        <v>1</v>
      </c>
      <c r="P1264" s="728"/>
      <c r="Q1264" s="745">
        <v>0</v>
      </c>
      <c r="R1264" s="727"/>
      <c r="S1264" s="745">
        <v>0</v>
      </c>
      <c r="T1264" s="812"/>
      <c r="U1264" s="768">
        <v>0</v>
      </c>
    </row>
    <row r="1265" spans="1:21" ht="14.4" customHeight="1" x14ac:dyDescent="0.3">
      <c r="A1265" s="726">
        <v>31</v>
      </c>
      <c r="B1265" s="727" t="s">
        <v>1843</v>
      </c>
      <c r="C1265" s="727" t="s">
        <v>1849</v>
      </c>
      <c r="D1265" s="810" t="s">
        <v>2962</v>
      </c>
      <c r="E1265" s="811" t="s">
        <v>1860</v>
      </c>
      <c r="F1265" s="727" t="s">
        <v>1844</v>
      </c>
      <c r="G1265" s="727" t="s">
        <v>2944</v>
      </c>
      <c r="H1265" s="727" t="s">
        <v>610</v>
      </c>
      <c r="I1265" s="727" t="s">
        <v>2950</v>
      </c>
      <c r="J1265" s="727" t="s">
        <v>2946</v>
      </c>
      <c r="K1265" s="727" t="s">
        <v>2951</v>
      </c>
      <c r="L1265" s="728">
        <v>1454.23</v>
      </c>
      <c r="M1265" s="728">
        <v>1454.23</v>
      </c>
      <c r="N1265" s="727">
        <v>1</v>
      </c>
      <c r="O1265" s="812">
        <v>1</v>
      </c>
      <c r="P1265" s="728"/>
      <c r="Q1265" s="745">
        <v>0</v>
      </c>
      <c r="R1265" s="727"/>
      <c r="S1265" s="745">
        <v>0</v>
      </c>
      <c r="T1265" s="812"/>
      <c r="U1265" s="768">
        <v>0</v>
      </c>
    </row>
    <row r="1266" spans="1:21" ht="14.4" customHeight="1" x14ac:dyDescent="0.3">
      <c r="A1266" s="726">
        <v>31</v>
      </c>
      <c r="B1266" s="727" t="s">
        <v>1843</v>
      </c>
      <c r="C1266" s="727" t="s">
        <v>1849</v>
      </c>
      <c r="D1266" s="810" t="s">
        <v>2962</v>
      </c>
      <c r="E1266" s="811" t="s">
        <v>1860</v>
      </c>
      <c r="F1266" s="727" t="s">
        <v>1844</v>
      </c>
      <c r="G1266" s="727" t="s">
        <v>2952</v>
      </c>
      <c r="H1266" s="727" t="s">
        <v>571</v>
      </c>
      <c r="I1266" s="727" t="s">
        <v>2953</v>
      </c>
      <c r="J1266" s="727" t="s">
        <v>2954</v>
      </c>
      <c r="K1266" s="727" t="s">
        <v>2955</v>
      </c>
      <c r="L1266" s="728">
        <v>908.53</v>
      </c>
      <c r="M1266" s="728">
        <v>908.53</v>
      </c>
      <c r="N1266" s="727">
        <v>1</v>
      </c>
      <c r="O1266" s="812">
        <v>1</v>
      </c>
      <c r="P1266" s="728"/>
      <c r="Q1266" s="745">
        <v>0</v>
      </c>
      <c r="R1266" s="727"/>
      <c r="S1266" s="745">
        <v>0</v>
      </c>
      <c r="T1266" s="812"/>
      <c r="U1266" s="768">
        <v>0</v>
      </c>
    </row>
    <row r="1267" spans="1:21" ht="14.4" customHeight="1" x14ac:dyDescent="0.3">
      <c r="A1267" s="726">
        <v>31</v>
      </c>
      <c r="B1267" s="727" t="s">
        <v>1843</v>
      </c>
      <c r="C1267" s="727" t="s">
        <v>1849</v>
      </c>
      <c r="D1267" s="810" t="s">
        <v>2962</v>
      </c>
      <c r="E1267" s="811" t="s">
        <v>1860</v>
      </c>
      <c r="F1267" s="727" t="s">
        <v>1844</v>
      </c>
      <c r="G1267" s="727" t="s">
        <v>2952</v>
      </c>
      <c r="H1267" s="727" t="s">
        <v>571</v>
      </c>
      <c r="I1267" s="727" t="s">
        <v>2956</v>
      </c>
      <c r="J1267" s="727" t="s">
        <v>2954</v>
      </c>
      <c r="K1267" s="727" t="s">
        <v>2957</v>
      </c>
      <c r="L1267" s="728">
        <v>0</v>
      </c>
      <c r="M1267" s="728">
        <v>0</v>
      </c>
      <c r="N1267" s="727">
        <v>2</v>
      </c>
      <c r="O1267" s="812">
        <v>1</v>
      </c>
      <c r="P1267" s="728"/>
      <c r="Q1267" s="745"/>
      <c r="R1267" s="727"/>
      <c r="S1267" s="745">
        <v>0</v>
      </c>
      <c r="T1267" s="812"/>
      <c r="U1267" s="768">
        <v>0</v>
      </c>
    </row>
    <row r="1268" spans="1:21" ht="14.4" customHeight="1" x14ac:dyDescent="0.3">
      <c r="A1268" s="726">
        <v>31</v>
      </c>
      <c r="B1268" s="727" t="s">
        <v>1843</v>
      </c>
      <c r="C1268" s="727" t="s">
        <v>1849</v>
      </c>
      <c r="D1268" s="810" t="s">
        <v>2962</v>
      </c>
      <c r="E1268" s="811" t="s">
        <v>1860</v>
      </c>
      <c r="F1268" s="727" t="s">
        <v>1844</v>
      </c>
      <c r="G1268" s="727" t="s">
        <v>2958</v>
      </c>
      <c r="H1268" s="727" t="s">
        <v>610</v>
      </c>
      <c r="I1268" s="727" t="s">
        <v>2959</v>
      </c>
      <c r="J1268" s="727" t="s">
        <v>1470</v>
      </c>
      <c r="K1268" s="727" t="s">
        <v>2960</v>
      </c>
      <c r="L1268" s="728">
        <v>301.2</v>
      </c>
      <c r="M1268" s="728">
        <v>301.2</v>
      </c>
      <c r="N1268" s="727">
        <v>1</v>
      </c>
      <c r="O1268" s="812">
        <v>1</v>
      </c>
      <c r="P1268" s="728"/>
      <c r="Q1268" s="745">
        <v>0</v>
      </c>
      <c r="R1268" s="727"/>
      <c r="S1268" s="745">
        <v>0</v>
      </c>
      <c r="T1268" s="812"/>
      <c r="U1268" s="768">
        <v>0</v>
      </c>
    </row>
    <row r="1269" spans="1:21" ht="14.4" customHeight="1" x14ac:dyDescent="0.3">
      <c r="A1269" s="726">
        <v>31</v>
      </c>
      <c r="B1269" s="727" t="s">
        <v>1843</v>
      </c>
      <c r="C1269" s="727" t="s">
        <v>1849</v>
      </c>
      <c r="D1269" s="810" t="s">
        <v>2962</v>
      </c>
      <c r="E1269" s="811" t="s">
        <v>1864</v>
      </c>
      <c r="F1269" s="727" t="s">
        <v>1844</v>
      </c>
      <c r="G1269" s="727" t="s">
        <v>1885</v>
      </c>
      <c r="H1269" s="727" t="s">
        <v>610</v>
      </c>
      <c r="I1269" s="727" t="s">
        <v>1612</v>
      </c>
      <c r="J1269" s="727" t="s">
        <v>1067</v>
      </c>
      <c r="K1269" s="727" t="s">
        <v>1613</v>
      </c>
      <c r="L1269" s="728">
        <v>225.06</v>
      </c>
      <c r="M1269" s="728">
        <v>225.06</v>
      </c>
      <c r="N1269" s="727">
        <v>1</v>
      </c>
      <c r="O1269" s="812">
        <v>1</v>
      </c>
      <c r="P1269" s="728">
        <v>225.06</v>
      </c>
      <c r="Q1269" s="745">
        <v>1</v>
      </c>
      <c r="R1269" s="727">
        <v>1</v>
      </c>
      <c r="S1269" s="745">
        <v>1</v>
      </c>
      <c r="T1269" s="812">
        <v>1</v>
      </c>
      <c r="U1269" s="768">
        <v>1</v>
      </c>
    </row>
    <row r="1270" spans="1:21" ht="14.4" customHeight="1" x14ac:dyDescent="0.3">
      <c r="A1270" s="726">
        <v>31</v>
      </c>
      <c r="B1270" s="727" t="s">
        <v>1843</v>
      </c>
      <c r="C1270" s="727" t="s">
        <v>1849</v>
      </c>
      <c r="D1270" s="810" t="s">
        <v>2962</v>
      </c>
      <c r="E1270" s="811" t="s">
        <v>1864</v>
      </c>
      <c r="F1270" s="727" t="s">
        <v>1844</v>
      </c>
      <c r="G1270" s="727" t="s">
        <v>1946</v>
      </c>
      <c r="H1270" s="727" t="s">
        <v>571</v>
      </c>
      <c r="I1270" s="727" t="s">
        <v>1947</v>
      </c>
      <c r="J1270" s="727" t="s">
        <v>1948</v>
      </c>
      <c r="K1270" s="727" t="s">
        <v>1949</v>
      </c>
      <c r="L1270" s="728">
        <v>132.97999999999999</v>
      </c>
      <c r="M1270" s="728">
        <v>265.95999999999998</v>
      </c>
      <c r="N1270" s="727">
        <v>2</v>
      </c>
      <c r="O1270" s="812">
        <v>1</v>
      </c>
      <c r="P1270" s="728">
        <v>265.95999999999998</v>
      </c>
      <c r="Q1270" s="745">
        <v>1</v>
      </c>
      <c r="R1270" s="727">
        <v>2</v>
      </c>
      <c r="S1270" s="745">
        <v>1</v>
      </c>
      <c r="T1270" s="812">
        <v>1</v>
      </c>
      <c r="U1270" s="768">
        <v>1</v>
      </c>
    </row>
    <row r="1271" spans="1:21" ht="14.4" customHeight="1" x14ac:dyDescent="0.3">
      <c r="A1271" s="726">
        <v>31</v>
      </c>
      <c r="B1271" s="727" t="s">
        <v>1843</v>
      </c>
      <c r="C1271" s="727" t="s">
        <v>1849</v>
      </c>
      <c r="D1271" s="810" t="s">
        <v>2962</v>
      </c>
      <c r="E1271" s="811" t="s">
        <v>1864</v>
      </c>
      <c r="F1271" s="727" t="s">
        <v>1844</v>
      </c>
      <c r="G1271" s="727" t="s">
        <v>1886</v>
      </c>
      <c r="H1271" s="727" t="s">
        <v>610</v>
      </c>
      <c r="I1271" s="727" t="s">
        <v>1888</v>
      </c>
      <c r="J1271" s="727" t="s">
        <v>753</v>
      </c>
      <c r="K1271" s="727" t="s">
        <v>1495</v>
      </c>
      <c r="L1271" s="728">
        <v>736.33</v>
      </c>
      <c r="M1271" s="728">
        <v>2208.9900000000002</v>
      </c>
      <c r="N1271" s="727">
        <v>3</v>
      </c>
      <c r="O1271" s="812">
        <v>2</v>
      </c>
      <c r="P1271" s="728">
        <v>2208.9900000000002</v>
      </c>
      <c r="Q1271" s="745">
        <v>1</v>
      </c>
      <c r="R1271" s="727">
        <v>3</v>
      </c>
      <c r="S1271" s="745">
        <v>1</v>
      </c>
      <c r="T1271" s="812">
        <v>2</v>
      </c>
      <c r="U1271" s="768">
        <v>1</v>
      </c>
    </row>
    <row r="1272" spans="1:21" ht="14.4" customHeight="1" x14ac:dyDescent="0.3">
      <c r="A1272" s="726">
        <v>31</v>
      </c>
      <c r="B1272" s="727" t="s">
        <v>1843</v>
      </c>
      <c r="C1272" s="727" t="s">
        <v>1849</v>
      </c>
      <c r="D1272" s="810" t="s">
        <v>2962</v>
      </c>
      <c r="E1272" s="811" t="s">
        <v>1864</v>
      </c>
      <c r="F1272" s="727" t="s">
        <v>1844</v>
      </c>
      <c r="G1272" s="727" t="s">
        <v>2162</v>
      </c>
      <c r="H1272" s="727" t="s">
        <v>571</v>
      </c>
      <c r="I1272" s="727" t="s">
        <v>2163</v>
      </c>
      <c r="J1272" s="727" t="s">
        <v>2164</v>
      </c>
      <c r="K1272" s="727" t="s">
        <v>1958</v>
      </c>
      <c r="L1272" s="728">
        <v>93.96</v>
      </c>
      <c r="M1272" s="728">
        <v>93.96</v>
      </c>
      <c r="N1272" s="727">
        <v>1</v>
      </c>
      <c r="O1272" s="812">
        <v>1</v>
      </c>
      <c r="P1272" s="728">
        <v>93.96</v>
      </c>
      <c r="Q1272" s="745">
        <v>1</v>
      </c>
      <c r="R1272" s="727">
        <v>1</v>
      </c>
      <c r="S1272" s="745">
        <v>1</v>
      </c>
      <c r="T1272" s="812">
        <v>1</v>
      </c>
      <c r="U1272" s="768">
        <v>1</v>
      </c>
    </row>
    <row r="1273" spans="1:21" ht="14.4" customHeight="1" x14ac:dyDescent="0.3">
      <c r="A1273" s="726">
        <v>31</v>
      </c>
      <c r="B1273" s="727" t="s">
        <v>1843</v>
      </c>
      <c r="C1273" s="727" t="s">
        <v>1849</v>
      </c>
      <c r="D1273" s="810" t="s">
        <v>2962</v>
      </c>
      <c r="E1273" s="811" t="s">
        <v>1864</v>
      </c>
      <c r="F1273" s="727" t="s">
        <v>1844</v>
      </c>
      <c r="G1273" s="727" t="s">
        <v>1894</v>
      </c>
      <c r="H1273" s="727" t="s">
        <v>571</v>
      </c>
      <c r="I1273" s="727" t="s">
        <v>1974</v>
      </c>
      <c r="J1273" s="727" t="s">
        <v>1030</v>
      </c>
      <c r="K1273" s="727" t="s">
        <v>1975</v>
      </c>
      <c r="L1273" s="728">
        <v>50.32</v>
      </c>
      <c r="M1273" s="728">
        <v>50.32</v>
      </c>
      <c r="N1273" s="727">
        <v>1</v>
      </c>
      <c r="O1273" s="812">
        <v>1</v>
      </c>
      <c r="P1273" s="728">
        <v>50.32</v>
      </c>
      <c r="Q1273" s="745">
        <v>1</v>
      </c>
      <c r="R1273" s="727">
        <v>1</v>
      </c>
      <c r="S1273" s="745">
        <v>1</v>
      </c>
      <c r="T1273" s="812">
        <v>1</v>
      </c>
      <c r="U1273" s="768">
        <v>1</v>
      </c>
    </row>
    <row r="1274" spans="1:21" ht="14.4" customHeight="1" x14ac:dyDescent="0.3">
      <c r="A1274" s="726">
        <v>31</v>
      </c>
      <c r="B1274" s="727" t="s">
        <v>1843</v>
      </c>
      <c r="C1274" s="727" t="s">
        <v>1849</v>
      </c>
      <c r="D1274" s="810" t="s">
        <v>2962</v>
      </c>
      <c r="E1274" s="811" t="s">
        <v>1874</v>
      </c>
      <c r="F1274" s="727" t="s">
        <v>1846</v>
      </c>
      <c r="G1274" s="727" t="s">
        <v>1904</v>
      </c>
      <c r="H1274" s="727" t="s">
        <v>571</v>
      </c>
      <c r="I1274" s="727" t="s">
        <v>1990</v>
      </c>
      <c r="J1274" s="727" t="s">
        <v>1991</v>
      </c>
      <c r="K1274" s="727" t="s">
        <v>1992</v>
      </c>
      <c r="L1274" s="728">
        <v>350</v>
      </c>
      <c r="M1274" s="728">
        <v>350</v>
      </c>
      <c r="N1274" s="727">
        <v>1</v>
      </c>
      <c r="O1274" s="812">
        <v>1</v>
      </c>
      <c r="P1274" s="728">
        <v>350</v>
      </c>
      <c r="Q1274" s="745">
        <v>1</v>
      </c>
      <c r="R1274" s="727">
        <v>1</v>
      </c>
      <c r="S1274" s="745">
        <v>1</v>
      </c>
      <c r="T1274" s="812">
        <v>1</v>
      </c>
      <c r="U1274" s="768">
        <v>1</v>
      </c>
    </row>
    <row r="1275" spans="1:21" ht="14.4" customHeight="1" x14ac:dyDescent="0.3">
      <c r="A1275" s="726">
        <v>31</v>
      </c>
      <c r="B1275" s="727" t="s">
        <v>1843</v>
      </c>
      <c r="C1275" s="727" t="s">
        <v>1851</v>
      </c>
      <c r="D1275" s="810" t="s">
        <v>2963</v>
      </c>
      <c r="E1275" s="811" t="s">
        <v>1861</v>
      </c>
      <c r="F1275" s="727" t="s">
        <v>1846</v>
      </c>
      <c r="G1275" s="727" t="s">
        <v>1900</v>
      </c>
      <c r="H1275" s="727" t="s">
        <v>571</v>
      </c>
      <c r="I1275" s="727" t="s">
        <v>1901</v>
      </c>
      <c r="J1275" s="727" t="s">
        <v>1902</v>
      </c>
      <c r="K1275" s="727" t="s">
        <v>1903</v>
      </c>
      <c r="L1275" s="728">
        <v>35.130000000000003</v>
      </c>
      <c r="M1275" s="728">
        <v>70.260000000000005</v>
      </c>
      <c r="N1275" s="727">
        <v>2</v>
      </c>
      <c r="O1275" s="812">
        <v>1</v>
      </c>
      <c r="P1275" s="728">
        <v>70.260000000000005</v>
      </c>
      <c r="Q1275" s="745">
        <v>1</v>
      </c>
      <c r="R1275" s="727">
        <v>2</v>
      </c>
      <c r="S1275" s="745">
        <v>1</v>
      </c>
      <c r="T1275" s="812">
        <v>1</v>
      </c>
      <c r="U1275" s="768">
        <v>1</v>
      </c>
    </row>
    <row r="1276" spans="1:21" ht="14.4" customHeight="1" x14ac:dyDescent="0.3">
      <c r="A1276" s="726">
        <v>31</v>
      </c>
      <c r="B1276" s="727" t="s">
        <v>1843</v>
      </c>
      <c r="C1276" s="727" t="s">
        <v>1851</v>
      </c>
      <c r="D1276" s="810" t="s">
        <v>2963</v>
      </c>
      <c r="E1276" s="811" t="s">
        <v>1861</v>
      </c>
      <c r="F1276" s="727" t="s">
        <v>1846</v>
      </c>
      <c r="G1276" s="727" t="s">
        <v>1904</v>
      </c>
      <c r="H1276" s="727" t="s">
        <v>571</v>
      </c>
      <c r="I1276" s="727" t="s">
        <v>1905</v>
      </c>
      <c r="J1276" s="727" t="s">
        <v>1906</v>
      </c>
      <c r="K1276" s="727" t="s">
        <v>1907</v>
      </c>
      <c r="L1276" s="728">
        <v>492.18</v>
      </c>
      <c r="M1276" s="728">
        <v>984.36</v>
      </c>
      <c r="N1276" s="727">
        <v>2</v>
      </c>
      <c r="O1276" s="812">
        <v>2</v>
      </c>
      <c r="P1276" s="728">
        <v>984.36</v>
      </c>
      <c r="Q1276" s="745">
        <v>1</v>
      </c>
      <c r="R1276" s="727">
        <v>2</v>
      </c>
      <c r="S1276" s="745">
        <v>1</v>
      </c>
      <c r="T1276" s="812">
        <v>2</v>
      </c>
      <c r="U1276" s="768">
        <v>1</v>
      </c>
    </row>
    <row r="1277" spans="1:21" ht="14.4" customHeight="1" x14ac:dyDescent="0.3">
      <c r="A1277" s="726">
        <v>31</v>
      </c>
      <c r="B1277" s="727" t="s">
        <v>1843</v>
      </c>
      <c r="C1277" s="727" t="s">
        <v>1851</v>
      </c>
      <c r="D1277" s="810" t="s">
        <v>2963</v>
      </c>
      <c r="E1277" s="811" t="s">
        <v>1861</v>
      </c>
      <c r="F1277" s="727" t="s">
        <v>1846</v>
      </c>
      <c r="G1277" s="727" t="s">
        <v>1904</v>
      </c>
      <c r="H1277" s="727" t="s">
        <v>571</v>
      </c>
      <c r="I1277" s="727" t="s">
        <v>1987</v>
      </c>
      <c r="J1277" s="727" t="s">
        <v>1988</v>
      </c>
      <c r="K1277" s="727" t="s">
        <v>1989</v>
      </c>
      <c r="L1277" s="728">
        <v>971.25</v>
      </c>
      <c r="M1277" s="728">
        <v>971.25</v>
      </c>
      <c r="N1277" s="727">
        <v>1</v>
      </c>
      <c r="O1277" s="812">
        <v>1</v>
      </c>
      <c r="P1277" s="728">
        <v>971.25</v>
      </c>
      <c r="Q1277" s="745">
        <v>1</v>
      </c>
      <c r="R1277" s="727">
        <v>1</v>
      </c>
      <c r="S1277" s="745">
        <v>1</v>
      </c>
      <c r="T1277" s="812">
        <v>1</v>
      </c>
      <c r="U1277" s="768">
        <v>1</v>
      </c>
    </row>
    <row r="1278" spans="1:21" ht="14.4" customHeight="1" x14ac:dyDescent="0.3">
      <c r="A1278" s="726">
        <v>31</v>
      </c>
      <c r="B1278" s="727" t="s">
        <v>1843</v>
      </c>
      <c r="C1278" s="727" t="s">
        <v>1851</v>
      </c>
      <c r="D1278" s="810" t="s">
        <v>2963</v>
      </c>
      <c r="E1278" s="811" t="s">
        <v>1861</v>
      </c>
      <c r="F1278" s="727" t="s">
        <v>1846</v>
      </c>
      <c r="G1278" s="727" t="s">
        <v>1917</v>
      </c>
      <c r="H1278" s="727" t="s">
        <v>571</v>
      </c>
      <c r="I1278" s="727" t="s">
        <v>1918</v>
      </c>
      <c r="J1278" s="727" t="s">
        <v>1919</v>
      </c>
      <c r="K1278" s="727" t="s">
        <v>1920</v>
      </c>
      <c r="L1278" s="728">
        <v>200</v>
      </c>
      <c r="M1278" s="728">
        <v>400</v>
      </c>
      <c r="N1278" s="727">
        <v>2</v>
      </c>
      <c r="O1278" s="812">
        <v>1</v>
      </c>
      <c r="P1278" s="728">
        <v>400</v>
      </c>
      <c r="Q1278" s="745">
        <v>1</v>
      </c>
      <c r="R1278" s="727">
        <v>2</v>
      </c>
      <c r="S1278" s="745">
        <v>1</v>
      </c>
      <c r="T1278" s="812">
        <v>1</v>
      </c>
      <c r="U1278" s="768">
        <v>1</v>
      </c>
    </row>
    <row r="1279" spans="1:21" ht="14.4" customHeight="1" x14ac:dyDescent="0.3">
      <c r="A1279" s="726">
        <v>31</v>
      </c>
      <c r="B1279" s="727" t="s">
        <v>1843</v>
      </c>
      <c r="C1279" s="727" t="s">
        <v>1851</v>
      </c>
      <c r="D1279" s="810" t="s">
        <v>2963</v>
      </c>
      <c r="E1279" s="811" t="s">
        <v>1862</v>
      </c>
      <c r="F1279" s="727" t="s">
        <v>1844</v>
      </c>
      <c r="G1279" s="727" t="s">
        <v>1890</v>
      </c>
      <c r="H1279" s="727" t="s">
        <v>610</v>
      </c>
      <c r="I1279" s="727" t="s">
        <v>1692</v>
      </c>
      <c r="J1279" s="727" t="s">
        <v>1693</v>
      </c>
      <c r="K1279" s="727" t="s">
        <v>1694</v>
      </c>
      <c r="L1279" s="728">
        <v>0</v>
      </c>
      <c r="M1279" s="728">
        <v>0</v>
      </c>
      <c r="N1279" s="727">
        <v>1</v>
      </c>
      <c r="O1279" s="812">
        <v>1</v>
      </c>
      <c r="P1279" s="728"/>
      <c r="Q1279" s="745"/>
      <c r="R1279" s="727"/>
      <c r="S1279" s="745">
        <v>0</v>
      </c>
      <c r="T1279" s="812"/>
      <c r="U1279" s="768">
        <v>0</v>
      </c>
    </row>
    <row r="1280" spans="1:21" ht="14.4" customHeight="1" x14ac:dyDescent="0.3">
      <c r="A1280" s="726">
        <v>31</v>
      </c>
      <c r="B1280" s="727" t="s">
        <v>1843</v>
      </c>
      <c r="C1280" s="727" t="s">
        <v>1851</v>
      </c>
      <c r="D1280" s="810" t="s">
        <v>2963</v>
      </c>
      <c r="E1280" s="811" t="s">
        <v>1862</v>
      </c>
      <c r="F1280" s="727" t="s">
        <v>1846</v>
      </c>
      <c r="G1280" s="727" t="s">
        <v>1900</v>
      </c>
      <c r="H1280" s="727" t="s">
        <v>571</v>
      </c>
      <c r="I1280" s="727" t="s">
        <v>1901</v>
      </c>
      <c r="J1280" s="727" t="s">
        <v>1902</v>
      </c>
      <c r="K1280" s="727" t="s">
        <v>1903</v>
      </c>
      <c r="L1280" s="728">
        <v>35.130000000000003</v>
      </c>
      <c r="M1280" s="728">
        <v>140.52000000000001</v>
      </c>
      <c r="N1280" s="727">
        <v>4</v>
      </c>
      <c r="O1280" s="812">
        <v>2</v>
      </c>
      <c r="P1280" s="728">
        <v>140.52000000000001</v>
      </c>
      <c r="Q1280" s="745">
        <v>1</v>
      </c>
      <c r="R1280" s="727">
        <v>4</v>
      </c>
      <c r="S1280" s="745">
        <v>1</v>
      </c>
      <c r="T1280" s="812">
        <v>2</v>
      </c>
      <c r="U1280" s="768">
        <v>1</v>
      </c>
    </row>
    <row r="1281" spans="1:21" ht="14.4" customHeight="1" x14ac:dyDescent="0.3">
      <c r="A1281" s="726">
        <v>31</v>
      </c>
      <c r="B1281" s="727" t="s">
        <v>1843</v>
      </c>
      <c r="C1281" s="727" t="s">
        <v>1851</v>
      </c>
      <c r="D1281" s="810" t="s">
        <v>2963</v>
      </c>
      <c r="E1281" s="811" t="s">
        <v>1862</v>
      </c>
      <c r="F1281" s="727" t="s">
        <v>1846</v>
      </c>
      <c r="G1281" s="727" t="s">
        <v>1904</v>
      </c>
      <c r="H1281" s="727" t="s">
        <v>571</v>
      </c>
      <c r="I1281" s="727" t="s">
        <v>1981</v>
      </c>
      <c r="J1281" s="727" t="s">
        <v>1982</v>
      </c>
      <c r="K1281" s="727" t="s">
        <v>1983</v>
      </c>
      <c r="L1281" s="728">
        <v>199.5</v>
      </c>
      <c r="M1281" s="728">
        <v>199.5</v>
      </c>
      <c r="N1281" s="727">
        <v>1</v>
      </c>
      <c r="O1281" s="812">
        <v>1</v>
      </c>
      <c r="P1281" s="728">
        <v>199.5</v>
      </c>
      <c r="Q1281" s="745">
        <v>1</v>
      </c>
      <c r="R1281" s="727">
        <v>1</v>
      </c>
      <c r="S1281" s="745">
        <v>1</v>
      </c>
      <c r="T1281" s="812">
        <v>1</v>
      </c>
      <c r="U1281" s="768">
        <v>1</v>
      </c>
    </row>
    <row r="1282" spans="1:21" ht="14.4" customHeight="1" x14ac:dyDescent="0.3">
      <c r="A1282" s="726">
        <v>31</v>
      </c>
      <c r="B1282" s="727" t="s">
        <v>1843</v>
      </c>
      <c r="C1282" s="727" t="s">
        <v>1851</v>
      </c>
      <c r="D1282" s="810" t="s">
        <v>2963</v>
      </c>
      <c r="E1282" s="811" t="s">
        <v>1862</v>
      </c>
      <c r="F1282" s="727" t="s">
        <v>1846</v>
      </c>
      <c r="G1282" s="727" t="s">
        <v>1917</v>
      </c>
      <c r="H1282" s="727" t="s">
        <v>571</v>
      </c>
      <c r="I1282" s="727" t="s">
        <v>1918</v>
      </c>
      <c r="J1282" s="727" t="s">
        <v>1919</v>
      </c>
      <c r="K1282" s="727" t="s">
        <v>1920</v>
      </c>
      <c r="L1282" s="728">
        <v>200</v>
      </c>
      <c r="M1282" s="728">
        <v>400</v>
      </c>
      <c r="N1282" s="727">
        <v>2</v>
      </c>
      <c r="O1282" s="812">
        <v>1</v>
      </c>
      <c r="P1282" s="728">
        <v>400</v>
      </c>
      <c r="Q1282" s="745">
        <v>1</v>
      </c>
      <c r="R1282" s="727">
        <v>2</v>
      </c>
      <c r="S1282" s="745">
        <v>1</v>
      </c>
      <c r="T1282" s="812">
        <v>1</v>
      </c>
      <c r="U1282" s="768">
        <v>1</v>
      </c>
    </row>
    <row r="1283" spans="1:21" ht="14.4" customHeight="1" x14ac:dyDescent="0.3">
      <c r="A1283" s="726">
        <v>31</v>
      </c>
      <c r="B1283" s="727" t="s">
        <v>1843</v>
      </c>
      <c r="C1283" s="727" t="s">
        <v>1851</v>
      </c>
      <c r="D1283" s="810" t="s">
        <v>2963</v>
      </c>
      <c r="E1283" s="811" t="s">
        <v>1863</v>
      </c>
      <c r="F1283" s="727" t="s">
        <v>1844</v>
      </c>
      <c r="G1283" s="727" t="s">
        <v>1885</v>
      </c>
      <c r="H1283" s="727" t="s">
        <v>610</v>
      </c>
      <c r="I1283" s="727" t="s">
        <v>1614</v>
      </c>
      <c r="J1283" s="727" t="s">
        <v>1067</v>
      </c>
      <c r="K1283" s="727" t="s">
        <v>1615</v>
      </c>
      <c r="L1283" s="728">
        <v>154.36000000000001</v>
      </c>
      <c r="M1283" s="728">
        <v>154.36000000000001</v>
      </c>
      <c r="N1283" s="727">
        <v>1</v>
      </c>
      <c r="O1283" s="812">
        <v>1</v>
      </c>
      <c r="P1283" s="728"/>
      <c r="Q1283" s="745">
        <v>0</v>
      </c>
      <c r="R1283" s="727"/>
      <c r="S1283" s="745">
        <v>0</v>
      </c>
      <c r="T1283" s="812"/>
      <c r="U1283" s="768">
        <v>0</v>
      </c>
    </row>
    <row r="1284" spans="1:21" ht="14.4" customHeight="1" x14ac:dyDescent="0.3">
      <c r="A1284" s="726">
        <v>31</v>
      </c>
      <c r="B1284" s="727" t="s">
        <v>1843</v>
      </c>
      <c r="C1284" s="727" t="s">
        <v>1851</v>
      </c>
      <c r="D1284" s="810" t="s">
        <v>2963</v>
      </c>
      <c r="E1284" s="811" t="s">
        <v>1863</v>
      </c>
      <c r="F1284" s="727" t="s">
        <v>1846</v>
      </c>
      <c r="G1284" s="727" t="s">
        <v>1900</v>
      </c>
      <c r="H1284" s="727" t="s">
        <v>571</v>
      </c>
      <c r="I1284" s="727" t="s">
        <v>1901</v>
      </c>
      <c r="J1284" s="727" t="s">
        <v>1902</v>
      </c>
      <c r="K1284" s="727" t="s">
        <v>1903</v>
      </c>
      <c r="L1284" s="728">
        <v>35.130000000000003</v>
      </c>
      <c r="M1284" s="728">
        <v>140.52000000000001</v>
      </c>
      <c r="N1284" s="727">
        <v>4</v>
      </c>
      <c r="O1284" s="812">
        <v>2</v>
      </c>
      <c r="P1284" s="728">
        <v>140.52000000000001</v>
      </c>
      <c r="Q1284" s="745">
        <v>1</v>
      </c>
      <c r="R1284" s="727">
        <v>4</v>
      </c>
      <c r="S1284" s="745">
        <v>1</v>
      </c>
      <c r="T1284" s="812">
        <v>2</v>
      </c>
      <c r="U1284" s="768">
        <v>1</v>
      </c>
    </row>
    <row r="1285" spans="1:21" ht="14.4" customHeight="1" x14ac:dyDescent="0.3">
      <c r="A1285" s="726">
        <v>31</v>
      </c>
      <c r="B1285" s="727" t="s">
        <v>1843</v>
      </c>
      <c r="C1285" s="727" t="s">
        <v>1851</v>
      </c>
      <c r="D1285" s="810" t="s">
        <v>2963</v>
      </c>
      <c r="E1285" s="811" t="s">
        <v>1863</v>
      </c>
      <c r="F1285" s="727" t="s">
        <v>1846</v>
      </c>
      <c r="G1285" s="727" t="s">
        <v>1917</v>
      </c>
      <c r="H1285" s="727" t="s">
        <v>571</v>
      </c>
      <c r="I1285" s="727" t="s">
        <v>1918</v>
      </c>
      <c r="J1285" s="727" t="s">
        <v>1919</v>
      </c>
      <c r="K1285" s="727" t="s">
        <v>1920</v>
      </c>
      <c r="L1285" s="728">
        <v>200</v>
      </c>
      <c r="M1285" s="728">
        <v>400</v>
      </c>
      <c r="N1285" s="727">
        <v>2</v>
      </c>
      <c r="O1285" s="812">
        <v>1</v>
      </c>
      <c r="P1285" s="728">
        <v>400</v>
      </c>
      <c r="Q1285" s="745">
        <v>1</v>
      </c>
      <c r="R1285" s="727">
        <v>2</v>
      </c>
      <c r="S1285" s="745">
        <v>1</v>
      </c>
      <c r="T1285" s="812">
        <v>1</v>
      </c>
      <c r="U1285" s="768">
        <v>1</v>
      </c>
    </row>
    <row r="1286" spans="1:21" ht="14.4" customHeight="1" x14ac:dyDescent="0.3">
      <c r="A1286" s="726">
        <v>31</v>
      </c>
      <c r="B1286" s="727" t="s">
        <v>1843</v>
      </c>
      <c r="C1286" s="727" t="s">
        <v>1851</v>
      </c>
      <c r="D1286" s="810" t="s">
        <v>2963</v>
      </c>
      <c r="E1286" s="811" t="s">
        <v>1868</v>
      </c>
      <c r="F1286" s="727" t="s">
        <v>1846</v>
      </c>
      <c r="G1286" s="727" t="s">
        <v>1900</v>
      </c>
      <c r="H1286" s="727" t="s">
        <v>571</v>
      </c>
      <c r="I1286" s="727" t="s">
        <v>1901</v>
      </c>
      <c r="J1286" s="727" t="s">
        <v>1902</v>
      </c>
      <c r="K1286" s="727" t="s">
        <v>1903</v>
      </c>
      <c r="L1286" s="728">
        <v>35.130000000000003</v>
      </c>
      <c r="M1286" s="728">
        <v>140.52000000000001</v>
      </c>
      <c r="N1286" s="727">
        <v>4</v>
      </c>
      <c r="O1286" s="812">
        <v>2</v>
      </c>
      <c r="P1286" s="728">
        <v>140.52000000000001</v>
      </c>
      <c r="Q1286" s="745">
        <v>1</v>
      </c>
      <c r="R1286" s="727">
        <v>4</v>
      </c>
      <c r="S1286" s="745">
        <v>1</v>
      </c>
      <c r="T1286" s="812">
        <v>2</v>
      </c>
      <c r="U1286" s="768">
        <v>1</v>
      </c>
    </row>
    <row r="1287" spans="1:21" ht="14.4" customHeight="1" x14ac:dyDescent="0.3">
      <c r="A1287" s="726">
        <v>31</v>
      </c>
      <c r="B1287" s="727" t="s">
        <v>1843</v>
      </c>
      <c r="C1287" s="727" t="s">
        <v>1851</v>
      </c>
      <c r="D1287" s="810" t="s">
        <v>2963</v>
      </c>
      <c r="E1287" s="811" t="s">
        <v>1868</v>
      </c>
      <c r="F1287" s="727" t="s">
        <v>1846</v>
      </c>
      <c r="G1287" s="727" t="s">
        <v>1904</v>
      </c>
      <c r="H1287" s="727" t="s">
        <v>571</v>
      </c>
      <c r="I1287" s="727" t="s">
        <v>1905</v>
      </c>
      <c r="J1287" s="727" t="s">
        <v>1906</v>
      </c>
      <c r="K1287" s="727" t="s">
        <v>1907</v>
      </c>
      <c r="L1287" s="728">
        <v>492.18</v>
      </c>
      <c r="M1287" s="728">
        <v>492.18</v>
      </c>
      <c r="N1287" s="727">
        <v>1</v>
      </c>
      <c r="O1287" s="812">
        <v>1</v>
      </c>
      <c r="P1287" s="728">
        <v>492.18</v>
      </c>
      <c r="Q1287" s="745">
        <v>1</v>
      </c>
      <c r="R1287" s="727">
        <v>1</v>
      </c>
      <c r="S1287" s="745">
        <v>1</v>
      </c>
      <c r="T1287" s="812">
        <v>1</v>
      </c>
      <c r="U1287" s="768">
        <v>1</v>
      </c>
    </row>
    <row r="1288" spans="1:21" ht="14.4" customHeight="1" x14ac:dyDescent="0.3">
      <c r="A1288" s="726">
        <v>31</v>
      </c>
      <c r="B1288" s="727" t="s">
        <v>1843</v>
      </c>
      <c r="C1288" s="727" t="s">
        <v>1851</v>
      </c>
      <c r="D1288" s="810" t="s">
        <v>2963</v>
      </c>
      <c r="E1288" s="811" t="s">
        <v>1868</v>
      </c>
      <c r="F1288" s="727" t="s">
        <v>1846</v>
      </c>
      <c r="G1288" s="727" t="s">
        <v>1917</v>
      </c>
      <c r="H1288" s="727" t="s">
        <v>571</v>
      </c>
      <c r="I1288" s="727" t="s">
        <v>1918</v>
      </c>
      <c r="J1288" s="727" t="s">
        <v>1919</v>
      </c>
      <c r="K1288" s="727" t="s">
        <v>1920</v>
      </c>
      <c r="L1288" s="728">
        <v>200</v>
      </c>
      <c r="M1288" s="728">
        <v>400</v>
      </c>
      <c r="N1288" s="727">
        <v>2</v>
      </c>
      <c r="O1288" s="812">
        <v>1</v>
      </c>
      <c r="P1288" s="728">
        <v>400</v>
      </c>
      <c r="Q1288" s="745">
        <v>1</v>
      </c>
      <c r="R1288" s="727">
        <v>2</v>
      </c>
      <c r="S1288" s="745">
        <v>1</v>
      </c>
      <c r="T1288" s="812">
        <v>1</v>
      </c>
      <c r="U1288" s="768">
        <v>1</v>
      </c>
    </row>
    <row r="1289" spans="1:21" ht="14.4" customHeight="1" x14ac:dyDescent="0.3">
      <c r="A1289" s="726">
        <v>31</v>
      </c>
      <c r="B1289" s="727" t="s">
        <v>1843</v>
      </c>
      <c r="C1289" s="727" t="s">
        <v>1851</v>
      </c>
      <c r="D1289" s="810" t="s">
        <v>2963</v>
      </c>
      <c r="E1289" s="811" t="s">
        <v>1869</v>
      </c>
      <c r="F1289" s="727" t="s">
        <v>1846</v>
      </c>
      <c r="G1289" s="727" t="s">
        <v>1904</v>
      </c>
      <c r="H1289" s="727" t="s">
        <v>571</v>
      </c>
      <c r="I1289" s="727" t="s">
        <v>1987</v>
      </c>
      <c r="J1289" s="727" t="s">
        <v>1988</v>
      </c>
      <c r="K1289" s="727" t="s">
        <v>1989</v>
      </c>
      <c r="L1289" s="728">
        <v>971.25</v>
      </c>
      <c r="M1289" s="728">
        <v>1942.5</v>
      </c>
      <c r="N1289" s="727">
        <v>2</v>
      </c>
      <c r="O1289" s="812">
        <v>2</v>
      </c>
      <c r="P1289" s="728">
        <v>1942.5</v>
      </c>
      <c r="Q1289" s="745">
        <v>1</v>
      </c>
      <c r="R1289" s="727">
        <v>2</v>
      </c>
      <c r="S1289" s="745">
        <v>1</v>
      </c>
      <c r="T1289" s="812">
        <v>2</v>
      </c>
      <c r="U1289" s="768">
        <v>1</v>
      </c>
    </row>
    <row r="1290" spans="1:21" ht="14.4" customHeight="1" x14ac:dyDescent="0.3">
      <c r="A1290" s="726">
        <v>31</v>
      </c>
      <c r="B1290" s="727" t="s">
        <v>1843</v>
      </c>
      <c r="C1290" s="727" t="s">
        <v>1851</v>
      </c>
      <c r="D1290" s="810" t="s">
        <v>2963</v>
      </c>
      <c r="E1290" s="811" t="s">
        <v>1869</v>
      </c>
      <c r="F1290" s="727" t="s">
        <v>1846</v>
      </c>
      <c r="G1290" s="727" t="s">
        <v>1904</v>
      </c>
      <c r="H1290" s="727" t="s">
        <v>571</v>
      </c>
      <c r="I1290" s="727" t="s">
        <v>2036</v>
      </c>
      <c r="J1290" s="727" t="s">
        <v>2037</v>
      </c>
      <c r="K1290" s="727" t="s">
        <v>2038</v>
      </c>
      <c r="L1290" s="728">
        <v>1000</v>
      </c>
      <c r="M1290" s="728">
        <v>2000</v>
      </c>
      <c r="N1290" s="727">
        <v>2</v>
      </c>
      <c r="O1290" s="812">
        <v>2</v>
      </c>
      <c r="P1290" s="728">
        <v>2000</v>
      </c>
      <c r="Q1290" s="745">
        <v>1</v>
      </c>
      <c r="R1290" s="727">
        <v>2</v>
      </c>
      <c r="S1290" s="745">
        <v>1</v>
      </c>
      <c r="T1290" s="812">
        <v>2</v>
      </c>
      <c r="U1290" s="768">
        <v>1</v>
      </c>
    </row>
    <row r="1291" spans="1:21" ht="14.4" customHeight="1" x14ac:dyDescent="0.3">
      <c r="A1291" s="726">
        <v>31</v>
      </c>
      <c r="B1291" s="727" t="s">
        <v>1843</v>
      </c>
      <c r="C1291" s="727" t="s">
        <v>1851</v>
      </c>
      <c r="D1291" s="810" t="s">
        <v>2963</v>
      </c>
      <c r="E1291" s="811" t="s">
        <v>1870</v>
      </c>
      <c r="F1291" s="727" t="s">
        <v>1844</v>
      </c>
      <c r="G1291" s="727" t="s">
        <v>1890</v>
      </c>
      <c r="H1291" s="727" t="s">
        <v>610</v>
      </c>
      <c r="I1291" s="727" t="s">
        <v>1692</v>
      </c>
      <c r="J1291" s="727" t="s">
        <v>1693</v>
      </c>
      <c r="K1291" s="727" t="s">
        <v>1694</v>
      </c>
      <c r="L1291" s="728">
        <v>0</v>
      </c>
      <c r="M1291" s="728">
        <v>0</v>
      </c>
      <c r="N1291" s="727">
        <v>1</v>
      </c>
      <c r="O1291" s="812">
        <v>0.5</v>
      </c>
      <c r="P1291" s="728"/>
      <c r="Q1291" s="745"/>
      <c r="R1291" s="727"/>
      <c r="S1291" s="745">
        <v>0</v>
      </c>
      <c r="T1291" s="812"/>
      <c r="U1291" s="768">
        <v>0</v>
      </c>
    </row>
    <row r="1292" spans="1:21" ht="14.4" customHeight="1" x14ac:dyDescent="0.3">
      <c r="A1292" s="726">
        <v>31</v>
      </c>
      <c r="B1292" s="727" t="s">
        <v>1843</v>
      </c>
      <c r="C1292" s="727" t="s">
        <v>1851</v>
      </c>
      <c r="D1292" s="810" t="s">
        <v>2963</v>
      </c>
      <c r="E1292" s="811" t="s">
        <v>1870</v>
      </c>
      <c r="F1292" s="727" t="s">
        <v>1844</v>
      </c>
      <c r="G1292" s="727" t="s">
        <v>1891</v>
      </c>
      <c r="H1292" s="727" t="s">
        <v>571</v>
      </c>
      <c r="I1292" s="727" t="s">
        <v>1892</v>
      </c>
      <c r="J1292" s="727" t="s">
        <v>1134</v>
      </c>
      <c r="K1292" s="727" t="s">
        <v>1893</v>
      </c>
      <c r="L1292" s="728">
        <v>219.37</v>
      </c>
      <c r="M1292" s="728">
        <v>219.37</v>
      </c>
      <c r="N1292" s="727">
        <v>1</v>
      </c>
      <c r="O1292" s="812">
        <v>0.5</v>
      </c>
      <c r="P1292" s="728"/>
      <c r="Q1292" s="745">
        <v>0</v>
      </c>
      <c r="R1292" s="727"/>
      <c r="S1292" s="745">
        <v>0</v>
      </c>
      <c r="T1292" s="812"/>
      <c r="U1292" s="768">
        <v>0</v>
      </c>
    </row>
    <row r="1293" spans="1:21" ht="14.4" customHeight="1" x14ac:dyDescent="0.3">
      <c r="A1293" s="726">
        <v>31</v>
      </c>
      <c r="B1293" s="727" t="s">
        <v>1843</v>
      </c>
      <c r="C1293" s="727" t="s">
        <v>1851</v>
      </c>
      <c r="D1293" s="810" t="s">
        <v>2963</v>
      </c>
      <c r="E1293" s="811" t="s">
        <v>1870</v>
      </c>
      <c r="F1293" s="727" t="s">
        <v>1846</v>
      </c>
      <c r="G1293" s="727" t="s">
        <v>1904</v>
      </c>
      <c r="H1293" s="727" t="s">
        <v>571</v>
      </c>
      <c r="I1293" s="727" t="s">
        <v>1987</v>
      </c>
      <c r="J1293" s="727" t="s">
        <v>1988</v>
      </c>
      <c r="K1293" s="727" t="s">
        <v>1989</v>
      </c>
      <c r="L1293" s="728">
        <v>971.25</v>
      </c>
      <c r="M1293" s="728">
        <v>2913.75</v>
      </c>
      <c r="N1293" s="727">
        <v>3</v>
      </c>
      <c r="O1293" s="812">
        <v>3</v>
      </c>
      <c r="P1293" s="728">
        <v>2913.75</v>
      </c>
      <c r="Q1293" s="745">
        <v>1</v>
      </c>
      <c r="R1293" s="727">
        <v>3</v>
      </c>
      <c r="S1293" s="745">
        <v>1</v>
      </c>
      <c r="T1293" s="812">
        <v>3</v>
      </c>
      <c r="U1293" s="768">
        <v>1</v>
      </c>
    </row>
    <row r="1294" spans="1:21" ht="14.4" customHeight="1" x14ac:dyDescent="0.3">
      <c r="A1294" s="726">
        <v>31</v>
      </c>
      <c r="B1294" s="727" t="s">
        <v>1843</v>
      </c>
      <c r="C1294" s="727" t="s">
        <v>1851</v>
      </c>
      <c r="D1294" s="810" t="s">
        <v>2963</v>
      </c>
      <c r="E1294" s="811" t="s">
        <v>1872</v>
      </c>
      <c r="F1294" s="727" t="s">
        <v>1846</v>
      </c>
      <c r="G1294" s="727" t="s">
        <v>1900</v>
      </c>
      <c r="H1294" s="727" t="s">
        <v>571</v>
      </c>
      <c r="I1294" s="727" t="s">
        <v>1901</v>
      </c>
      <c r="J1294" s="727" t="s">
        <v>1902</v>
      </c>
      <c r="K1294" s="727" t="s">
        <v>1903</v>
      </c>
      <c r="L1294" s="728">
        <v>35.130000000000003</v>
      </c>
      <c r="M1294" s="728">
        <v>140.52000000000001</v>
      </c>
      <c r="N1294" s="727">
        <v>4</v>
      </c>
      <c r="O1294" s="812">
        <v>2</v>
      </c>
      <c r="P1294" s="728">
        <v>140.52000000000001</v>
      </c>
      <c r="Q1294" s="745">
        <v>1</v>
      </c>
      <c r="R1294" s="727">
        <v>4</v>
      </c>
      <c r="S1294" s="745">
        <v>1</v>
      </c>
      <c r="T1294" s="812">
        <v>2</v>
      </c>
      <c r="U1294" s="768">
        <v>1</v>
      </c>
    </row>
    <row r="1295" spans="1:21" ht="14.4" customHeight="1" x14ac:dyDescent="0.3">
      <c r="A1295" s="726">
        <v>31</v>
      </c>
      <c r="B1295" s="727" t="s">
        <v>1843</v>
      </c>
      <c r="C1295" s="727" t="s">
        <v>1851</v>
      </c>
      <c r="D1295" s="810" t="s">
        <v>2963</v>
      </c>
      <c r="E1295" s="811" t="s">
        <v>1872</v>
      </c>
      <c r="F1295" s="727" t="s">
        <v>1846</v>
      </c>
      <c r="G1295" s="727" t="s">
        <v>1917</v>
      </c>
      <c r="H1295" s="727" t="s">
        <v>571</v>
      </c>
      <c r="I1295" s="727" t="s">
        <v>1918</v>
      </c>
      <c r="J1295" s="727" t="s">
        <v>1919</v>
      </c>
      <c r="K1295" s="727" t="s">
        <v>1920</v>
      </c>
      <c r="L1295" s="728">
        <v>200</v>
      </c>
      <c r="M1295" s="728">
        <v>400</v>
      </c>
      <c r="N1295" s="727">
        <v>2</v>
      </c>
      <c r="O1295" s="812">
        <v>1</v>
      </c>
      <c r="P1295" s="728">
        <v>400</v>
      </c>
      <c r="Q1295" s="745">
        <v>1</v>
      </c>
      <c r="R1295" s="727">
        <v>2</v>
      </c>
      <c r="S1295" s="745">
        <v>1</v>
      </c>
      <c r="T1295" s="812">
        <v>1</v>
      </c>
      <c r="U1295" s="768">
        <v>1</v>
      </c>
    </row>
    <row r="1296" spans="1:21" ht="14.4" customHeight="1" x14ac:dyDescent="0.3">
      <c r="A1296" s="726">
        <v>31</v>
      </c>
      <c r="B1296" s="727" t="s">
        <v>1843</v>
      </c>
      <c r="C1296" s="727" t="s">
        <v>1851</v>
      </c>
      <c r="D1296" s="810" t="s">
        <v>2963</v>
      </c>
      <c r="E1296" s="811" t="s">
        <v>1875</v>
      </c>
      <c r="F1296" s="727" t="s">
        <v>1846</v>
      </c>
      <c r="G1296" s="727" t="s">
        <v>1917</v>
      </c>
      <c r="H1296" s="727" t="s">
        <v>571</v>
      </c>
      <c r="I1296" s="727" t="s">
        <v>1918</v>
      </c>
      <c r="J1296" s="727" t="s">
        <v>1919</v>
      </c>
      <c r="K1296" s="727" t="s">
        <v>1920</v>
      </c>
      <c r="L1296" s="728">
        <v>200</v>
      </c>
      <c r="M1296" s="728">
        <v>400</v>
      </c>
      <c r="N1296" s="727">
        <v>2</v>
      </c>
      <c r="O1296" s="812">
        <v>1</v>
      </c>
      <c r="P1296" s="728">
        <v>400</v>
      </c>
      <c r="Q1296" s="745">
        <v>1</v>
      </c>
      <c r="R1296" s="727">
        <v>2</v>
      </c>
      <c r="S1296" s="745">
        <v>1</v>
      </c>
      <c r="T1296" s="812">
        <v>1</v>
      </c>
      <c r="U1296" s="768">
        <v>1</v>
      </c>
    </row>
    <row r="1297" spans="1:21" ht="14.4" customHeight="1" x14ac:dyDescent="0.3">
      <c r="A1297" s="726">
        <v>31</v>
      </c>
      <c r="B1297" s="727" t="s">
        <v>1843</v>
      </c>
      <c r="C1297" s="727" t="s">
        <v>1851</v>
      </c>
      <c r="D1297" s="810" t="s">
        <v>2963</v>
      </c>
      <c r="E1297" s="811" t="s">
        <v>1877</v>
      </c>
      <c r="F1297" s="727" t="s">
        <v>1846</v>
      </c>
      <c r="G1297" s="727" t="s">
        <v>1904</v>
      </c>
      <c r="H1297" s="727" t="s">
        <v>571</v>
      </c>
      <c r="I1297" s="727" t="s">
        <v>1987</v>
      </c>
      <c r="J1297" s="727" t="s">
        <v>1988</v>
      </c>
      <c r="K1297" s="727" t="s">
        <v>1989</v>
      </c>
      <c r="L1297" s="728">
        <v>971.25</v>
      </c>
      <c r="M1297" s="728">
        <v>971.25</v>
      </c>
      <c r="N1297" s="727">
        <v>1</v>
      </c>
      <c r="O1297" s="812">
        <v>1</v>
      </c>
      <c r="P1297" s="728">
        <v>971.25</v>
      </c>
      <c r="Q1297" s="745">
        <v>1</v>
      </c>
      <c r="R1297" s="727">
        <v>1</v>
      </c>
      <c r="S1297" s="745">
        <v>1</v>
      </c>
      <c r="T1297" s="812">
        <v>1</v>
      </c>
      <c r="U1297" s="768">
        <v>1</v>
      </c>
    </row>
    <row r="1298" spans="1:21" ht="14.4" customHeight="1" x14ac:dyDescent="0.3">
      <c r="A1298" s="726">
        <v>31</v>
      </c>
      <c r="B1298" s="727" t="s">
        <v>1843</v>
      </c>
      <c r="C1298" s="727" t="s">
        <v>1851</v>
      </c>
      <c r="D1298" s="810" t="s">
        <v>2963</v>
      </c>
      <c r="E1298" s="811" t="s">
        <v>1880</v>
      </c>
      <c r="F1298" s="727" t="s">
        <v>1846</v>
      </c>
      <c r="G1298" s="727" t="s">
        <v>1900</v>
      </c>
      <c r="H1298" s="727" t="s">
        <v>571</v>
      </c>
      <c r="I1298" s="727" t="s">
        <v>1901</v>
      </c>
      <c r="J1298" s="727" t="s">
        <v>1902</v>
      </c>
      <c r="K1298" s="727" t="s">
        <v>1903</v>
      </c>
      <c r="L1298" s="728">
        <v>35.130000000000003</v>
      </c>
      <c r="M1298" s="728">
        <v>140.52000000000001</v>
      </c>
      <c r="N1298" s="727">
        <v>4</v>
      </c>
      <c r="O1298" s="812">
        <v>2</v>
      </c>
      <c r="P1298" s="728">
        <v>140.52000000000001</v>
      </c>
      <c r="Q1298" s="745">
        <v>1</v>
      </c>
      <c r="R1298" s="727">
        <v>4</v>
      </c>
      <c r="S1298" s="745">
        <v>1</v>
      </c>
      <c r="T1298" s="812">
        <v>2</v>
      </c>
      <c r="U1298" s="768">
        <v>1</v>
      </c>
    </row>
    <row r="1299" spans="1:21" ht="14.4" customHeight="1" x14ac:dyDescent="0.3">
      <c r="A1299" s="726">
        <v>31</v>
      </c>
      <c r="B1299" s="727" t="s">
        <v>1843</v>
      </c>
      <c r="C1299" s="727" t="s">
        <v>1851</v>
      </c>
      <c r="D1299" s="810" t="s">
        <v>2963</v>
      </c>
      <c r="E1299" s="811" t="s">
        <v>1880</v>
      </c>
      <c r="F1299" s="727" t="s">
        <v>1846</v>
      </c>
      <c r="G1299" s="727" t="s">
        <v>1904</v>
      </c>
      <c r="H1299" s="727" t="s">
        <v>571</v>
      </c>
      <c r="I1299" s="727" t="s">
        <v>1987</v>
      </c>
      <c r="J1299" s="727" t="s">
        <v>1988</v>
      </c>
      <c r="K1299" s="727" t="s">
        <v>1989</v>
      </c>
      <c r="L1299" s="728">
        <v>971.25</v>
      </c>
      <c r="M1299" s="728">
        <v>971.25</v>
      </c>
      <c r="N1299" s="727">
        <v>1</v>
      </c>
      <c r="O1299" s="812">
        <v>1</v>
      </c>
      <c r="P1299" s="728">
        <v>971.25</v>
      </c>
      <c r="Q1299" s="745">
        <v>1</v>
      </c>
      <c r="R1299" s="727">
        <v>1</v>
      </c>
      <c r="S1299" s="745">
        <v>1</v>
      </c>
      <c r="T1299" s="812">
        <v>1</v>
      </c>
      <c r="U1299" s="768">
        <v>1</v>
      </c>
    </row>
    <row r="1300" spans="1:21" ht="14.4" customHeight="1" thickBot="1" x14ac:dyDescent="0.35">
      <c r="A1300" s="733">
        <v>31</v>
      </c>
      <c r="B1300" s="734" t="s">
        <v>1843</v>
      </c>
      <c r="C1300" s="734" t="s">
        <v>1851</v>
      </c>
      <c r="D1300" s="813" t="s">
        <v>2963</v>
      </c>
      <c r="E1300" s="814" t="s">
        <v>1880</v>
      </c>
      <c r="F1300" s="734" t="s">
        <v>1846</v>
      </c>
      <c r="G1300" s="734" t="s">
        <v>1917</v>
      </c>
      <c r="H1300" s="734" t="s">
        <v>571</v>
      </c>
      <c r="I1300" s="734" t="s">
        <v>1918</v>
      </c>
      <c r="J1300" s="734" t="s">
        <v>1919</v>
      </c>
      <c r="K1300" s="734" t="s">
        <v>1920</v>
      </c>
      <c r="L1300" s="735">
        <v>200</v>
      </c>
      <c r="M1300" s="735">
        <v>400</v>
      </c>
      <c r="N1300" s="734">
        <v>2</v>
      </c>
      <c r="O1300" s="815">
        <v>1</v>
      </c>
      <c r="P1300" s="735">
        <v>400</v>
      </c>
      <c r="Q1300" s="746">
        <v>1</v>
      </c>
      <c r="R1300" s="734">
        <v>2</v>
      </c>
      <c r="S1300" s="746">
        <v>1</v>
      </c>
      <c r="T1300" s="815">
        <v>1</v>
      </c>
      <c r="U1300" s="76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2965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1860</v>
      </c>
      <c r="B5" s="225">
        <v>3247.95</v>
      </c>
      <c r="C5" s="809">
        <v>0.37046436506814001</v>
      </c>
      <c r="D5" s="225">
        <v>5519.29</v>
      </c>
      <c r="E5" s="809">
        <v>0.62953563493185993</v>
      </c>
      <c r="F5" s="817">
        <v>8767.24</v>
      </c>
    </row>
    <row r="6" spans="1:6" ht="14.4" customHeight="1" x14ac:dyDescent="0.3">
      <c r="A6" s="757" t="s">
        <v>1869</v>
      </c>
      <c r="B6" s="731">
        <v>940.83999999999992</v>
      </c>
      <c r="C6" s="745">
        <v>1.2787832937762814E-2</v>
      </c>
      <c r="D6" s="731">
        <v>72632.220000000016</v>
      </c>
      <c r="E6" s="745">
        <v>0.98721216706223724</v>
      </c>
      <c r="F6" s="732">
        <v>73573.060000000012</v>
      </c>
    </row>
    <row r="7" spans="1:6" ht="14.4" customHeight="1" x14ac:dyDescent="0.3">
      <c r="A7" s="757" t="s">
        <v>1875</v>
      </c>
      <c r="B7" s="731">
        <v>901.33999999999992</v>
      </c>
      <c r="C7" s="745">
        <v>9.1995172738711384E-3</v>
      </c>
      <c r="D7" s="731">
        <v>97075.540000000023</v>
      </c>
      <c r="E7" s="745">
        <v>0.99080048272612886</v>
      </c>
      <c r="F7" s="732">
        <v>97976.880000000019</v>
      </c>
    </row>
    <row r="8" spans="1:6" ht="14.4" customHeight="1" x14ac:dyDescent="0.3">
      <c r="A8" s="757" t="s">
        <v>1877</v>
      </c>
      <c r="B8" s="731">
        <v>836.38000000000011</v>
      </c>
      <c r="C8" s="745">
        <v>1.8120772070811367E-2</v>
      </c>
      <c r="D8" s="731">
        <v>45319.49</v>
      </c>
      <c r="E8" s="745">
        <v>0.98187922792918869</v>
      </c>
      <c r="F8" s="732">
        <v>46155.869999999995</v>
      </c>
    </row>
    <row r="9" spans="1:6" ht="14.4" customHeight="1" x14ac:dyDescent="0.3">
      <c r="A9" s="757" t="s">
        <v>1873</v>
      </c>
      <c r="B9" s="731">
        <v>780.8</v>
      </c>
      <c r="C9" s="745">
        <v>1.6659781989000443E-2</v>
      </c>
      <c r="D9" s="731">
        <v>46086.560000000005</v>
      </c>
      <c r="E9" s="745">
        <v>0.98334021801099947</v>
      </c>
      <c r="F9" s="732">
        <v>46867.360000000008</v>
      </c>
    </row>
    <row r="10" spans="1:6" ht="14.4" customHeight="1" x14ac:dyDescent="0.3">
      <c r="A10" s="757" t="s">
        <v>1870</v>
      </c>
      <c r="B10" s="731">
        <v>710.89</v>
      </c>
      <c r="C10" s="745">
        <v>5.551995532724549E-3</v>
      </c>
      <c r="D10" s="731">
        <v>127331.36000000002</v>
      </c>
      <c r="E10" s="745">
        <v>0.99444800446727544</v>
      </c>
      <c r="F10" s="732">
        <v>128042.25000000001</v>
      </c>
    </row>
    <row r="11" spans="1:6" ht="14.4" customHeight="1" x14ac:dyDescent="0.3">
      <c r="A11" s="757" t="s">
        <v>1872</v>
      </c>
      <c r="B11" s="731">
        <v>641.27</v>
      </c>
      <c r="C11" s="745">
        <v>7.8727919272177718E-3</v>
      </c>
      <c r="D11" s="731">
        <v>80812.679999999993</v>
      </c>
      <c r="E11" s="745">
        <v>0.99212720807278221</v>
      </c>
      <c r="F11" s="732">
        <v>81453.95</v>
      </c>
    </row>
    <row r="12" spans="1:6" ht="14.4" customHeight="1" x14ac:dyDescent="0.3">
      <c r="A12" s="757" t="s">
        <v>1863</v>
      </c>
      <c r="B12" s="731">
        <v>617.21</v>
      </c>
      <c r="C12" s="745">
        <v>1.053595241623098E-2</v>
      </c>
      <c r="D12" s="731">
        <v>57964.109999999986</v>
      </c>
      <c r="E12" s="745">
        <v>0.98946404758376905</v>
      </c>
      <c r="F12" s="732">
        <v>58581.319999999985</v>
      </c>
    </row>
    <row r="13" spans="1:6" ht="14.4" customHeight="1" x14ac:dyDescent="0.3">
      <c r="A13" s="757" t="s">
        <v>1867</v>
      </c>
      <c r="B13" s="731">
        <v>610.95000000000005</v>
      </c>
      <c r="C13" s="745">
        <v>5.1081370754934912E-3</v>
      </c>
      <c r="D13" s="731">
        <v>118992.34000000003</v>
      </c>
      <c r="E13" s="745">
        <v>0.99489186292450649</v>
      </c>
      <c r="F13" s="732">
        <v>119603.29000000002</v>
      </c>
    </row>
    <row r="14" spans="1:6" ht="14.4" customHeight="1" x14ac:dyDescent="0.3">
      <c r="A14" s="757" t="s">
        <v>1861</v>
      </c>
      <c r="B14" s="731">
        <v>583.45999999999992</v>
      </c>
      <c r="C14" s="745">
        <v>9.0327093189427558E-3</v>
      </c>
      <c r="D14" s="731">
        <v>64010.670000000006</v>
      </c>
      <c r="E14" s="745">
        <v>0.99096729068105727</v>
      </c>
      <c r="F14" s="732">
        <v>64594.130000000005</v>
      </c>
    </row>
    <row r="15" spans="1:6" ht="14.4" customHeight="1" x14ac:dyDescent="0.3">
      <c r="A15" s="757" t="s">
        <v>1868</v>
      </c>
      <c r="B15" s="731">
        <v>418.59999999999997</v>
      </c>
      <c r="C15" s="745">
        <v>8.8294149025589935E-3</v>
      </c>
      <c r="D15" s="731">
        <v>46991.109999999986</v>
      </c>
      <c r="E15" s="745">
        <v>0.99117058509744105</v>
      </c>
      <c r="F15" s="732">
        <v>47409.709999999985</v>
      </c>
    </row>
    <row r="16" spans="1:6" ht="14.4" customHeight="1" x14ac:dyDescent="0.3">
      <c r="A16" s="757" t="s">
        <v>1859</v>
      </c>
      <c r="B16" s="731">
        <v>216.85</v>
      </c>
      <c r="C16" s="745">
        <v>6.7157305730034126E-3</v>
      </c>
      <c r="D16" s="731">
        <v>32073.010000000006</v>
      </c>
      <c r="E16" s="745">
        <v>0.99328426942699666</v>
      </c>
      <c r="F16" s="732">
        <v>32289.860000000004</v>
      </c>
    </row>
    <row r="17" spans="1:6" ht="14.4" customHeight="1" x14ac:dyDescent="0.3">
      <c r="A17" s="757" t="s">
        <v>1880</v>
      </c>
      <c r="B17" s="731">
        <v>183.29999999999998</v>
      </c>
      <c r="C17" s="745">
        <v>1.9297196726866975E-3</v>
      </c>
      <c r="D17" s="731">
        <v>94804.589999999982</v>
      </c>
      <c r="E17" s="745">
        <v>0.99807028032731326</v>
      </c>
      <c r="F17" s="732">
        <v>94987.889999999985</v>
      </c>
    </row>
    <row r="18" spans="1:6" ht="14.4" customHeight="1" x14ac:dyDescent="0.3">
      <c r="A18" s="757" t="s">
        <v>1876</v>
      </c>
      <c r="B18" s="731">
        <v>104</v>
      </c>
      <c r="C18" s="745">
        <v>3.8310167960617144E-3</v>
      </c>
      <c r="D18" s="731">
        <v>27042.840000000004</v>
      </c>
      <c r="E18" s="745">
        <v>0.99616898320393832</v>
      </c>
      <c r="F18" s="732">
        <v>27146.840000000004</v>
      </c>
    </row>
    <row r="19" spans="1:6" ht="14.4" customHeight="1" x14ac:dyDescent="0.3">
      <c r="A19" s="757" t="s">
        <v>1862</v>
      </c>
      <c r="B19" s="731">
        <v>96.84</v>
      </c>
      <c r="C19" s="745">
        <v>9.8919606675050933E-4</v>
      </c>
      <c r="D19" s="731">
        <v>97800.840000000011</v>
      </c>
      <c r="E19" s="745">
        <v>0.99901080393324948</v>
      </c>
      <c r="F19" s="732">
        <v>97897.680000000008</v>
      </c>
    </row>
    <row r="20" spans="1:6" ht="14.4" customHeight="1" x14ac:dyDescent="0.3">
      <c r="A20" s="757" t="s">
        <v>1871</v>
      </c>
      <c r="B20" s="731"/>
      <c r="C20" s="745">
        <v>0</v>
      </c>
      <c r="D20" s="731">
        <v>154.36000000000001</v>
      </c>
      <c r="E20" s="745">
        <v>1</v>
      </c>
      <c r="F20" s="732">
        <v>154.36000000000001</v>
      </c>
    </row>
    <row r="21" spans="1:6" ht="14.4" customHeight="1" x14ac:dyDescent="0.3">
      <c r="A21" s="757" t="s">
        <v>1866</v>
      </c>
      <c r="B21" s="731"/>
      <c r="C21" s="745">
        <v>0</v>
      </c>
      <c r="D21" s="731">
        <v>154.36000000000001</v>
      </c>
      <c r="E21" s="745">
        <v>1</v>
      </c>
      <c r="F21" s="732">
        <v>154.36000000000001</v>
      </c>
    </row>
    <row r="22" spans="1:6" ht="14.4" customHeight="1" x14ac:dyDescent="0.3">
      <c r="A22" s="757" t="s">
        <v>1857</v>
      </c>
      <c r="B22" s="731"/>
      <c r="C22" s="745">
        <v>0</v>
      </c>
      <c r="D22" s="731">
        <v>617.44000000000005</v>
      </c>
      <c r="E22" s="745">
        <v>1</v>
      </c>
      <c r="F22" s="732">
        <v>617.44000000000005</v>
      </c>
    </row>
    <row r="23" spans="1:6" ht="14.4" customHeight="1" x14ac:dyDescent="0.3">
      <c r="A23" s="757" t="s">
        <v>1879</v>
      </c>
      <c r="B23" s="731"/>
      <c r="C23" s="745">
        <v>0</v>
      </c>
      <c r="D23" s="731">
        <v>31401.850000000006</v>
      </c>
      <c r="E23" s="745">
        <v>1</v>
      </c>
      <c r="F23" s="732">
        <v>31401.850000000006</v>
      </c>
    </row>
    <row r="24" spans="1:6" ht="14.4" customHeight="1" x14ac:dyDescent="0.3">
      <c r="A24" s="757" t="s">
        <v>1864</v>
      </c>
      <c r="B24" s="731"/>
      <c r="C24" s="745">
        <v>0</v>
      </c>
      <c r="D24" s="731">
        <v>2434.0500000000002</v>
      </c>
      <c r="E24" s="745">
        <v>1</v>
      </c>
      <c r="F24" s="732">
        <v>2434.0500000000002</v>
      </c>
    </row>
    <row r="25" spans="1:6" ht="14.4" customHeight="1" x14ac:dyDescent="0.3">
      <c r="A25" s="757" t="s">
        <v>1878</v>
      </c>
      <c r="B25" s="731"/>
      <c r="C25" s="745">
        <v>0</v>
      </c>
      <c r="D25" s="731">
        <v>6626.9800000000005</v>
      </c>
      <c r="E25" s="745">
        <v>1</v>
      </c>
      <c r="F25" s="732">
        <v>6626.9800000000005</v>
      </c>
    </row>
    <row r="26" spans="1:6" ht="14.4" customHeight="1" x14ac:dyDescent="0.3">
      <c r="A26" s="757" t="s">
        <v>1858</v>
      </c>
      <c r="B26" s="731"/>
      <c r="C26" s="745">
        <v>0</v>
      </c>
      <c r="D26" s="731">
        <v>2945.34</v>
      </c>
      <c r="E26" s="745">
        <v>1</v>
      </c>
      <c r="F26" s="732">
        <v>2945.34</v>
      </c>
    </row>
    <row r="27" spans="1:6" ht="14.4" customHeight="1" thickBot="1" x14ac:dyDescent="0.35">
      <c r="A27" s="755" t="s">
        <v>1865</v>
      </c>
      <c r="B27" s="747"/>
      <c r="C27" s="748">
        <v>0</v>
      </c>
      <c r="D27" s="747">
        <v>154.36000000000001</v>
      </c>
      <c r="E27" s="748">
        <v>1</v>
      </c>
      <c r="F27" s="749">
        <v>154.36000000000001</v>
      </c>
    </row>
    <row r="28" spans="1:6" ht="14.4" customHeight="1" thickBot="1" x14ac:dyDescent="0.35">
      <c r="A28" s="750" t="s">
        <v>3</v>
      </c>
      <c r="B28" s="751">
        <v>10890.68</v>
      </c>
      <c r="C28" s="752">
        <v>1.0179765204588775E-2</v>
      </c>
      <c r="D28" s="751">
        <v>1058945.3899999999</v>
      </c>
      <c r="E28" s="752">
        <v>0.98982023479541126</v>
      </c>
      <c r="F28" s="753">
        <v>1069836.0699999998</v>
      </c>
    </row>
    <row r="29" spans="1:6" ht="14.4" customHeight="1" thickBot="1" x14ac:dyDescent="0.35"/>
    <row r="30" spans="1:6" ht="14.4" customHeight="1" x14ac:dyDescent="0.3">
      <c r="A30" s="818" t="s">
        <v>1421</v>
      </c>
      <c r="B30" s="225">
        <v>2224.16</v>
      </c>
      <c r="C30" s="809">
        <v>0.85714726148818432</v>
      </c>
      <c r="D30" s="225">
        <v>370.68</v>
      </c>
      <c r="E30" s="809">
        <v>0.14285273851181576</v>
      </c>
      <c r="F30" s="817">
        <v>2594.8399999999997</v>
      </c>
    </row>
    <row r="31" spans="1:6" ht="14.4" customHeight="1" x14ac:dyDescent="0.3">
      <c r="A31" s="757" t="s">
        <v>1427</v>
      </c>
      <c r="B31" s="731">
        <v>1842.6400000000003</v>
      </c>
      <c r="C31" s="745">
        <v>0.1122842082812833</v>
      </c>
      <c r="D31" s="731">
        <v>14567.860000000006</v>
      </c>
      <c r="E31" s="745">
        <v>0.88771579171871662</v>
      </c>
      <c r="F31" s="732">
        <v>16410.500000000007</v>
      </c>
    </row>
    <row r="32" spans="1:6" ht="14.4" customHeight="1" x14ac:dyDescent="0.3">
      <c r="A32" s="757" t="s">
        <v>1429</v>
      </c>
      <c r="B32" s="731">
        <v>1637</v>
      </c>
      <c r="C32" s="745">
        <v>0.82758690420820613</v>
      </c>
      <c r="D32" s="731">
        <v>341.04</v>
      </c>
      <c r="E32" s="745">
        <v>0.1724130957917939</v>
      </c>
      <c r="F32" s="732">
        <v>1978.04</v>
      </c>
    </row>
    <row r="33" spans="1:6" ht="14.4" customHeight="1" x14ac:dyDescent="0.3">
      <c r="A33" s="757" t="s">
        <v>1433</v>
      </c>
      <c r="B33" s="731">
        <v>1595.76</v>
      </c>
      <c r="C33" s="745">
        <v>1</v>
      </c>
      <c r="D33" s="731"/>
      <c r="E33" s="745">
        <v>0</v>
      </c>
      <c r="F33" s="732">
        <v>1595.76</v>
      </c>
    </row>
    <row r="34" spans="1:6" ht="14.4" customHeight="1" x14ac:dyDescent="0.3">
      <c r="A34" s="757" t="s">
        <v>1464</v>
      </c>
      <c r="B34" s="731">
        <v>1056.04</v>
      </c>
      <c r="C34" s="745">
        <v>1</v>
      </c>
      <c r="D34" s="731"/>
      <c r="E34" s="745">
        <v>0</v>
      </c>
      <c r="F34" s="732">
        <v>1056.04</v>
      </c>
    </row>
    <row r="35" spans="1:6" ht="14.4" customHeight="1" x14ac:dyDescent="0.3">
      <c r="A35" s="757" t="s">
        <v>2966</v>
      </c>
      <c r="B35" s="731">
        <v>908.53</v>
      </c>
      <c r="C35" s="745">
        <v>1</v>
      </c>
      <c r="D35" s="731"/>
      <c r="E35" s="745">
        <v>0</v>
      </c>
      <c r="F35" s="732">
        <v>908.53</v>
      </c>
    </row>
    <row r="36" spans="1:6" ht="14.4" customHeight="1" x14ac:dyDescent="0.3">
      <c r="A36" s="757" t="s">
        <v>1442</v>
      </c>
      <c r="B36" s="731">
        <v>390.13</v>
      </c>
      <c r="C36" s="745">
        <v>1</v>
      </c>
      <c r="D36" s="731"/>
      <c r="E36" s="745">
        <v>0</v>
      </c>
      <c r="F36" s="732">
        <v>390.13</v>
      </c>
    </row>
    <row r="37" spans="1:6" ht="14.4" customHeight="1" x14ac:dyDescent="0.3">
      <c r="A37" s="757" t="s">
        <v>1441</v>
      </c>
      <c r="B37" s="731">
        <v>387.36</v>
      </c>
      <c r="C37" s="745">
        <v>9.9376587393211702E-2</v>
      </c>
      <c r="D37" s="731">
        <v>3510.5400000000009</v>
      </c>
      <c r="E37" s="745">
        <v>0.90062341260678824</v>
      </c>
      <c r="F37" s="732">
        <v>3897.900000000001</v>
      </c>
    </row>
    <row r="38" spans="1:6" ht="14.4" customHeight="1" x14ac:dyDescent="0.3">
      <c r="A38" s="757" t="s">
        <v>1418</v>
      </c>
      <c r="B38" s="731">
        <v>357.28999999999996</v>
      </c>
      <c r="C38" s="745">
        <v>0.53420950330432704</v>
      </c>
      <c r="D38" s="731">
        <v>311.52999999999997</v>
      </c>
      <c r="E38" s="745">
        <v>0.46579049669567296</v>
      </c>
      <c r="F38" s="732">
        <v>668.81999999999994</v>
      </c>
    </row>
    <row r="39" spans="1:6" ht="14.4" customHeight="1" x14ac:dyDescent="0.3">
      <c r="A39" s="757" t="s">
        <v>2967</v>
      </c>
      <c r="B39" s="731">
        <v>181.17000000000002</v>
      </c>
      <c r="C39" s="745">
        <v>1</v>
      </c>
      <c r="D39" s="731"/>
      <c r="E39" s="745">
        <v>0</v>
      </c>
      <c r="F39" s="732">
        <v>181.17000000000002</v>
      </c>
    </row>
    <row r="40" spans="1:6" ht="14.4" customHeight="1" x14ac:dyDescent="0.3">
      <c r="A40" s="757" t="s">
        <v>2968</v>
      </c>
      <c r="B40" s="731">
        <v>115.26</v>
      </c>
      <c r="C40" s="745">
        <v>0.21740606609325488</v>
      </c>
      <c r="D40" s="731">
        <v>414.9</v>
      </c>
      <c r="E40" s="745">
        <v>0.78259393390674514</v>
      </c>
      <c r="F40" s="732">
        <v>530.16</v>
      </c>
    </row>
    <row r="41" spans="1:6" ht="14.4" customHeight="1" x14ac:dyDescent="0.3">
      <c r="A41" s="757" t="s">
        <v>1406</v>
      </c>
      <c r="B41" s="731">
        <v>85.02</v>
      </c>
      <c r="C41" s="745">
        <v>0.66666666666666663</v>
      </c>
      <c r="D41" s="731">
        <v>42.51</v>
      </c>
      <c r="E41" s="745">
        <v>0.33333333333333331</v>
      </c>
      <c r="F41" s="732">
        <v>127.53</v>
      </c>
    </row>
    <row r="42" spans="1:6" ht="14.4" customHeight="1" x14ac:dyDescent="0.3">
      <c r="A42" s="757" t="s">
        <v>2969</v>
      </c>
      <c r="B42" s="731">
        <v>75.16</v>
      </c>
      <c r="C42" s="745">
        <v>1</v>
      </c>
      <c r="D42" s="731"/>
      <c r="E42" s="745">
        <v>0</v>
      </c>
      <c r="F42" s="732">
        <v>75.16</v>
      </c>
    </row>
    <row r="43" spans="1:6" ht="14.4" customHeight="1" x14ac:dyDescent="0.3">
      <c r="A43" s="757" t="s">
        <v>2970</v>
      </c>
      <c r="B43" s="731">
        <v>35.159999999999997</v>
      </c>
      <c r="C43" s="745">
        <v>1</v>
      </c>
      <c r="D43" s="731"/>
      <c r="E43" s="745">
        <v>0</v>
      </c>
      <c r="F43" s="732">
        <v>35.159999999999997</v>
      </c>
    </row>
    <row r="44" spans="1:6" ht="14.4" customHeight="1" x14ac:dyDescent="0.3">
      <c r="A44" s="757" t="s">
        <v>1447</v>
      </c>
      <c r="B44" s="731"/>
      <c r="C44" s="745">
        <v>0</v>
      </c>
      <c r="D44" s="731">
        <v>700.43</v>
      </c>
      <c r="E44" s="745">
        <v>1</v>
      </c>
      <c r="F44" s="732">
        <v>700.43</v>
      </c>
    </row>
    <row r="45" spans="1:6" ht="14.4" customHeight="1" x14ac:dyDescent="0.3">
      <c r="A45" s="757" t="s">
        <v>1414</v>
      </c>
      <c r="B45" s="731"/>
      <c r="C45" s="745">
        <v>0</v>
      </c>
      <c r="D45" s="731">
        <v>437.24</v>
      </c>
      <c r="E45" s="745">
        <v>1</v>
      </c>
      <c r="F45" s="732">
        <v>437.24</v>
      </c>
    </row>
    <row r="46" spans="1:6" ht="14.4" customHeight="1" x14ac:dyDescent="0.3">
      <c r="A46" s="757" t="s">
        <v>1456</v>
      </c>
      <c r="B46" s="731"/>
      <c r="C46" s="745">
        <v>0</v>
      </c>
      <c r="D46" s="731">
        <v>207.6</v>
      </c>
      <c r="E46" s="745">
        <v>1</v>
      </c>
      <c r="F46" s="732">
        <v>207.6</v>
      </c>
    </row>
    <row r="47" spans="1:6" ht="14.4" customHeight="1" x14ac:dyDescent="0.3">
      <c r="A47" s="757" t="s">
        <v>1401</v>
      </c>
      <c r="B47" s="731"/>
      <c r="C47" s="745">
        <v>0</v>
      </c>
      <c r="D47" s="731">
        <v>1020087.4700000007</v>
      </c>
      <c r="E47" s="745">
        <v>1</v>
      </c>
      <c r="F47" s="732">
        <v>1020087.4700000007</v>
      </c>
    </row>
    <row r="48" spans="1:6" ht="14.4" customHeight="1" x14ac:dyDescent="0.3">
      <c r="A48" s="757" t="s">
        <v>1413</v>
      </c>
      <c r="B48" s="731"/>
      <c r="C48" s="745">
        <v>0</v>
      </c>
      <c r="D48" s="731">
        <v>766.56000000000006</v>
      </c>
      <c r="E48" s="745">
        <v>1</v>
      </c>
      <c r="F48" s="732">
        <v>766.56000000000006</v>
      </c>
    </row>
    <row r="49" spans="1:6" ht="14.4" customHeight="1" x14ac:dyDescent="0.3">
      <c r="A49" s="757" t="s">
        <v>1424</v>
      </c>
      <c r="B49" s="731"/>
      <c r="C49" s="745">
        <v>0</v>
      </c>
      <c r="D49" s="731">
        <v>37.159999999999997</v>
      </c>
      <c r="E49" s="745">
        <v>1</v>
      </c>
      <c r="F49" s="732">
        <v>37.159999999999997</v>
      </c>
    </row>
    <row r="50" spans="1:6" ht="14.4" customHeight="1" x14ac:dyDescent="0.3">
      <c r="A50" s="757" t="s">
        <v>1451</v>
      </c>
      <c r="B50" s="731">
        <v>0</v>
      </c>
      <c r="C50" s="745"/>
      <c r="D50" s="731">
        <v>0</v>
      </c>
      <c r="E50" s="745"/>
      <c r="F50" s="732">
        <v>0</v>
      </c>
    </row>
    <row r="51" spans="1:6" ht="14.4" customHeight="1" x14ac:dyDescent="0.3">
      <c r="A51" s="757" t="s">
        <v>1402</v>
      </c>
      <c r="B51" s="731"/>
      <c r="C51" s="745">
        <v>0</v>
      </c>
      <c r="D51" s="731">
        <v>280.29000000000002</v>
      </c>
      <c r="E51" s="745">
        <v>1</v>
      </c>
      <c r="F51" s="732">
        <v>280.29000000000002</v>
      </c>
    </row>
    <row r="52" spans="1:6" ht="14.4" customHeight="1" x14ac:dyDescent="0.3">
      <c r="A52" s="757" t="s">
        <v>1458</v>
      </c>
      <c r="B52" s="731">
        <v>0</v>
      </c>
      <c r="C52" s="745"/>
      <c r="D52" s="731">
        <v>0</v>
      </c>
      <c r="E52" s="745"/>
      <c r="F52" s="732">
        <v>0</v>
      </c>
    </row>
    <row r="53" spans="1:6" ht="14.4" customHeight="1" x14ac:dyDescent="0.3">
      <c r="A53" s="757" t="s">
        <v>1405</v>
      </c>
      <c r="B53" s="731"/>
      <c r="C53" s="745">
        <v>0</v>
      </c>
      <c r="D53" s="731">
        <v>1054.53</v>
      </c>
      <c r="E53" s="745">
        <v>1</v>
      </c>
      <c r="F53" s="732">
        <v>1054.53</v>
      </c>
    </row>
    <row r="54" spans="1:6" ht="14.4" customHeight="1" x14ac:dyDescent="0.3">
      <c r="A54" s="757" t="s">
        <v>1444</v>
      </c>
      <c r="B54" s="731"/>
      <c r="C54" s="745"/>
      <c r="D54" s="731">
        <v>0</v>
      </c>
      <c r="E54" s="745"/>
      <c r="F54" s="732">
        <v>0</v>
      </c>
    </row>
    <row r="55" spans="1:6" ht="14.4" customHeight="1" x14ac:dyDescent="0.3">
      <c r="A55" s="757" t="s">
        <v>1432</v>
      </c>
      <c r="B55" s="731"/>
      <c r="C55" s="745">
        <v>0</v>
      </c>
      <c r="D55" s="731">
        <v>352.71000000000004</v>
      </c>
      <c r="E55" s="745">
        <v>1</v>
      </c>
      <c r="F55" s="732">
        <v>352.71000000000004</v>
      </c>
    </row>
    <row r="56" spans="1:6" ht="14.4" customHeight="1" x14ac:dyDescent="0.3">
      <c r="A56" s="757" t="s">
        <v>2971</v>
      </c>
      <c r="B56" s="731"/>
      <c r="C56" s="745">
        <v>0</v>
      </c>
      <c r="D56" s="731">
        <v>1385.6100000000001</v>
      </c>
      <c r="E56" s="745">
        <v>1</v>
      </c>
      <c r="F56" s="732">
        <v>1385.6100000000001</v>
      </c>
    </row>
    <row r="57" spans="1:6" ht="14.4" customHeight="1" x14ac:dyDescent="0.3">
      <c r="A57" s="757" t="s">
        <v>1393</v>
      </c>
      <c r="B57" s="731"/>
      <c r="C57" s="745">
        <v>0</v>
      </c>
      <c r="D57" s="731">
        <v>301.2</v>
      </c>
      <c r="E57" s="745">
        <v>1</v>
      </c>
      <c r="F57" s="732">
        <v>301.2</v>
      </c>
    </row>
    <row r="58" spans="1:6" ht="14.4" customHeight="1" x14ac:dyDescent="0.3">
      <c r="A58" s="757" t="s">
        <v>1449</v>
      </c>
      <c r="B58" s="731"/>
      <c r="C58" s="745">
        <v>0</v>
      </c>
      <c r="D58" s="731">
        <v>18.8</v>
      </c>
      <c r="E58" s="745">
        <v>1</v>
      </c>
      <c r="F58" s="732">
        <v>18.8</v>
      </c>
    </row>
    <row r="59" spans="1:6" ht="14.4" customHeight="1" x14ac:dyDescent="0.3">
      <c r="A59" s="757" t="s">
        <v>1440</v>
      </c>
      <c r="B59" s="731"/>
      <c r="C59" s="745">
        <v>0</v>
      </c>
      <c r="D59" s="731">
        <v>1097.52</v>
      </c>
      <c r="E59" s="745">
        <v>1</v>
      </c>
      <c r="F59" s="732">
        <v>1097.52</v>
      </c>
    </row>
    <row r="60" spans="1:6" ht="14.4" customHeight="1" x14ac:dyDescent="0.3">
      <c r="A60" s="757" t="s">
        <v>1411</v>
      </c>
      <c r="B60" s="731"/>
      <c r="C60" s="745">
        <v>0</v>
      </c>
      <c r="D60" s="731">
        <v>73.73</v>
      </c>
      <c r="E60" s="745">
        <v>1</v>
      </c>
      <c r="F60" s="732">
        <v>73.73</v>
      </c>
    </row>
    <row r="61" spans="1:6" ht="14.4" customHeight="1" x14ac:dyDescent="0.3">
      <c r="A61" s="757" t="s">
        <v>2972</v>
      </c>
      <c r="B61" s="731"/>
      <c r="C61" s="745">
        <v>0</v>
      </c>
      <c r="D61" s="731">
        <v>5617.3600000000006</v>
      </c>
      <c r="E61" s="745">
        <v>1</v>
      </c>
      <c r="F61" s="732">
        <v>5617.3600000000006</v>
      </c>
    </row>
    <row r="62" spans="1:6" ht="14.4" customHeight="1" x14ac:dyDescent="0.3">
      <c r="A62" s="757" t="s">
        <v>1457</v>
      </c>
      <c r="B62" s="731"/>
      <c r="C62" s="745">
        <v>0</v>
      </c>
      <c r="D62" s="731">
        <v>127.5</v>
      </c>
      <c r="E62" s="745">
        <v>1</v>
      </c>
      <c r="F62" s="732">
        <v>127.5</v>
      </c>
    </row>
    <row r="63" spans="1:6" ht="14.4" customHeight="1" x14ac:dyDescent="0.3">
      <c r="A63" s="757" t="s">
        <v>1410</v>
      </c>
      <c r="B63" s="731"/>
      <c r="C63" s="745">
        <v>0</v>
      </c>
      <c r="D63" s="731">
        <v>210.66</v>
      </c>
      <c r="E63" s="745">
        <v>1</v>
      </c>
      <c r="F63" s="732">
        <v>210.66</v>
      </c>
    </row>
    <row r="64" spans="1:6" ht="14.4" customHeight="1" x14ac:dyDescent="0.3">
      <c r="A64" s="757" t="s">
        <v>1460</v>
      </c>
      <c r="B64" s="731"/>
      <c r="C64" s="745">
        <v>0</v>
      </c>
      <c r="D64" s="731">
        <v>660.37999999999988</v>
      </c>
      <c r="E64" s="745">
        <v>1</v>
      </c>
      <c r="F64" s="732">
        <v>660.37999999999988</v>
      </c>
    </row>
    <row r="65" spans="1:6" ht="14.4" customHeight="1" x14ac:dyDescent="0.3">
      <c r="A65" s="757" t="s">
        <v>1416</v>
      </c>
      <c r="B65" s="731"/>
      <c r="C65" s="745">
        <v>0</v>
      </c>
      <c r="D65" s="731">
        <v>742.17</v>
      </c>
      <c r="E65" s="745">
        <v>1</v>
      </c>
      <c r="F65" s="732">
        <v>742.17</v>
      </c>
    </row>
    <row r="66" spans="1:6" ht="14.4" customHeight="1" x14ac:dyDescent="0.3">
      <c r="A66" s="757" t="s">
        <v>1420</v>
      </c>
      <c r="B66" s="731"/>
      <c r="C66" s="745">
        <v>0</v>
      </c>
      <c r="D66" s="731">
        <v>279.52999999999997</v>
      </c>
      <c r="E66" s="745">
        <v>1</v>
      </c>
      <c r="F66" s="732">
        <v>279.52999999999997</v>
      </c>
    </row>
    <row r="67" spans="1:6" ht="14.4" customHeight="1" x14ac:dyDescent="0.3">
      <c r="A67" s="757" t="s">
        <v>2973</v>
      </c>
      <c r="B67" s="731"/>
      <c r="C67" s="745">
        <v>0</v>
      </c>
      <c r="D67" s="731">
        <v>4847.41</v>
      </c>
      <c r="E67" s="745">
        <v>1</v>
      </c>
      <c r="F67" s="732">
        <v>4847.41</v>
      </c>
    </row>
    <row r="68" spans="1:6" ht="14.4" customHeight="1" x14ac:dyDescent="0.3">
      <c r="A68" s="757" t="s">
        <v>2974</v>
      </c>
      <c r="B68" s="731">
        <v>0</v>
      </c>
      <c r="C68" s="745">
        <v>0</v>
      </c>
      <c r="D68" s="731">
        <v>65.36</v>
      </c>
      <c r="E68" s="745">
        <v>1</v>
      </c>
      <c r="F68" s="732">
        <v>65.36</v>
      </c>
    </row>
    <row r="69" spans="1:6" ht="14.4" customHeight="1" x14ac:dyDescent="0.3">
      <c r="A69" s="757" t="s">
        <v>1407</v>
      </c>
      <c r="B69" s="731">
        <v>0</v>
      </c>
      <c r="C69" s="745"/>
      <c r="D69" s="731"/>
      <c r="E69" s="745"/>
      <c r="F69" s="732">
        <v>0</v>
      </c>
    </row>
    <row r="70" spans="1:6" ht="14.4" customHeight="1" thickBot="1" x14ac:dyDescent="0.35">
      <c r="A70" s="755" t="s">
        <v>1408</v>
      </c>
      <c r="B70" s="747"/>
      <c r="C70" s="748">
        <v>0</v>
      </c>
      <c r="D70" s="747">
        <v>35.11</v>
      </c>
      <c r="E70" s="748">
        <v>1</v>
      </c>
      <c r="F70" s="749">
        <v>35.11</v>
      </c>
    </row>
    <row r="71" spans="1:6" ht="14.4" customHeight="1" thickBot="1" x14ac:dyDescent="0.35">
      <c r="A71" s="750" t="s">
        <v>3</v>
      </c>
      <c r="B71" s="751">
        <v>10890.68</v>
      </c>
      <c r="C71" s="752">
        <v>1.017976520458877E-2</v>
      </c>
      <c r="D71" s="751">
        <v>1058945.3900000011</v>
      </c>
      <c r="E71" s="752">
        <v>0.9898202347954117</v>
      </c>
      <c r="F71" s="753">
        <v>1069836.0700000005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{259DA16C-D3C9-49A0-9239-4FAD3C22BE46}</x14:id>
        </ext>
      </extLst>
    </cfRule>
  </conditionalFormatting>
  <conditionalFormatting sqref="F30:F7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{6DDC9058-08D6-4A08-B75B-2E9FF0A78F82}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9DA16C-D3C9-49A0-9239-4FAD3C22BE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6DDC9058-08D6-4A08-B75B-2E9FF0A78F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2986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125</v>
      </c>
      <c r="G3" s="47">
        <f>SUBTOTAL(9,G6:G1048576)</f>
        <v>10890.680000000002</v>
      </c>
      <c r="H3" s="48">
        <f>IF(M3=0,0,G3/M3)</f>
        <v>1.0179765204588772E-2</v>
      </c>
      <c r="I3" s="47">
        <f>SUBTOTAL(9,I6:I1048576)</f>
        <v>2930</v>
      </c>
      <c r="J3" s="47">
        <f>SUBTOTAL(9,J6:J1048576)</f>
        <v>1058945.3900000008</v>
      </c>
      <c r="K3" s="48">
        <f>IF(M3=0,0,J3/M3)</f>
        <v>0.98982023479541148</v>
      </c>
      <c r="L3" s="47">
        <f>SUBTOTAL(9,L6:L1048576)</f>
        <v>3055</v>
      </c>
      <c r="M3" s="49">
        <f>SUBTOTAL(9,M6:M1048576)</f>
        <v>1069836.0700000005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1857</v>
      </c>
      <c r="B6" s="804" t="s">
        <v>1611</v>
      </c>
      <c r="C6" s="804" t="s">
        <v>1614</v>
      </c>
      <c r="D6" s="804" t="s">
        <v>1067</v>
      </c>
      <c r="E6" s="804" t="s">
        <v>1615</v>
      </c>
      <c r="F6" s="225"/>
      <c r="G6" s="225"/>
      <c r="H6" s="809">
        <v>0</v>
      </c>
      <c r="I6" s="225">
        <v>4</v>
      </c>
      <c r="J6" s="225">
        <v>617.44000000000005</v>
      </c>
      <c r="K6" s="809">
        <v>1</v>
      </c>
      <c r="L6" s="225">
        <v>4</v>
      </c>
      <c r="M6" s="817">
        <v>617.44000000000005</v>
      </c>
    </row>
    <row r="7" spans="1:13" ht="14.4" customHeight="1" x14ac:dyDescent="0.3">
      <c r="A7" s="726" t="s">
        <v>1857</v>
      </c>
      <c r="B7" s="727" t="s">
        <v>1691</v>
      </c>
      <c r="C7" s="727" t="s">
        <v>1692</v>
      </c>
      <c r="D7" s="727" t="s">
        <v>1693</v>
      </c>
      <c r="E7" s="727" t="s">
        <v>1694</v>
      </c>
      <c r="F7" s="731"/>
      <c r="G7" s="731"/>
      <c r="H7" s="745"/>
      <c r="I7" s="731">
        <v>1</v>
      </c>
      <c r="J7" s="731">
        <v>0</v>
      </c>
      <c r="K7" s="745"/>
      <c r="L7" s="731">
        <v>1</v>
      </c>
      <c r="M7" s="732">
        <v>0</v>
      </c>
    </row>
    <row r="8" spans="1:13" ht="14.4" customHeight="1" x14ac:dyDescent="0.3">
      <c r="A8" s="726" t="s">
        <v>1858</v>
      </c>
      <c r="B8" s="727" t="s">
        <v>1491</v>
      </c>
      <c r="C8" s="727" t="s">
        <v>1887</v>
      </c>
      <c r="D8" s="727" t="s">
        <v>753</v>
      </c>
      <c r="E8" s="727" t="s">
        <v>1497</v>
      </c>
      <c r="F8" s="731"/>
      <c r="G8" s="731"/>
      <c r="H8" s="745">
        <v>0</v>
      </c>
      <c r="I8" s="731">
        <v>6</v>
      </c>
      <c r="J8" s="731">
        <v>2945.34</v>
      </c>
      <c r="K8" s="745">
        <v>1</v>
      </c>
      <c r="L8" s="731">
        <v>6</v>
      </c>
      <c r="M8" s="732">
        <v>2945.34</v>
      </c>
    </row>
    <row r="9" spans="1:13" ht="14.4" customHeight="1" x14ac:dyDescent="0.3">
      <c r="A9" s="726" t="s">
        <v>1858</v>
      </c>
      <c r="B9" s="727" t="s">
        <v>1691</v>
      </c>
      <c r="C9" s="727" t="s">
        <v>1692</v>
      </c>
      <c r="D9" s="727" t="s">
        <v>1693</v>
      </c>
      <c r="E9" s="727" t="s">
        <v>1694</v>
      </c>
      <c r="F9" s="731"/>
      <c r="G9" s="731"/>
      <c r="H9" s="745"/>
      <c r="I9" s="731">
        <v>1</v>
      </c>
      <c r="J9" s="731">
        <v>0</v>
      </c>
      <c r="K9" s="745"/>
      <c r="L9" s="731">
        <v>1</v>
      </c>
      <c r="M9" s="732">
        <v>0</v>
      </c>
    </row>
    <row r="10" spans="1:13" ht="14.4" customHeight="1" x14ac:dyDescent="0.3">
      <c r="A10" s="726" t="s">
        <v>1859</v>
      </c>
      <c r="B10" s="727" t="s">
        <v>1491</v>
      </c>
      <c r="C10" s="727" t="s">
        <v>1887</v>
      </c>
      <c r="D10" s="727" t="s">
        <v>753</v>
      </c>
      <c r="E10" s="727" t="s">
        <v>1497</v>
      </c>
      <c r="F10" s="731"/>
      <c r="G10" s="731"/>
      <c r="H10" s="745">
        <v>0</v>
      </c>
      <c r="I10" s="731">
        <v>25</v>
      </c>
      <c r="J10" s="731">
        <v>12272.25</v>
      </c>
      <c r="K10" s="745">
        <v>1</v>
      </c>
      <c r="L10" s="731">
        <v>25</v>
      </c>
      <c r="M10" s="732">
        <v>12272.25</v>
      </c>
    </row>
    <row r="11" spans="1:13" ht="14.4" customHeight="1" x14ac:dyDescent="0.3">
      <c r="A11" s="726" t="s">
        <v>1859</v>
      </c>
      <c r="B11" s="727" t="s">
        <v>1491</v>
      </c>
      <c r="C11" s="727" t="s">
        <v>1888</v>
      </c>
      <c r="D11" s="727" t="s">
        <v>753</v>
      </c>
      <c r="E11" s="727" t="s">
        <v>1495</v>
      </c>
      <c r="F11" s="731"/>
      <c r="G11" s="731"/>
      <c r="H11" s="745">
        <v>0</v>
      </c>
      <c r="I11" s="731">
        <v>26</v>
      </c>
      <c r="J11" s="731">
        <v>19144.580000000002</v>
      </c>
      <c r="K11" s="745">
        <v>1</v>
      </c>
      <c r="L11" s="731">
        <v>26</v>
      </c>
      <c r="M11" s="732">
        <v>19144.580000000002</v>
      </c>
    </row>
    <row r="12" spans="1:13" ht="14.4" customHeight="1" x14ac:dyDescent="0.3">
      <c r="A12" s="726" t="s">
        <v>1859</v>
      </c>
      <c r="B12" s="727" t="s">
        <v>1516</v>
      </c>
      <c r="C12" s="727" t="s">
        <v>1519</v>
      </c>
      <c r="D12" s="727" t="s">
        <v>1520</v>
      </c>
      <c r="E12" s="727" t="s">
        <v>1521</v>
      </c>
      <c r="F12" s="731">
        <v>1</v>
      </c>
      <c r="G12" s="731">
        <v>0</v>
      </c>
      <c r="H12" s="745"/>
      <c r="I12" s="731"/>
      <c r="J12" s="731"/>
      <c r="K12" s="745"/>
      <c r="L12" s="731">
        <v>1</v>
      </c>
      <c r="M12" s="732">
        <v>0</v>
      </c>
    </row>
    <row r="13" spans="1:13" ht="14.4" customHeight="1" x14ac:dyDescent="0.3">
      <c r="A13" s="726" t="s">
        <v>1859</v>
      </c>
      <c r="B13" s="727" t="s">
        <v>1611</v>
      </c>
      <c r="C13" s="727" t="s">
        <v>1614</v>
      </c>
      <c r="D13" s="727" t="s">
        <v>1067</v>
      </c>
      <c r="E13" s="727" t="s">
        <v>1615</v>
      </c>
      <c r="F13" s="731"/>
      <c r="G13" s="731"/>
      <c r="H13" s="745">
        <v>0</v>
      </c>
      <c r="I13" s="731">
        <v>2</v>
      </c>
      <c r="J13" s="731">
        <v>308.72000000000003</v>
      </c>
      <c r="K13" s="745">
        <v>1</v>
      </c>
      <c r="L13" s="731">
        <v>2</v>
      </c>
      <c r="M13" s="732">
        <v>308.72000000000003</v>
      </c>
    </row>
    <row r="14" spans="1:13" ht="14.4" customHeight="1" x14ac:dyDescent="0.3">
      <c r="A14" s="726" t="s">
        <v>1859</v>
      </c>
      <c r="B14" s="727" t="s">
        <v>1611</v>
      </c>
      <c r="C14" s="727" t="s">
        <v>1616</v>
      </c>
      <c r="D14" s="727" t="s">
        <v>1617</v>
      </c>
      <c r="E14" s="727" t="s">
        <v>1618</v>
      </c>
      <c r="F14" s="731"/>
      <c r="G14" s="731"/>
      <c r="H14" s="745">
        <v>0</v>
      </c>
      <c r="I14" s="731">
        <v>2</v>
      </c>
      <c r="J14" s="731">
        <v>299.04000000000002</v>
      </c>
      <c r="K14" s="745">
        <v>1</v>
      </c>
      <c r="L14" s="731">
        <v>2</v>
      </c>
      <c r="M14" s="732">
        <v>299.04000000000002</v>
      </c>
    </row>
    <row r="15" spans="1:13" ht="14.4" customHeight="1" x14ac:dyDescent="0.3">
      <c r="A15" s="726" t="s">
        <v>1859</v>
      </c>
      <c r="B15" s="727" t="s">
        <v>1641</v>
      </c>
      <c r="C15" s="727" t="s">
        <v>2134</v>
      </c>
      <c r="D15" s="727" t="s">
        <v>1948</v>
      </c>
      <c r="E15" s="727" t="s">
        <v>2135</v>
      </c>
      <c r="F15" s="731">
        <v>2</v>
      </c>
      <c r="G15" s="731">
        <v>0</v>
      </c>
      <c r="H15" s="745"/>
      <c r="I15" s="731"/>
      <c r="J15" s="731"/>
      <c r="K15" s="745"/>
      <c r="L15" s="731">
        <v>2</v>
      </c>
      <c r="M15" s="732">
        <v>0</v>
      </c>
    </row>
    <row r="16" spans="1:13" ht="14.4" customHeight="1" x14ac:dyDescent="0.3">
      <c r="A16" s="726" t="s">
        <v>1859</v>
      </c>
      <c r="B16" s="727" t="s">
        <v>1641</v>
      </c>
      <c r="C16" s="727" t="s">
        <v>2013</v>
      </c>
      <c r="D16" s="727" t="s">
        <v>1948</v>
      </c>
      <c r="E16" s="727" t="s">
        <v>1949</v>
      </c>
      <c r="F16" s="731">
        <v>1</v>
      </c>
      <c r="G16" s="731">
        <v>132.97999999999999</v>
      </c>
      <c r="H16" s="745">
        <v>1</v>
      </c>
      <c r="I16" s="731"/>
      <c r="J16" s="731"/>
      <c r="K16" s="745">
        <v>0</v>
      </c>
      <c r="L16" s="731">
        <v>1</v>
      </c>
      <c r="M16" s="732">
        <v>132.97999999999999</v>
      </c>
    </row>
    <row r="17" spans="1:13" ht="14.4" customHeight="1" x14ac:dyDescent="0.3">
      <c r="A17" s="726" t="s">
        <v>1859</v>
      </c>
      <c r="B17" s="727" t="s">
        <v>1670</v>
      </c>
      <c r="C17" s="727" t="s">
        <v>1673</v>
      </c>
      <c r="D17" s="727" t="s">
        <v>643</v>
      </c>
      <c r="E17" s="727" t="s">
        <v>1674</v>
      </c>
      <c r="F17" s="731"/>
      <c r="G17" s="731"/>
      <c r="H17" s="745">
        <v>0</v>
      </c>
      <c r="I17" s="731">
        <v>1</v>
      </c>
      <c r="J17" s="731">
        <v>48.42</v>
      </c>
      <c r="K17" s="745">
        <v>1</v>
      </c>
      <c r="L17" s="731">
        <v>1</v>
      </c>
      <c r="M17" s="732">
        <v>48.42</v>
      </c>
    </row>
    <row r="18" spans="1:13" ht="14.4" customHeight="1" x14ac:dyDescent="0.3">
      <c r="A18" s="726" t="s">
        <v>1859</v>
      </c>
      <c r="B18" s="727" t="s">
        <v>1691</v>
      </c>
      <c r="C18" s="727" t="s">
        <v>1692</v>
      </c>
      <c r="D18" s="727" t="s">
        <v>1693</v>
      </c>
      <c r="E18" s="727" t="s">
        <v>1694</v>
      </c>
      <c r="F18" s="731"/>
      <c r="G18" s="731"/>
      <c r="H18" s="745"/>
      <c r="I18" s="731">
        <v>17</v>
      </c>
      <c r="J18" s="731">
        <v>0</v>
      </c>
      <c r="K18" s="745"/>
      <c r="L18" s="731">
        <v>17</v>
      </c>
      <c r="M18" s="732">
        <v>0</v>
      </c>
    </row>
    <row r="19" spans="1:13" ht="14.4" customHeight="1" x14ac:dyDescent="0.3">
      <c r="A19" s="726" t="s">
        <v>1859</v>
      </c>
      <c r="B19" s="727" t="s">
        <v>1747</v>
      </c>
      <c r="C19" s="727" t="s">
        <v>1751</v>
      </c>
      <c r="D19" s="727" t="s">
        <v>624</v>
      </c>
      <c r="E19" s="727" t="s">
        <v>625</v>
      </c>
      <c r="F19" s="731"/>
      <c r="G19" s="731"/>
      <c r="H19" s="745"/>
      <c r="I19" s="731">
        <v>1</v>
      </c>
      <c r="J19" s="731">
        <v>0</v>
      </c>
      <c r="K19" s="745"/>
      <c r="L19" s="731">
        <v>1</v>
      </c>
      <c r="M19" s="732">
        <v>0</v>
      </c>
    </row>
    <row r="20" spans="1:13" ht="14.4" customHeight="1" x14ac:dyDescent="0.3">
      <c r="A20" s="726" t="s">
        <v>1859</v>
      </c>
      <c r="B20" s="727" t="s">
        <v>1687</v>
      </c>
      <c r="C20" s="727" t="s">
        <v>1970</v>
      </c>
      <c r="D20" s="727" t="s">
        <v>1896</v>
      </c>
      <c r="E20" s="727" t="s">
        <v>1971</v>
      </c>
      <c r="F20" s="731">
        <v>1</v>
      </c>
      <c r="G20" s="731">
        <v>33.549999999999997</v>
      </c>
      <c r="H20" s="745">
        <v>1</v>
      </c>
      <c r="I20" s="731"/>
      <c r="J20" s="731"/>
      <c r="K20" s="745">
        <v>0</v>
      </c>
      <c r="L20" s="731">
        <v>1</v>
      </c>
      <c r="M20" s="732">
        <v>33.549999999999997</v>
      </c>
    </row>
    <row r="21" spans="1:13" ht="14.4" customHeight="1" x14ac:dyDescent="0.3">
      <c r="A21" s="726" t="s">
        <v>1859</v>
      </c>
      <c r="B21" s="727" t="s">
        <v>1687</v>
      </c>
      <c r="C21" s="727" t="s">
        <v>1895</v>
      </c>
      <c r="D21" s="727" t="s">
        <v>1896</v>
      </c>
      <c r="E21" s="727" t="s">
        <v>1897</v>
      </c>
      <c r="F21" s="731">
        <v>1</v>
      </c>
      <c r="G21" s="731">
        <v>50.32</v>
      </c>
      <c r="H21" s="745">
        <v>1</v>
      </c>
      <c r="I21" s="731"/>
      <c r="J21" s="731"/>
      <c r="K21" s="745">
        <v>0</v>
      </c>
      <c r="L21" s="731">
        <v>1</v>
      </c>
      <c r="M21" s="732">
        <v>50.32</v>
      </c>
    </row>
    <row r="22" spans="1:13" ht="14.4" customHeight="1" x14ac:dyDescent="0.3">
      <c r="A22" s="726" t="s">
        <v>1860</v>
      </c>
      <c r="B22" s="727" t="s">
        <v>1466</v>
      </c>
      <c r="C22" s="727" t="s">
        <v>2959</v>
      </c>
      <c r="D22" s="727" t="s">
        <v>1470</v>
      </c>
      <c r="E22" s="727" t="s">
        <v>2960</v>
      </c>
      <c r="F22" s="731"/>
      <c r="G22" s="731"/>
      <c r="H22" s="745">
        <v>0</v>
      </c>
      <c r="I22" s="731">
        <v>1</v>
      </c>
      <c r="J22" s="731">
        <v>301.2</v>
      </c>
      <c r="K22" s="745">
        <v>1</v>
      </c>
      <c r="L22" s="731">
        <v>1</v>
      </c>
      <c r="M22" s="732">
        <v>301.2</v>
      </c>
    </row>
    <row r="23" spans="1:13" ht="14.4" customHeight="1" x14ac:dyDescent="0.3">
      <c r="A23" s="726" t="s">
        <v>1860</v>
      </c>
      <c r="B23" s="727" t="s">
        <v>1788</v>
      </c>
      <c r="C23" s="727" t="s">
        <v>2938</v>
      </c>
      <c r="D23" s="727" t="s">
        <v>2939</v>
      </c>
      <c r="E23" s="727" t="s">
        <v>2940</v>
      </c>
      <c r="F23" s="731"/>
      <c r="G23" s="731"/>
      <c r="H23" s="745">
        <v>0</v>
      </c>
      <c r="I23" s="731">
        <v>2</v>
      </c>
      <c r="J23" s="731">
        <v>370.68</v>
      </c>
      <c r="K23" s="745">
        <v>1</v>
      </c>
      <c r="L23" s="731">
        <v>2</v>
      </c>
      <c r="M23" s="732">
        <v>370.68</v>
      </c>
    </row>
    <row r="24" spans="1:13" ht="14.4" customHeight="1" x14ac:dyDescent="0.3">
      <c r="A24" s="726" t="s">
        <v>1860</v>
      </c>
      <c r="B24" s="727" t="s">
        <v>1788</v>
      </c>
      <c r="C24" s="727" t="s">
        <v>2941</v>
      </c>
      <c r="D24" s="727" t="s">
        <v>2942</v>
      </c>
      <c r="E24" s="727" t="s">
        <v>2943</v>
      </c>
      <c r="F24" s="731">
        <v>4</v>
      </c>
      <c r="G24" s="731">
        <v>2224.16</v>
      </c>
      <c r="H24" s="745">
        <v>1</v>
      </c>
      <c r="I24" s="731"/>
      <c r="J24" s="731"/>
      <c r="K24" s="745">
        <v>0</v>
      </c>
      <c r="L24" s="731">
        <v>4</v>
      </c>
      <c r="M24" s="732">
        <v>2224.16</v>
      </c>
    </row>
    <row r="25" spans="1:13" ht="14.4" customHeight="1" x14ac:dyDescent="0.3">
      <c r="A25" s="726" t="s">
        <v>1860</v>
      </c>
      <c r="B25" s="727" t="s">
        <v>2975</v>
      </c>
      <c r="C25" s="727" t="s">
        <v>2953</v>
      </c>
      <c r="D25" s="727" t="s">
        <v>2954</v>
      </c>
      <c r="E25" s="727" t="s">
        <v>2955</v>
      </c>
      <c r="F25" s="731">
        <v>1</v>
      </c>
      <c r="G25" s="731">
        <v>908.53</v>
      </c>
      <c r="H25" s="745">
        <v>1</v>
      </c>
      <c r="I25" s="731"/>
      <c r="J25" s="731"/>
      <c r="K25" s="745">
        <v>0</v>
      </c>
      <c r="L25" s="731">
        <v>1</v>
      </c>
      <c r="M25" s="732">
        <v>908.53</v>
      </c>
    </row>
    <row r="26" spans="1:13" ht="14.4" customHeight="1" x14ac:dyDescent="0.3">
      <c r="A26" s="726" t="s">
        <v>1860</v>
      </c>
      <c r="B26" s="727" t="s">
        <v>2975</v>
      </c>
      <c r="C26" s="727" t="s">
        <v>2956</v>
      </c>
      <c r="D26" s="727" t="s">
        <v>2954</v>
      </c>
      <c r="E26" s="727" t="s">
        <v>2957</v>
      </c>
      <c r="F26" s="731">
        <v>2</v>
      </c>
      <c r="G26" s="731">
        <v>0</v>
      </c>
      <c r="H26" s="745"/>
      <c r="I26" s="731"/>
      <c r="J26" s="731"/>
      <c r="K26" s="745"/>
      <c r="L26" s="731">
        <v>2</v>
      </c>
      <c r="M26" s="732">
        <v>0</v>
      </c>
    </row>
    <row r="27" spans="1:13" ht="14.4" customHeight="1" x14ac:dyDescent="0.3">
      <c r="A27" s="726" t="s">
        <v>1860</v>
      </c>
      <c r="B27" s="727" t="s">
        <v>2976</v>
      </c>
      <c r="C27" s="727" t="s">
        <v>2945</v>
      </c>
      <c r="D27" s="727" t="s">
        <v>2946</v>
      </c>
      <c r="E27" s="727" t="s">
        <v>2947</v>
      </c>
      <c r="F27" s="731"/>
      <c r="G27" s="731"/>
      <c r="H27" s="745">
        <v>0</v>
      </c>
      <c r="I27" s="731">
        <v>3</v>
      </c>
      <c r="J27" s="731">
        <v>2908.44</v>
      </c>
      <c r="K27" s="745">
        <v>1</v>
      </c>
      <c r="L27" s="731">
        <v>3</v>
      </c>
      <c r="M27" s="732">
        <v>2908.44</v>
      </c>
    </row>
    <row r="28" spans="1:13" ht="14.4" customHeight="1" x14ac:dyDescent="0.3">
      <c r="A28" s="726" t="s">
        <v>1860</v>
      </c>
      <c r="B28" s="727" t="s">
        <v>2976</v>
      </c>
      <c r="C28" s="727" t="s">
        <v>2948</v>
      </c>
      <c r="D28" s="727" t="s">
        <v>2946</v>
      </c>
      <c r="E28" s="727" t="s">
        <v>2949</v>
      </c>
      <c r="F28" s="731"/>
      <c r="G28" s="731"/>
      <c r="H28" s="745">
        <v>0</v>
      </c>
      <c r="I28" s="731">
        <v>2</v>
      </c>
      <c r="J28" s="731">
        <v>484.74</v>
      </c>
      <c r="K28" s="745">
        <v>1</v>
      </c>
      <c r="L28" s="731">
        <v>2</v>
      </c>
      <c r="M28" s="732">
        <v>484.74</v>
      </c>
    </row>
    <row r="29" spans="1:13" ht="14.4" customHeight="1" x14ac:dyDescent="0.3">
      <c r="A29" s="726" t="s">
        <v>1860</v>
      </c>
      <c r="B29" s="727" t="s">
        <v>2976</v>
      </c>
      <c r="C29" s="727" t="s">
        <v>2950</v>
      </c>
      <c r="D29" s="727" t="s">
        <v>2946</v>
      </c>
      <c r="E29" s="727" t="s">
        <v>2951</v>
      </c>
      <c r="F29" s="731"/>
      <c r="G29" s="731"/>
      <c r="H29" s="745">
        <v>0</v>
      </c>
      <c r="I29" s="731">
        <v>1</v>
      </c>
      <c r="J29" s="731">
        <v>1454.23</v>
      </c>
      <c r="K29" s="745">
        <v>1</v>
      </c>
      <c r="L29" s="731">
        <v>1</v>
      </c>
      <c r="M29" s="732">
        <v>1454.23</v>
      </c>
    </row>
    <row r="30" spans="1:13" ht="14.4" customHeight="1" x14ac:dyDescent="0.3">
      <c r="A30" s="726" t="s">
        <v>1860</v>
      </c>
      <c r="B30" s="727" t="s">
        <v>2977</v>
      </c>
      <c r="C30" s="727" t="s">
        <v>2935</v>
      </c>
      <c r="D30" s="727" t="s">
        <v>2693</v>
      </c>
      <c r="E30" s="727" t="s">
        <v>2936</v>
      </c>
      <c r="F30" s="731">
        <v>1</v>
      </c>
      <c r="G30" s="731">
        <v>115.26</v>
      </c>
      <c r="H30" s="745">
        <v>1</v>
      </c>
      <c r="I30" s="731"/>
      <c r="J30" s="731"/>
      <c r="K30" s="745">
        <v>0</v>
      </c>
      <c r="L30" s="731">
        <v>1</v>
      </c>
      <c r="M30" s="732">
        <v>115.26</v>
      </c>
    </row>
    <row r="31" spans="1:13" ht="14.4" customHeight="1" x14ac:dyDescent="0.3">
      <c r="A31" s="726" t="s">
        <v>1861</v>
      </c>
      <c r="B31" s="727" t="s">
        <v>1491</v>
      </c>
      <c r="C31" s="727" t="s">
        <v>1959</v>
      </c>
      <c r="D31" s="727" t="s">
        <v>753</v>
      </c>
      <c r="E31" s="727" t="s">
        <v>1960</v>
      </c>
      <c r="F31" s="731"/>
      <c r="G31" s="731"/>
      <c r="H31" s="745">
        <v>0</v>
      </c>
      <c r="I31" s="731">
        <v>1</v>
      </c>
      <c r="J31" s="731">
        <v>368.16</v>
      </c>
      <c r="K31" s="745">
        <v>1</v>
      </c>
      <c r="L31" s="731">
        <v>1</v>
      </c>
      <c r="M31" s="732">
        <v>368.16</v>
      </c>
    </row>
    <row r="32" spans="1:13" ht="14.4" customHeight="1" x14ac:dyDescent="0.3">
      <c r="A32" s="726" t="s">
        <v>1861</v>
      </c>
      <c r="B32" s="727" t="s">
        <v>1491</v>
      </c>
      <c r="C32" s="727" t="s">
        <v>1887</v>
      </c>
      <c r="D32" s="727" t="s">
        <v>753</v>
      </c>
      <c r="E32" s="727" t="s">
        <v>1497</v>
      </c>
      <c r="F32" s="731"/>
      <c r="G32" s="731"/>
      <c r="H32" s="745">
        <v>0</v>
      </c>
      <c r="I32" s="731">
        <v>75</v>
      </c>
      <c r="J32" s="731">
        <v>36816.75</v>
      </c>
      <c r="K32" s="745">
        <v>1</v>
      </c>
      <c r="L32" s="731">
        <v>75</v>
      </c>
      <c r="M32" s="732">
        <v>36816.75</v>
      </c>
    </row>
    <row r="33" spans="1:13" ht="14.4" customHeight="1" x14ac:dyDescent="0.3">
      <c r="A33" s="726" t="s">
        <v>1861</v>
      </c>
      <c r="B33" s="727" t="s">
        <v>1491</v>
      </c>
      <c r="C33" s="727" t="s">
        <v>1888</v>
      </c>
      <c r="D33" s="727" t="s">
        <v>753</v>
      </c>
      <c r="E33" s="727" t="s">
        <v>1495</v>
      </c>
      <c r="F33" s="731"/>
      <c r="G33" s="731"/>
      <c r="H33" s="745">
        <v>0</v>
      </c>
      <c r="I33" s="731">
        <v>33</v>
      </c>
      <c r="J33" s="731">
        <v>24298.89</v>
      </c>
      <c r="K33" s="745">
        <v>1</v>
      </c>
      <c r="L33" s="731">
        <v>33</v>
      </c>
      <c r="M33" s="732">
        <v>24298.89</v>
      </c>
    </row>
    <row r="34" spans="1:13" ht="14.4" customHeight="1" x14ac:dyDescent="0.3">
      <c r="A34" s="726" t="s">
        <v>1861</v>
      </c>
      <c r="B34" s="727" t="s">
        <v>1491</v>
      </c>
      <c r="C34" s="727" t="s">
        <v>1496</v>
      </c>
      <c r="D34" s="727" t="s">
        <v>753</v>
      </c>
      <c r="E34" s="727" t="s">
        <v>1497</v>
      </c>
      <c r="F34" s="731"/>
      <c r="G34" s="731"/>
      <c r="H34" s="745">
        <v>0</v>
      </c>
      <c r="I34" s="731">
        <v>3</v>
      </c>
      <c r="J34" s="731">
        <v>1472.67</v>
      </c>
      <c r="K34" s="745">
        <v>1</v>
      </c>
      <c r="L34" s="731">
        <v>3</v>
      </c>
      <c r="M34" s="732">
        <v>1472.67</v>
      </c>
    </row>
    <row r="35" spans="1:13" ht="14.4" customHeight="1" x14ac:dyDescent="0.3">
      <c r="A35" s="726" t="s">
        <v>1861</v>
      </c>
      <c r="B35" s="727" t="s">
        <v>1522</v>
      </c>
      <c r="C35" s="727" t="s">
        <v>1957</v>
      </c>
      <c r="D35" s="727" t="s">
        <v>1524</v>
      </c>
      <c r="E35" s="727" t="s">
        <v>1958</v>
      </c>
      <c r="F35" s="731"/>
      <c r="G35" s="731"/>
      <c r="H35" s="745">
        <v>0</v>
      </c>
      <c r="I35" s="731">
        <v>1</v>
      </c>
      <c r="J35" s="731">
        <v>35.11</v>
      </c>
      <c r="K35" s="745">
        <v>1</v>
      </c>
      <c r="L35" s="731">
        <v>1</v>
      </c>
      <c r="M35" s="732">
        <v>35.11</v>
      </c>
    </row>
    <row r="36" spans="1:13" ht="14.4" customHeight="1" x14ac:dyDescent="0.3">
      <c r="A36" s="726" t="s">
        <v>1861</v>
      </c>
      <c r="B36" s="727" t="s">
        <v>1783</v>
      </c>
      <c r="C36" s="727" t="s">
        <v>1922</v>
      </c>
      <c r="D36" s="727" t="s">
        <v>1923</v>
      </c>
      <c r="E36" s="727" t="s">
        <v>1924</v>
      </c>
      <c r="F36" s="731"/>
      <c r="G36" s="731"/>
      <c r="H36" s="745">
        <v>0</v>
      </c>
      <c r="I36" s="731">
        <v>1</v>
      </c>
      <c r="J36" s="731">
        <v>73.73</v>
      </c>
      <c r="K36" s="745">
        <v>1</v>
      </c>
      <c r="L36" s="731">
        <v>1</v>
      </c>
      <c r="M36" s="732">
        <v>73.73</v>
      </c>
    </row>
    <row r="37" spans="1:13" ht="14.4" customHeight="1" x14ac:dyDescent="0.3">
      <c r="A37" s="726" t="s">
        <v>1861</v>
      </c>
      <c r="B37" s="727" t="s">
        <v>1611</v>
      </c>
      <c r="C37" s="727" t="s">
        <v>1614</v>
      </c>
      <c r="D37" s="727" t="s">
        <v>1067</v>
      </c>
      <c r="E37" s="727" t="s">
        <v>1615</v>
      </c>
      <c r="F37" s="731"/>
      <c r="G37" s="731"/>
      <c r="H37" s="745">
        <v>0</v>
      </c>
      <c r="I37" s="731">
        <v>2</v>
      </c>
      <c r="J37" s="731">
        <v>308.72000000000003</v>
      </c>
      <c r="K37" s="745">
        <v>1</v>
      </c>
      <c r="L37" s="731">
        <v>2</v>
      </c>
      <c r="M37" s="732">
        <v>308.72000000000003</v>
      </c>
    </row>
    <row r="38" spans="1:13" ht="14.4" customHeight="1" x14ac:dyDescent="0.3">
      <c r="A38" s="726" t="s">
        <v>1861</v>
      </c>
      <c r="B38" s="727" t="s">
        <v>1611</v>
      </c>
      <c r="C38" s="727" t="s">
        <v>1612</v>
      </c>
      <c r="D38" s="727" t="s">
        <v>1067</v>
      </c>
      <c r="E38" s="727" t="s">
        <v>1613</v>
      </c>
      <c r="F38" s="731"/>
      <c r="G38" s="731"/>
      <c r="H38" s="745">
        <v>0</v>
      </c>
      <c r="I38" s="731">
        <v>1</v>
      </c>
      <c r="J38" s="731">
        <v>225.06</v>
      </c>
      <c r="K38" s="745">
        <v>1</v>
      </c>
      <c r="L38" s="731">
        <v>1</v>
      </c>
      <c r="M38" s="732">
        <v>225.06</v>
      </c>
    </row>
    <row r="39" spans="1:13" ht="14.4" customHeight="1" x14ac:dyDescent="0.3">
      <c r="A39" s="726" t="s">
        <v>1861</v>
      </c>
      <c r="B39" s="727" t="s">
        <v>1641</v>
      </c>
      <c r="C39" s="727" t="s">
        <v>2013</v>
      </c>
      <c r="D39" s="727" t="s">
        <v>1948</v>
      </c>
      <c r="E39" s="727" t="s">
        <v>1949</v>
      </c>
      <c r="F39" s="731">
        <v>3</v>
      </c>
      <c r="G39" s="731">
        <v>398.93999999999994</v>
      </c>
      <c r="H39" s="745">
        <v>1</v>
      </c>
      <c r="I39" s="731"/>
      <c r="J39" s="731"/>
      <c r="K39" s="745">
        <v>0</v>
      </c>
      <c r="L39" s="731">
        <v>3</v>
      </c>
      <c r="M39" s="732">
        <v>398.93999999999994</v>
      </c>
    </row>
    <row r="40" spans="1:13" ht="14.4" customHeight="1" x14ac:dyDescent="0.3">
      <c r="A40" s="726" t="s">
        <v>1861</v>
      </c>
      <c r="B40" s="727" t="s">
        <v>1670</v>
      </c>
      <c r="C40" s="727" t="s">
        <v>1671</v>
      </c>
      <c r="D40" s="727" t="s">
        <v>643</v>
      </c>
      <c r="E40" s="727" t="s">
        <v>1672</v>
      </c>
      <c r="F40" s="731"/>
      <c r="G40" s="731"/>
      <c r="H40" s="745">
        <v>0</v>
      </c>
      <c r="I40" s="731">
        <v>1</v>
      </c>
      <c r="J40" s="731">
        <v>24.22</v>
      </c>
      <c r="K40" s="745">
        <v>1</v>
      </c>
      <c r="L40" s="731">
        <v>1</v>
      </c>
      <c r="M40" s="732">
        <v>24.22</v>
      </c>
    </row>
    <row r="41" spans="1:13" ht="14.4" customHeight="1" x14ac:dyDescent="0.3">
      <c r="A41" s="726" t="s">
        <v>1861</v>
      </c>
      <c r="B41" s="727" t="s">
        <v>1670</v>
      </c>
      <c r="C41" s="727" t="s">
        <v>1673</v>
      </c>
      <c r="D41" s="727" t="s">
        <v>643</v>
      </c>
      <c r="E41" s="727" t="s">
        <v>1674</v>
      </c>
      <c r="F41" s="731"/>
      <c r="G41" s="731"/>
      <c r="H41" s="745">
        <v>0</v>
      </c>
      <c r="I41" s="731">
        <v>8</v>
      </c>
      <c r="J41" s="731">
        <v>387.36</v>
      </c>
      <c r="K41" s="745">
        <v>1</v>
      </c>
      <c r="L41" s="731">
        <v>8</v>
      </c>
      <c r="M41" s="732">
        <v>387.36</v>
      </c>
    </row>
    <row r="42" spans="1:13" ht="14.4" customHeight="1" x14ac:dyDescent="0.3">
      <c r="A42" s="726" t="s">
        <v>1861</v>
      </c>
      <c r="B42" s="727" t="s">
        <v>1691</v>
      </c>
      <c r="C42" s="727" t="s">
        <v>1692</v>
      </c>
      <c r="D42" s="727" t="s">
        <v>1693</v>
      </c>
      <c r="E42" s="727" t="s">
        <v>1694</v>
      </c>
      <c r="F42" s="731"/>
      <c r="G42" s="731"/>
      <c r="H42" s="745"/>
      <c r="I42" s="731">
        <v>97</v>
      </c>
      <c r="J42" s="731">
        <v>0</v>
      </c>
      <c r="K42" s="745"/>
      <c r="L42" s="731">
        <v>97</v>
      </c>
      <c r="M42" s="732">
        <v>0</v>
      </c>
    </row>
    <row r="43" spans="1:13" ht="14.4" customHeight="1" x14ac:dyDescent="0.3">
      <c r="A43" s="726" t="s">
        <v>1861</v>
      </c>
      <c r="B43" s="727" t="s">
        <v>1747</v>
      </c>
      <c r="C43" s="727" t="s">
        <v>1752</v>
      </c>
      <c r="D43" s="727" t="s">
        <v>617</v>
      </c>
      <c r="E43" s="727" t="s">
        <v>1750</v>
      </c>
      <c r="F43" s="731">
        <v>7</v>
      </c>
      <c r="G43" s="731">
        <v>0</v>
      </c>
      <c r="H43" s="745"/>
      <c r="I43" s="731"/>
      <c r="J43" s="731"/>
      <c r="K43" s="745"/>
      <c r="L43" s="731">
        <v>7</v>
      </c>
      <c r="M43" s="732">
        <v>0</v>
      </c>
    </row>
    <row r="44" spans="1:13" ht="14.4" customHeight="1" x14ac:dyDescent="0.3">
      <c r="A44" s="726" t="s">
        <v>1861</v>
      </c>
      <c r="B44" s="727" t="s">
        <v>1687</v>
      </c>
      <c r="C44" s="727" t="s">
        <v>1970</v>
      </c>
      <c r="D44" s="727" t="s">
        <v>1896</v>
      </c>
      <c r="E44" s="727" t="s">
        <v>1971</v>
      </c>
      <c r="F44" s="731">
        <v>4</v>
      </c>
      <c r="G44" s="731">
        <v>134.19999999999999</v>
      </c>
      <c r="H44" s="745">
        <v>1</v>
      </c>
      <c r="I44" s="731"/>
      <c r="J44" s="731"/>
      <c r="K44" s="745">
        <v>0</v>
      </c>
      <c r="L44" s="731">
        <v>4</v>
      </c>
      <c r="M44" s="732">
        <v>134.19999999999999</v>
      </c>
    </row>
    <row r="45" spans="1:13" ht="14.4" customHeight="1" x14ac:dyDescent="0.3">
      <c r="A45" s="726" t="s">
        <v>1861</v>
      </c>
      <c r="B45" s="727" t="s">
        <v>1687</v>
      </c>
      <c r="C45" s="727" t="s">
        <v>1895</v>
      </c>
      <c r="D45" s="727" t="s">
        <v>1896</v>
      </c>
      <c r="E45" s="727" t="s">
        <v>1897</v>
      </c>
      <c r="F45" s="731">
        <v>1</v>
      </c>
      <c r="G45" s="731">
        <v>50.32</v>
      </c>
      <c r="H45" s="745">
        <v>1</v>
      </c>
      <c r="I45" s="731"/>
      <c r="J45" s="731"/>
      <c r="K45" s="745">
        <v>0</v>
      </c>
      <c r="L45" s="731">
        <v>1</v>
      </c>
      <c r="M45" s="732">
        <v>50.32</v>
      </c>
    </row>
    <row r="46" spans="1:13" ht="14.4" customHeight="1" x14ac:dyDescent="0.3">
      <c r="A46" s="726" t="s">
        <v>1862</v>
      </c>
      <c r="B46" s="727" t="s">
        <v>1491</v>
      </c>
      <c r="C46" s="727" t="s">
        <v>1959</v>
      </c>
      <c r="D46" s="727" t="s">
        <v>753</v>
      </c>
      <c r="E46" s="727" t="s">
        <v>1960</v>
      </c>
      <c r="F46" s="731"/>
      <c r="G46" s="731"/>
      <c r="H46" s="745">
        <v>0</v>
      </c>
      <c r="I46" s="731">
        <v>1</v>
      </c>
      <c r="J46" s="731">
        <v>368.16</v>
      </c>
      <c r="K46" s="745">
        <v>1</v>
      </c>
      <c r="L46" s="731">
        <v>1</v>
      </c>
      <c r="M46" s="732">
        <v>368.16</v>
      </c>
    </row>
    <row r="47" spans="1:13" ht="14.4" customHeight="1" x14ac:dyDescent="0.3">
      <c r="A47" s="726" t="s">
        <v>1862</v>
      </c>
      <c r="B47" s="727" t="s">
        <v>1491</v>
      </c>
      <c r="C47" s="727" t="s">
        <v>1887</v>
      </c>
      <c r="D47" s="727" t="s">
        <v>753</v>
      </c>
      <c r="E47" s="727" t="s">
        <v>1497</v>
      </c>
      <c r="F47" s="731"/>
      <c r="G47" s="731"/>
      <c r="H47" s="745">
        <v>0</v>
      </c>
      <c r="I47" s="731">
        <v>41</v>
      </c>
      <c r="J47" s="731">
        <v>20126.489999999998</v>
      </c>
      <c r="K47" s="745">
        <v>1</v>
      </c>
      <c r="L47" s="731">
        <v>41</v>
      </c>
      <c r="M47" s="732">
        <v>20126.489999999998</v>
      </c>
    </row>
    <row r="48" spans="1:13" ht="14.4" customHeight="1" x14ac:dyDescent="0.3">
      <c r="A48" s="726" t="s">
        <v>1862</v>
      </c>
      <c r="B48" s="727" t="s">
        <v>1491</v>
      </c>
      <c r="C48" s="727" t="s">
        <v>1888</v>
      </c>
      <c r="D48" s="727" t="s">
        <v>753</v>
      </c>
      <c r="E48" s="727" t="s">
        <v>1495</v>
      </c>
      <c r="F48" s="731"/>
      <c r="G48" s="731"/>
      <c r="H48" s="745">
        <v>0</v>
      </c>
      <c r="I48" s="731">
        <v>95</v>
      </c>
      <c r="J48" s="731">
        <v>69951.350000000006</v>
      </c>
      <c r="K48" s="745">
        <v>1</v>
      </c>
      <c r="L48" s="731">
        <v>95</v>
      </c>
      <c r="M48" s="732">
        <v>69951.350000000006</v>
      </c>
    </row>
    <row r="49" spans="1:13" ht="14.4" customHeight="1" x14ac:dyDescent="0.3">
      <c r="A49" s="726" t="s">
        <v>1862</v>
      </c>
      <c r="B49" s="727" t="s">
        <v>1491</v>
      </c>
      <c r="C49" s="727" t="s">
        <v>2018</v>
      </c>
      <c r="D49" s="727" t="s">
        <v>753</v>
      </c>
      <c r="E49" s="727" t="s">
        <v>2019</v>
      </c>
      <c r="F49" s="731"/>
      <c r="G49" s="731"/>
      <c r="H49" s="745">
        <v>0</v>
      </c>
      <c r="I49" s="731">
        <v>1</v>
      </c>
      <c r="J49" s="731">
        <v>923.74</v>
      </c>
      <c r="K49" s="745">
        <v>1</v>
      </c>
      <c r="L49" s="731">
        <v>1</v>
      </c>
      <c r="M49" s="732">
        <v>923.74</v>
      </c>
    </row>
    <row r="50" spans="1:13" ht="14.4" customHeight="1" x14ac:dyDescent="0.3">
      <c r="A50" s="726" t="s">
        <v>1862</v>
      </c>
      <c r="B50" s="727" t="s">
        <v>1491</v>
      </c>
      <c r="C50" s="727" t="s">
        <v>1494</v>
      </c>
      <c r="D50" s="727" t="s">
        <v>753</v>
      </c>
      <c r="E50" s="727" t="s">
        <v>1495</v>
      </c>
      <c r="F50" s="731"/>
      <c r="G50" s="731"/>
      <c r="H50" s="745">
        <v>0</v>
      </c>
      <c r="I50" s="731">
        <v>6</v>
      </c>
      <c r="J50" s="731">
        <v>4417.9800000000005</v>
      </c>
      <c r="K50" s="745">
        <v>1</v>
      </c>
      <c r="L50" s="731">
        <v>6</v>
      </c>
      <c r="M50" s="732">
        <v>4417.9800000000005</v>
      </c>
    </row>
    <row r="51" spans="1:13" ht="14.4" customHeight="1" x14ac:dyDescent="0.3">
      <c r="A51" s="726" t="s">
        <v>1862</v>
      </c>
      <c r="B51" s="727" t="s">
        <v>1491</v>
      </c>
      <c r="C51" s="727" t="s">
        <v>1496</v>
      </c>
      <c r="D51" s="727" t="s">
        <v>753</v>
      </c>
      <c r="E51" s="727" t="s">
        <v>1497</v>
      </c>
      <c r="F51" s="731"/>
      <c r="G51" s="731"/>
      <c r="H51" s="745">
        <v>0</v>
      </c>
      <c r="I51" s="731">
        <v>2</v>
      </c>
      <c r="J51" s="731">
        <v>981.78</v>
      </c>
      <c r="K51" s="745">
        <v>1</v>
      </c>
      <c r="L51" s="731">
        <v>2</v>
      </c>
      <c r="M51" s="732">
        <v>981.78</v>
      </c>
    </row>
    <row r="52" spans="1:13" ht="14.4" customHeight="1" x14ac:dyDescent="0.3">
      <c r="A52" s="726" t="s">
        <v>1862</v>
      </c>
      <c r="B52" s="727" t="s">
        <v>1611</v>
      </c>
      <c r="C52" s="727" t="s">
        <v>1614</v>
      </c>
      <c r="D52" s="727" t="s">
        <v>1067</v>
      </c>
      <c r="E52" s="727" t="s">
        <v>1615</v>
      </c>
      <c r="F52" s="731"/>
      <c r="G52" s="731"/>
      <c r="H52" s="745">
        <v>0</v>
      </c>
      <c r="I52" s="731">
        <v>3</v>
      </c>
      <c r="J52" s="731">
        <v>463.08000000000004</v>
      </c>
      <c r="K52" s="745">
        <v>1</v>
      </c>
      <c r="L52" s="731">
        <v>3</v>
      </c>
      <c r="M52" s="732">
        <v>463.08000000000004</v>
      </c>
    </row>
    <row r="53" spans="1:13" ht="14.4" customHeight="1" x14ac:dyDescent="0.3">
      <c r="A53" s="726" t="s">
        <v>1862</v>
      </c>
      <c r="B53" s="727" t="s">
        <v>1611</v>
      </c>
      <c r="C53" s="727" t="s">
        <v>1616</v>
      </c>
      <c r="D53" s="727" t="s">
        <v>1617</v>
      </c>
      <c r="E53" s="727" t="s">
        <v>1618</v>
      </c>
      <c r="F53" s="731"/>
      <c r="G53" s="731"/>
      <c r="H53" s="745">
        <v>0</v>
      </c>
      <c r="I53" s="731">
        <v>1</v>
      </c>
      <c r="J53" s="731">
        <v>149.52000000000001</v>
      </c>
      <c r="K53" s="745">
        <v>1</v>
      </c>
      <c r="L53" s="731">
        <v>1</v>
      </c>
      <c r="M53" s="732">
        <v>149.52000000000001</v>
      </c>
    </row>
    <row r="54" spans="1:13" ht="14.4" customHeight="1" x14ac:dyDescent="0.3">
      <c r="A54" s="726" t="s">
        <v>1862</v>
      </c>
      <c r="B54" s="727" t="s">
        <v>1611</v>
      </c>
      <c r="C54" s="727" t="s">
        <v>1612</v>
      </c>
      <c r="D54" s="727" t="s">
        <v>1067</v>
      </c>
      <c r="E54" s="727" t="s">
        <v>1613</v>
      </c>
      <c r="F54" s="731"/>
      <c r="G54" s="731"/>
      <c r="H54" s="745">
        <v>0</v>
      </c>
      <c r="I54" s="731">
        <v>1</v>
      </c>
      <c r="J54" s="731">
        <v>225.06</v>
      </c>
      <c r="K54" s="745">
        <v>1</v>
      </c>
      <c r="L54" s="731">
        <v>1</v>
      </c>
      <c r="M54" s="732">
        <v>225.06</v>
      </c>
    </row>
    <row r="55" spans="1:13" ht="14.4" customHeight="1" x14ac:dyDescent="0.3">
      <c r="A55" s="726" t="s">
        <v>1862</v>
      </c>
      <c r="B55" s="727" t="s">
        <v>1670</v>
      </c>
      <c r="C55" s="727" t="s">
        <v>1673</v>
      </c>
      <c r="D55" s="727" t="s">
        <v>643</v>
      </c>
      <c r="E55" s="727" t="s">
        <v>1674</v>
      </c>
      <c r="F55" s="731"/>
      <c r="G55" s="731"/>
      <c r="H55" s="745">
        <v>0</v>
      </c>
      <c r="I55" s="731">
        <v>4</v>
      </c>
      <c r="J55" s="731">
        <v>193.68</v>
      </c>
      <c r="K55" s="745">
        <v>1</v>
      </c>
      <c r="L55" s="731">
        <v>4</v>
      </c>
      <c r="M55" s="732">
        <v>193.68</v>
      </c>
    </row>
    <row r="56" spans="1:13" ht="14.4" customHeight="1" x14ac:dyDescent="0.3">
      <c r="A56" s="726" t="s">
        <v>1862</v>
      </c>
      <c r="B56" s="727" t="s">
        <v>1670</v>
      </c>
      <c r="C56" s="727" t="s">
        <v>2352</v>
      </c>
      <c r="D56" s="727" t="s">
        <v>2353</v>
      </c>
      <c r="E56" s="727" t="s">
        <v>2354</v>
      </c>
      <c r="F56" s="731">
        <v>2</v>
      </c>
      <c r="G56" s="731">
        <v>96.84</v>
      </c>
      <c r="H56" s="745">
        <v>1</v>
      </c>
      <c r="I56" s="731"/>
      <c r="J56" s="731"/>
      <c r="K56" s="745">
        <v>0</v>
      </c>
      <c r="L56" s="731">
        <v>2</v>
      </c>
      <c r="M56" s="732">
        <v>96.84</v>
      </c>
    </row>
    <row r="57" spans="1:13" ht="14.4" customHeight="1" x14ac:dyDescent="0.3">
      <c r="A57" s="726" t="s">
        <v>1862</v>
      </c>
      <c r="B57" s="727" t="s">
        <v>1691</v>
      </c>
      <c r="C57" s="727" t="s">
        <v>1692</v>
      </c>
      <c r="D57" s="727" t="s">
        <v>1693</v>
      </c>
      <c r="E57" s="727" t="s">
        <v>1694</v>
      </c>
      <c r="F57" s="731"/>
      <c r="G57" s="731"/>
      <c r="H57" s="745"/>
      <c r="I57" s="731">
        <v>23</v>
      </c>
      <c r="J57" s="731">
        <v>0</v>
      </c>
      <c r="K57" s="745"/>
      <c r="L57" s="731">
        <v>23</v>
      </c>
      <c r="M57" s="732">
        <v>0</v>
      </c>
    </row>
    <row r="58" spans="1:13" ht="14.4" customHeight="1" x14ac:dyDescent="0.3">
      <c r="A58" s="726" t="s">
        <v>1863</v>
      </c>
      <c r="B58" s="727" t="s">
        <v>1491</v>
      </c>
      <c r="C58" s="727" t="s">
        <v>1887</v>
      </c>
      <c r="D58" s="727" t="s">
        <v>753</v>
      </c>
      <c r="E58" s="727" t="s">
        <v>1497</v>
      </c>
      <c r="F58" s="731"/>
      <c r="G58" s="731"/>
      <c r="H58" s="745">
        <v>0</v>
      </c>
      <c r="I58" s="731">
        <v>49</v>
      </c>
      <c r="J58" s="731">
        <v>24053.61</v>
      </c>
      <c r="K58" s="745">
        <v>1</v>
      </c>
      <c r="L58" s="731">
        <v>49</v>
      </c>
      <c r="M58" s="732">
        <v>24053.61</v>
      </c>
    </row>
    <row r="59" spans="1:13" ht="14.4" customHeight="1" x14ac:dyDescent="0.3">
      <c r="A59" s="726" t="s">
        <v>1863</v>
      </c>
      <c r="B59" s="727" t="s">
        <v>1491</v>
      </c>
      <c r="C59" s="727" t="s">
        <v>1888</v>
      </c>
      <c r="D59" s="727" t="s">
        <v>753</v>
      </c>
      <c r="E59" s="727" t="s">
        <v>1495</v>
      </c>
      <c r="F59" s="731"/>
      <c r="G59" s="731"/>
      <c r="H59" s="745">
        <v>0</v>
      </c>
      <c r="I59" s="731">
        <v>39</v>
      </c>
      <c r="J59" s="731">
        <v>28716.870000000006</v>
      </c>
      <c r="K59" s="745">
        <v>1</v>
      </c>
      <c r="L59" s="731">
        <v>39</v>
      </c>
      <c r="M59" s="732">
        <v>28716.870000000006</v>
      </c>
    </row>
    <row r="60" spans="1:13" ht="14.4" customHeight="1" x14ac:dyDescent="0.3">
      <c r="A60" s="726" t="s">
        <v>1863</v>
      </c>
      <c r="B60" s="727" t="s">
        <v>1491</v>
      </c>
      <c r="C60" s="727" t="s">
        <v>2018</v>
      </c>
      <c r="D60" s="727" t="s">
        <v>753</v>
      </c>
      <c r="E60" s="727" t="s">
        <v>2019</v>
      </c>
      <c r="F60" s="731"/>
      <c r="G60" s="731"/>
      <c r="H60" s="745">
        <v>0</v>
      </c>
      <c r="I60" s="731">
        <v>3</v>
      </c>
      <c r="J60" s="731">
        <v>2771.2200000000003</v>
      </c>
      <c r="K60" s="745">
        <v>1</v>
      </c>
      <c r="L60" s="731">
        <v>3</v>
      </c>
      <c r="M60" s="732">
        <v>2771.2200000000003</v>
      </c>
    </row>
    <row r="61" spans="1:13" ht="14.4" customHeight="1" x14ac:dyDescent="0.3">
      <c r="A61" s="726" t="s">
        <v>1863</v>
      </c>
      <c r="B61" s="727" t="s">
        <v>1542</v>
      </c>
      <c r="C61" s="727" t="s">
        <v>2430</v>
      </c>
      <c r="D61" s="727" t="s">
        <v>1544</v>
      </c>
      <c r="E61" s="727" t="s">
        <v>2431</v>
      </c>
      <c r="F61" s="731"/>
      <c r="G61" s="731"/>
      <c r="H61" s="745">
        <v>0</v>
      </c>
      <c r="I61" s="731">
        <v>1</v>
      </c>
      <c r="J61" s="731">
        <v>317.98</v>
      </c>
      <c r="K61" s="745">
        <v>1</v>
      </c>
      <c r="L61" s="731">
        <v>1</v>
      </c>
      <c r="M61" s="732">
        <v>317.98</v>
      </c>
    </row>
    <row r="62" spans="1:13" ht="14.4" customHeight="1" x14ac:dyDescent="0.3">
      <c r="A62" s="726" t="s">
        <v>1863</v>
      </c>
      <c r="B62" s="727" t="s">
        <v>1542</v>
      </c>
      <c r="C62" s="727" t="s">
        <v>2432</v>
      </c>
      <c r="D62" s="727" t="s">
        <v>1544</v>
      </c>
      <c r="E62" s="727" t="s">
        <v>2433</v>
      </c>
      <c r="F62" s="731"/>
      <c r="G62" s="731"/>
      <c r="H62" s="745">
        <v>0</v>
      </c>
      <c r="I62" s="731">
        <v>1</v>
      </c>
      <c r="J62" s="731">
        <v>158.99</v>
      </c>
      <c r="K62" s="745">
        <v>1</v>
      </c>
      <c r="L62" s="731">
        <v>1</v>
      </c>
      <c r="M62" s="732">
        <v>158.99</v>
      </c>
    </row>
    <row r="63" spans="1:13" ht="14.4" customHeight="1" x14ac:dyDescent="0.3">
      <c r="A63" s="726" t="s">
        <v>1863</v>
      </c>
      <c r="B63" s="727" t="s">
        <v>1550</v>
      </c>
      <c r="C63" s="727" t="s">
        <v>2422</v>
      </c>
      <c r="D63" s="727" t="s">
        <v>1555</v>
      </c>
      <c r="E63" s="727" t="s">
        <v>2423</v>
      </c>
      <c r="F63" s="731"/>
      <c r="G63" s="731"/>
      <c r="H63" s="745">
        <v>0</v>
      </c>
      <c r="I63" s="731">
        <v>2</v>
      </c>
      <c r="J63" s="731">
        <v>437.24</v>
      </c>
      <c r="K63" s="745">
        <v>1</v>
      </c>
      <c r="L63" s="731">
        <v>2</v>
      </c>
      <c r="M63" s="732">
        <v>437.24</v>
      </c>
    </row>
    <row r="64" spans="1:13" ht="14.4" customHeight="1" x14ac:dyDescent="0.3">
      <c r="A64" s="726" t="s">
        <v>1863</v>
      </c>
      <c r="B64" s="727" t="s">
        <v>1611</v>
      </c>
      <c r="C64" s="727" t="s">
        <v>1614</v>
      </c>
      <c r="D64" s="727" t="s">
        <v>1067</v>
      </c>
      <c r="E64" s="727" t="s">
        <v>1615</v>
      </c>
      <c r="F64" s="731"/>
      <c r="G64" s="731"/>
      <c r="H64" s="745">
        <v>0</v>
      </c>
      <c r="I64" s="731">
        <v>2</v>
      </c>
      <c r="J64" s="731">
        <v>308.72000000000003</v>
      </c>
      <c r="K64" s="745">
        <v>1</v>
      </c>
      <c r="L64" s="731">
        <v>2</v>
      </c>
      <c r="M64" s="732">
        <v>308.72000000000003</v>
      </c>
    </row>
    <row r="65" spans="1:13" ht="14.4" customHeight="1" x14ac:dyDescent="0.3">
      <c r="A65" s="726" t="s">
        <v>1863</v>
      </c>
      <c r="B65" s="727" t="s">
        <v>1611</v>
      </c>
      <c r="C65" s="727" t="s">
        <v>1616</v>
      </c>
      <c r="D65" s="727" t="s">
        <v>1617</v>
      </c>
      <c r="E65" s="727" t="s">
        <v>1618</v>
      </c>
      <c r="F65" s="731"/>
      <c r="G65" s="731"/>
      <c r="H65" s="745">
        <v>0</v>
      </c>
      <c r="I65" s="731">
        <v>1</v>
      </c>
      <c r="J65" s="731">
        <v>149.52000000000001</v>
      </c>
      <c r="K65" s="745">
        <v>1</v>
      </c>
      <c r="L65" s="731">
        <v>1</v>
      </c>
      <c r="M65" s="732">
        <v>149.52000000000001</v>
      </c>
    </row>
    <row r="66" spans="1:13" ht="14.4" customHeight="1" x14ac:dyDescent="0.3">
      <c r="A66" s="726" t="s">
        <v>1863</v>
      </c>
      <c r="B66" s="727" t="s">
        <v>1611</v>
      </c>
      <c r="C66" s="727" t="s">
        <v>1612</v>
      </c>
      <c r="D66" s="727" t="s">
        <v>1067</v>
      </c>
      <c r="E66" s="727" t="s">
        <v>1613</v>
      </c>
      <c r="F66" s="731"/>
      <c r="G66" s="731"/>
      <c r="H66" s="745">
        <v>0</v>
      </c>
      <c r="I66" s="731">
        <v>2</v>
      </c>
      <c r="J66" s="731">
        <v>450.12</v>
      </c>
      <c r="K66" s="745">
        <v>1</v>
      </c>
      <c r="L66" s="731">
        <v>2</v>
      </c>
      <c r="M66" s="732">
        <v>450.12</v>
      </c>
    </row>
    <row r="67" spans="1:13" ht="14.4" customHeight="1" x14ac:dyDescent="0.3">
      <c r="A67" s="726" t="s">
        <v>1863</v>
      </c>
      <c r="B67" s="727" t="s">
        <v>1611</v>
      </c>
      <c r="C67" s="727" t="s">
        <v>2045</v>
      </c>
      <c r="D67" s="727" t="s">
        <v>1067</v>
      </c>
      <c r="E67" s="727" t="s">
        <v>1615</v>
      </c>
      <c r="F67" s="731">
        <v>1</v>
      </c>
      <c r="G67" s="731">
        <v>154.36000000000001</v>
      </c>
      <c r="H67" s="745">
        <v>1</v>
      </c>
      <c r="I67" s="731"/>
      <c r="J67" s="731"/>
      <c r="K67" s="745">
        <v>0</v>
      </c>
      <c r="L67" s="731">
        <v>1</v>
      </c>
      <c r="M67" s="732">
        <v>154.36000000000001</v>
      </c>
    </row>
    <row r="68" spans="1:13" ht="14.4" customHeight="1" x14ac:dyDescent="0.3">
      <c r="A68" s="726" t="s">
        <v>1863</v>
      </c>
      <c r="B68" s="727" t="s">
        <v>1670</v>
      </c>
      <c r="C68" s="727" t="s">
        <v>1673</v>
      </c>
      <c r="D68" s="727" t="s">
        <v>643</v>
      </c>
      <c r="E68" s="727" t="s">
        <v>1674</v>
      </c>
      <c r="F68" s="731"/>
      <c r="G68" s="731"/>
      <c r="H68" s="745">
        <v>0</v>
      </c>
      <c r="I68" s="731">
        <v>12</v>
      </c>
      <c r="J68" s="731">
        <v>581.04</v>
      </c>
      <c r="K68" s="745">
        <v>1</v>
      </c>
      <c r="L68" s="731">
        <v>12</v>
      </c>
      <c r="M68" s="732">
        <v>581.04</v>
      </c>
    </row>
    <row r="69" spans="1:13" ht="14.4" customHeight="1" x14ac:dyDescent="0.3">
      <c r="A69" s="726" t="s">
        <v>1863</v>
      </c>
      <c r="B69" s="727" t="s">
        <v>1670</v>
      </c>
      <c r="C69" s="727" t="s">
        <v>2352</v>
      </c>
      <c r="D69" s="727" t="s">
        <v>2353</v>
      </c>
      <c r="E69" s="727" t="s">
        <v>2354</v>
      </c>
      <c r="F69" s="731">
        <v>3</v>
      </c>
      <c r="G69" s="731">
        <v>145.26</v>
      </c>
      <c r="H69" s="745">
        <v>1</v>
      </c>
      <c r="I69" s="731"/>
      <c r="J69" s="731"/>
      <c r="K69" s="745">
        <v>0</v>
      </c>
      <c r="L69" s="731">
        <v>3</v>
      </c>
      <c r="M69" s="732">
        <v>145.26</v>
      </c>
    </row>
    <row r="70" spans="1:13" ht="14.4" customHeight="1" x14ac:dyDescent="0.3">
      <c r="A70" s="726" t="s">
        <v>1863</v>
      </c>
      <c r="B70" s="727" t="s">
        <v>1676</v>
      </c>
      <c r="C70" s="727" t="s">
        <v>2376</v>
      </c>
      <c r="D70" s="727" t="s">
        <v>2377</v>
      </c>
      <c r="E70" s="727" t="s">
        <v>2378</v>
      </c>
      <c r="F70" s="731">
        <v>3</v>
      </c>
      <c r="G70" s="731">
        <v>195.84</v>
      </c>
      <c r="H70" s="745">
        <v>1</v>
      </c>
      <c r="I70" s="731"/>
      <c r="J70" s="731"/>
      <c r="K70" s="745">
        <v>0</v>
      </c>
      <c r="L70" s="731">
        <v>3</v>
      </c>
      <c r="M70" s="732">
        <v>195.84</v>
      </c>
    </row>
    <row r="71" spans="1:13" ht="14.4" customHeight="1" x14ac:dyDescent="0.3">
      <c r="A71" s="726" t="s">
        <v>1863</v>
      </c>
      <c r="B71" s="727" t="s">
        <v>1676</v>
      </c>
      <c r="C71" s="727" t="s">
        <v>2379</v>
      </c>
      <c r="D71" s="727" t="s">
        <v>2377</v>
      </c>
      <c r="E71" s="727" t="s">
        <v>2380</v>
      </c>
      <c r="F71" s="731">
        <v>1</v>
      </c>
      <c r="G71" s="731">
        <v>121.75</v>
      </c>
      <c r="H71" s="745">
        <v>1</v>
      </c>
      <c r="I71" s="731"/>
      <c r="J71" s="731"/>
      <c r="K71" s="745">
        <v>0</v>
      </c>
      <c r="L71" s="731">
        <v>1</v>
      </c>
      <c r="M71" s="732">
        <v>121.75</v>
      </c>
    </row>
    <row r="72" spans="1:13" ht="14.4" customHeight="1" x14ac:dyDescent="0.3">
      <c r="A72" s="726" t="s">
        <v>1863</v>
      </c>
      <c r="B72" s="727" t="s">
        <v>1691</v>
      </c>
      <c r="C72" s="727" t="s">
        <v>1692</v>
      </c>
      <c r="D72" s="727" t="s">
        <v>1693</v>
      </c>
      <c r="E72" s="727" t="s">
        <v>1694</v>
      </c>
      <c r="F72" s="731"/>
      <c r="G72" s="731"/>
      <c r="H72" s="745"/>
      <c r="I72" s="731">
        <v>49</v>
      </c>
      <c r="J72" s="731">
        <v>0</v>
      </c>
      <c r="K72" s="745"/>
      <c r="L72" s="731">
        <v>49</v>
      </c>
      <c r="M72" s="732">
        <v>0</v>
      </c>
    </row>
    <row r="73" spans="1:13" ht="14.4" customHeight="1" x14ac:dyDescent="0.3">
      <c r="A73" s="726" t="s">
        <v>1863</v>
      </c>
      <c r="B73" s="727" t="s">
        <v>1709</v>
      </c>
      <c r="C73" s="727" t="s">
        <v>2382</v>
      </c>
      <c r="D73" s="727" t="s">
        <v>2383</v>
      </c>
      <c r="E73" s="727" t="s">
        <v>2384</v>
      </c>
      <c r="F73" s="731"/>
      <c r="G73" s="731"/>
      <c r="H73" s="745">
        <v>0</v>
      </c>
      <c r="I73" s="731">
        <v>2</v>
      </c>
      <c r="J73" s="731">
        <v>18.8</v>
      </c>
      <c r="K73" s="745">
        <v>1</v>
      </c>
      <c r="L73" s="731">
        <v>2</v>
      </c>
      <c r="M73" s="732">
        <v>18.8</v>
      </c>
    </row>
    <row r="74" spans="1:13" ht="14.4" customHeight="1" x14ac:dyDescent="0.3">
      <c r="A74" s="726" t="s">
        <v>1863</v>
      </c>
      <c r="B74" s="727" t="s">
        <v>1717</v>
      </c>
      <c r="C74" s="727" t="s">
        <v>2451</v>
      </c>
      <c r="D74" s="727" t="s">
        <v>2450</v>
      </c>
      <c r="E74" s="727" t="s">
        <v>1719</v>
      </c>
      <c r="F74" s="731">
        <v>4</v>
      </c>
      <c r="G74" s="731">
        <v>0</v>
      </c>
      <c r="H74" s="745"/>
      <c r="I74" s="731"/>
      <c r="J74" s="731"/>
      <c r="K74" s="745"/>
      <c r="L74" s="731">
        <v>4</v>
      </c>
      <c r="M74" s="732">
        <v>0</v>
      </c>
    </row>
    <row r="75" spans="1:13" ht="14.4" customHeight="1" x14ac:dyDescent="0.3">
      <c r="A75" s="726" t="s">
        <v>1863</v>
      </c>
      <c r="B75" s="727" t="s">
        <v>1717</v>
      </c>
      <c r="C75" s="727" t="s">
        <v>2452</v>
      </c>
      <c r="D75" s="727" t="s">
        <v>2450</v>
      </c>
      <c r="E75" s="727" t="s">
        <v>1719</v>
      </c>
      <c r="F75" s="731">
        <v>3</v>
      </c>
      <c r="G75" s="731">
        <v>0</v>
      </c>
      <c r="H75" s="745"/>
      <c r="I75" s="731"/>
      <c r="J75" s="731"/>
      <c r="K75" s="745"/>
      <c r="L75" s="731">
        <v>3</v>
      </c>
      <c r="M75" s="732">
        <v>0</v>
      </c>
    </row>
    <row r="76" spans="1:13" ht="14.4" customHeight="1" x14ac:dyDescent="0.3">
      <c r="A76" s="726" t="s">
        <v>1864</v>
      </c>
      <c r="B76" s="727" t="s">
        <v>1491</v>
      </c>
      <c r="C76" s="727" t="s">
        <v>1888</v>
      </c>
      <c r="D76" s="727" t="s">
        <v>753</v>
      </c>
      <c r="E76" s="727" t="s">
        <v>1495</v>
      </c>
      <c r="F76" s="731"/>
      <c r="G76" s="731"/>
      <c r="H76" s="745">
        <v>0</v>
      </c>
      <c r="I76" s="731">
        <v>3</v>
      </c>
      <c r="J76" s="731">
        <v>2208.9900000000002</v>
      </c>
      <c r="K76" s="745">
        <v>1</v>
      </c>
      <c r="L76" s="731">
        <v>3</v>
      </c>
      <c r="M76" s="732">
        <v>2208.9900000000002</v>
      </c>
    </row>
    <row r="77" spans="1:13" ht="14.4" customHeight="1" x14ac:dyDescent="0.3">
      <c r="A77" s="726" t="s">
        <v>1864</v>
      </c>
      <c r="B77" s="727" t="s">
        <v>1611</v>
      </c>
      <c r="C77" s="727" t="s">
        <v>1612</v>
      </c>
      <c r="D77" s="727" t="s">
        <v>1067</v>
      </c>
      <c r="E77" s="727" t="s">
        <v>1613</v>
      </c>
      <c r="F77" s="731"/>
      <c r="G77" s="731"/>
      <c r="H77" s="745">
        <v>0</v>
      </c>
      <c r="I77" s="731">
        <v>1</v>
      </c>
      <c r="J77" s="731">
        <v>225.06</v>
      </c>
      <c r="K77" s="745">
        <v>1</v>
      </c>
      <c r="L77" s="731">
        <v>1</v>
      </c>
      <c r="M77" s="732">
        <v>225.06</v>
      </c>
    </row>
    <row r="78" spans="1:13" ht="14.4" customHeight="1" x14ac:dyDescent="0.3">
      <c r="A78" s="726" t="s">
        <v>1865</v>
      </c>
      <c r="B78" s="727" t="s">
        <v>1611</v>
      </c>
      <c r="C78" s="727" t="s">
        <v>1614</v>
      </c>
      <c r="D78" s="727" t="s">
        <v>1067</v>
      </c>
      <c r="E78" s="727" t="s">
        <v>1615</v>
      </c>
      <c r="F78" s="731"/>
      <c r="G78" s="731"/>
      <c r="H78" s="745">
        <v>0</v>
      </c>
      <c r="I78" s="731">
        <v>1</v>
      </c>
      <c r="J78" s="731">
        <v>154.36000000000001</v>
      </c>
      <c r="K78" s="745">
        <v>1</v>
      </c>
      <c r="L78" s="731">
        <v>1</v>
      </c>
      <c r="M78" s="732">
        <v>154.36000000000001</v>
      </c>
    </row>
    <row r="79" spans="1:13" ht="14.4" customHeight="1" x14ac:dyDescent="0.3">
      <c r="A79" s="726" t="s">
        <v>1866</v>
      </c>
      <c r="B79" s="727" t="s">
        <v>1611</v>
      </c>
      <c r="C79" s="727" t="s">
        <v>1614</v>
      </c>
      <c r="D79" s="727" t="s">
        <v>1067</v>
      </c>
      <c r="E79" s="727" t="s">
        <v>1615</v>
      </c>
      <c r="F79" s="731"/>
      <c r="G79" s="731"/>
      <c r="H79" s="745">
        <v>0</v>
      </c>
      <c r="I79" s="731">
        <v>1</v>
      </c>
      <c r="J79" s="731">
        <v>154.36000000000001</v>
      </c>
      <c r="K79" s="745">
        <v>1</v>
      </c>
      <c r="L79" s="731">
        <v>1</v>
      </c>
      <c r="M79" s="732">
        <v>154.36000000000001</v>
      </c>
    </row>
    <row r="80" spans="1:13" ht="14.4" customHeight="1" x14ac:dyDescent="0.3">
      <c r="A80" s="726" t="s">
        <v>1867</v>
      </c>
      <c r="B80" s="727" t="s">
        <v>1491</v>
      </c>
      <c r="C80" s="727" t="s">
        <v>1959</v>
      </c>
      <c r="D80" s="727" t="s">
        <v>753</v>
      </c>
      <c r="E80" s="727" t="s">
        <v>1960</v>
      </c>
      <c r="F80" s="731"/>
      <c r="G80" s="731"/>
      <c r="H80" s="745">
        <v>0</v>
      </c>
      <c r="I80" s="731">
        <v>2</v>
      </c>
      <c r="J80" s="731">
        <v>736.32</v>
      </c>
      <c r="K80" s="745">
        <v>1</v>
      </c>
      <c r="L80" s="731">
        <v>2</v>
      </c>
      <c r="M80" s="732">
        <v>736.32</v>
      </c>
    </row>
    <row r="81" spans="1:13" ht="14.4" customHeight="1" x14ac:dyDescent="0.3">
      <c r="A81" s="726" t="s">
        <v>1867</v>
      </c>
      <c r="B81" s="727" t="s">
        <v>1491</v>
      </c>
      <c r="C81" s="727" t="s">
        <v>1887</v>
      </c>
      <c r="D81" s="727" t="s">
        <v>753</v>
      </c>
      <c r="E81" s="727" t="s">
        <v>1497</v>
      </c>
      <c r="F81" s="731"/>
      <c r="G81" s="731"/>
      <c r="H81" s="745">
        <v>0</v>
      </c>
      <c r="I81" s="731">
        <v>92</v>
      </c>
      <c r="J81" s="731">
        <v>45161.87999999999</v>
      </c>
      <c r="K81" s="745">
        <v>1</v>
      </c>
      <c r="L81" s="731">
        <v>92</v>
      </c>
      <c r="M81" s="732">
        <v>45161.87999999999</v>
      </c>
    </row>
    <row r="82" spans="1:13" ht="14.4" customHeight="1" x14ac:dyDescent="0.3">
      <c r="A82" s="726" t="s">
        <v>1867</v>
      </c>
      <c r="B82" s="727" t="s">
        <v>1491</v>
      </c>
      <c r="C82" s="727" t="s">
        <v>1888</v>
      </c>
      <c r="D82" s="727" t="s">
        <v>753</v>
      </c>
      <c r="E82" s="727" t="s">
        <v>1495</v>
      </c>
      <c r="F82" s="731"/>
      <c r="G82" s="731"/>
      <c r="H82" s="745">
        <v>0</v>
      </c>
      <c r="I82" s="731">
        <v>94</v>
      </c>
      <c r="J82" s="731">
        <v>69215.02</v>
      </c>
      <c r="K82" s="745">
        <v>1</v>
      </c>
      <c r="L82" s="731">
        <v>94</v>
      </c>
      <c r="M82" s="732">
        <v>69215.02</v>
      </c>
    </row>
    <row r="83" spans="1:13" ht="14.4" customHeight="1" x14ac:dyDescent="0.3">
      <c r="A83" s="726" t="s">
        <v>1867</v>
      </c>
      <c r="B83" s="727" t="s">
        <v>1491</v>
      </c>
      <c r="C83" s="727" t="s">
        <v>2018</v>
      </c>
      <c r="D83" s="727" t="s">
        <v>753</v>
      </c>
      <c r="E83" s="727" t="s">
        <v>2019</v>
      </c>
      <c r="F83" s="731"/>
      <c r="G83" s="731"/>
      <c r="H83" s="745">
        <v>0</v>
      </c>
      <c r="I83" s="731">
        <v>1</v>
      </c>
      <c r="J83" s="731">
        <v>923.74</v>
      </c>
      <c r="K83" s="745">
        <v>1</v>
      </c>
      <c r="L83" s="731">
        <v>1</v>
      </c>
      <c r="M83" s="732">
        <v>923.74</v>
      </c>
    </row>
    <row r="84" spans="1:13" ht="14.4" customHeight="1" x14ac:dyDescent="0.3">
      <c r="A84" s="726" t="s">
        <v>1867</v>
      </c>
      <c r="B84" s="727" t="s">
        <v>1491</v>
      </c>
      <c r="C84" s="727" t="s">
        <v>2087</v>
      </c>
      <c r="D84" s="727" t="s">
        <v>753</v>
      </c>
      <c r="E84" s="727" t="s">
        <v>2088</v>
      </c>
      <c r="F84" s="731"/>
      <c r="G84" s="731"/>
      <c r="H84" s="745">
        <v>0</v>
      </c>
      <c r="I84" s="731">
        <v>1</v>
      </c>
      <c r="J84" s="731">
        <v>1154.68</v>
      </c>
      <c r="K84" s="745">
        <v>1</v>
      </c>
      <c r="L84" s="731">
        <v>1</v>
      </c>
      <c r="M84" s="732">
        <v>1154.68</v>
      </c>
    </row>
    <row r="85" spans="1:13" ht="14.4" customHeight="1" x14ac:dyDescent="0.3">
      <c r="A85" s="726" t="s">
        <v>1867</v>
      </c>
      <c r="B85" s="727" t="s">
        <v>1611</v>
      </c>
      <c r="C85" s="727" t="s">
        <v>2002</v>
      </c>
      <c r="D85" s="727" t="s">
        <v>2003</v>
      </c>
      <c r="E85" s="727" t="s">
        <v>2004</v>
      </c>
      <c r="F85" s="731">
        <v>2</v>
      </c>
      <c r="G85" s="731">
        <v>308.72000000000003</v>
      </c>
      <c r="H85" s="745">
        <v>1</v>
      </c>
      <c r="I85" s="731"/>
      <c r="J85" s="731"/>
      <c r="K85" s="745">
        <v>0</v>
      </c>
      <c r="L85" s="731">
        <v>2</v>
      </c>
      <c r="M85" s="732">
        <v>308.72000000000003</v>
      </c>
    </row>
    <row r="86" spans="1:13" ht="14.4" customHeight="1" x14ac:dyDescent="0.3">
      <c r="A86" s="726" t="s">
        <v>1867</v>
      </c>
      <c r="B86" s="727" t="s">
        <v>1611</v>
      </c>
      <c r="C86" s="727" t="s">
        <v>1614</v>
      </c>
      <c r="D86" s="727" t="s">
        <v>1067</v>
      </c>
      <c r="E86" s="727" t="s">
        <v>1615</v>
      </c>
      <c r="F86" s="731"/>
      <c r="G86" s="731"/>
      <c r="H86" s="745">
        <v>0</v>
      </c>
      <c r="I86" s="731">
        <v>6</v>
      </c>
      <c r="J86" s="731">
        <v>926.16000000000008</v>
      </c>
      <c r="K86" s="745">
        <v>1</v>
      </c>
      <c r="L86" s="731">
        <v>6</v>
      </c>
      <c r="M86" s="732">
        <v>926.16000000000008</v>
      </c>
    </row>
    <row r="87" spans="1:13" ht="14.4" customHeight="1" x14ac:dyDescent="0.3">
      <c r="A87" s="726" t="s">
        <v>1867</v>
      </c>
      <c r="B87" s="727" t="s">
        <v>1611</v>
      </c>
      <c r="C87" s="727" t="s">
        <v>2167</v>
      </c>
      <c r="D87" s="727" t="s">
        <v>2168</v>
      </c>
      <c r="E87" s="727" t="s">
        <v>2169</v>
      </c>
      <c r="F87" s="731"/>
      <c r="G87" s="731"/>
      <c r="H87" s="745">
        <v>0</v>
      </c>
      <c r="I87" s="731">
        <v>1</v>
      </c>
      <c r="J87" s="731">
        <v>111.22</v>
      </c>
      <c r="K87" s="745">
        <v>1</v>
      </c>
      <c r="L87" s="731">
        <v>1</v>
      </c>
      <c r="M87" s="732">
        <v>111.22</v>
      </c>
    </row>
    <row r="88" spans="1:13" ht="14.4" customHeight="1" x14ac:dyDescent="0.3">
      <c r="A88" s="726" t="s">
        <v>1867</v>
      </c>
      <c r="B88" s="727" t="s">
        <v>1611</v>
      </c>
      <c r="C88" s="727" t="s">
        <v>1616</v>
      </c>
      <c r="D88" s="727" t="s">
        <v>1617</v>
      </c>
      <c r="E88" s="727" t="s">
        <v>1618</v>
      </c>
      <c r="F88" s="731"/>
      <c r="G88" s="731"/>
      <c r="H88" s="745">
        <v>0</v>
      </c>
      <c r="I88" s="731">
        <v>3</v>
      </c>
      <c r="J88" s="731">
        <v>448.56000000000006</v>
      </c>
      <c r="K88" s="745">
        <v>1</v>
      </c>
      <c r="L88" s="731">
        <v>3</v>
      </c>
      <c r="M88" s="732">
        <v>448.56000000000006</v>
      </c>
    </row>
    <row r="89" spans="1:13" ht="14.4" customHeight="1" x14ac:dyDescent="0.3">
      <c r="A89" s="726" t="s">
        <v>1867</v>
      </c>
      <c r="B89" s="727" t="s">
        <v>1641</v>
      </c>
      <c r="C89" s="727" t="s">
        <v>2013</v>
      </c>
      <c r="D89" s="727" t="s">
        <v>1948</v>
      </c>
      <c r="E89" s="727" t="s">
        <v>1949</v>
      </c>
      <c r="F89" s="731">
        <v>2</v>
      </c>
      <c r="G89" s="731">
        <v>265.95999999999998</v>
      </c>
      <c r="H89" s="745">
        <v>1</v>
      </c>
      <c r="I89" s="731"/>
      <c r="J89" s="731"/>
      <c r="K89" s="745">
        <v>0</v>
      </c>
      <c r="L89" s="731">
        <v>2</v>
      </c>
      <c r="M89" s="732">
        <v>265.95999999999998</v>
      </c>
    </row>
    <row r="90" spans="1:13" ht="14.4" customHeight="1" x14ac:dyDescent="0.3">
      <c r="A90" s="726" t="s">
        <v>1867</v>
      </c>
      <c r="B90" s="727" t="s">
        <v>1670</v>
      </c>
      <c r="C90" s="727" t="s">
        <v>1671</v>
      </c>
      <c r="D90" s="727" t="s">
        <v>643</v>
      </c>
      <c r="E90" s="727" t="s">
        <v>1672</v>
      </c>
      <c r="F90" s="731"/>
      <c r="G90" s="731"/>
      <c r="H90" s="745">
        <v>0</v>
      </c>
      <c r="I90" s="731">
        <v>3</v>
      </c>
      <c r="J90" s="731">
        <v>72.66</v>
      </c>
      <c r="K90" s="745">
        <v>1</v>
      </c>
      <c r="L90" s="731">
        <v>3</v>
      </c>
      <c r="M90" s="732">
        <v>72.66</v>
      </c>
    </row>
    <row r="91" spans="1:13" ht="14.4" customHeight="1" x14ac:dyDescent="0.3">
      <c r="A91" s="726" t="s">
        <v>1867</v>
      </c>
      <c r="B91" s="727" t="s">
        <v>1670</v>
      </c>
      <c r="C91" s="727" t="s">
        <v>1673</v>
      </c>
      <c r="D91" s="727" t="s">
        <v>643</v>
      </c>
      <c r="E91" s="727" t="s">
        <v>1674</v>
      </c>
      <c r="F91" s="731"/>
      <c r="G91" s="731"/>
      <c r="H91" s="745">
        <v>0</v>
      </c>
      <c r="I91" s="731">
        <v>5</v>
      </c>
      <c r="J91" s="731">
        <v>242.10000000000002</v>
      </c>
      <c r="K91" s="745">
        <v>1</v>
      </c>
      <c r="L91" s="731">
        <v>5</v>
      </c>
      <c r="M91" s="732">
        <v>242.10000000000002</v>
      </c>
    </row>
    <row r="92" spans="1:13" ht="14.4" customHeight="1" x14ac:dyDescent="0.3">
      <c r="A92" s="726" t="s">
        <v>1867</v>
      </c>
      <c r="B92" s="727" t="s">
        <v>1676</v>
      </c>
      <c r="C92" s="727" t="s">
        <v>2456</v>
      </c>
      <c r="D92" s="727" t="s">
        <v>873</v>
      </c>
      <c r="E92" s="727" t="s">
        <v>1678</v>
      </c>
      <c r="F92" s="731">
        <v>1</v>
      </c>
      <c r="G92" s="731">
        <v>36.270000000000003</v>
      </c>
      <c r="H92" s="745">
        <v>1</v>
      </c>
      <c r="I92" s="731"/>
      <c r="J92" s="731"/>
      <c r="K92" s="745">
        <v>0</v>
      </c>
      <c r="L92" s="731">
        <v>1</v>
      </c>
      <c r="M92" s="732">
        <v>36.270000000000003</v>
      </c>
    </row>
    <row r="93" spans="1:13" ht="14.4" customHeight="1" x14ac:dyDescent="0.3">
      <c r="A93" s="726" t="s">
        <v>1867</v>
      </c>
      <c r="B93" s="727" t="s">
        <v>1691</v>
      </c>
      <c r="C93" s="727" t="s">
        <v>1692</v>
      </c>
      <c r="D93" s="727" t="s">
        <v>1693</v>
      </c>
      <c r="E93" s="727" t="s">
        <v>1694</v>
      </c>
      <c r="F93" s="731"/>
      <c r="G93" s="731"/>
      <c r="H93" s="745"/>
      <c r="I93" s="731">
        <v>77</v>
      </c>
      <c r="J93" s="731">
        <v>0</v>
      </c>
      <c r="K93" s="745"/>
      <c r="L93" s="731">
        <v>77</v>
      </c>
      <c r="M93" s="732">
        <v>0</v>
      </c>
    </row>
    <row r="94" spans="1:13" ht="14.4" customHeight="1" x14ac:dyDescent="0.3">
      <c r="A94" s="726" t="s">
        <v>1868</v>
      </c>
      <c r="B94" s="727" t="s">
        <v>1491</v>
      </c>
      <c r="C94" s="727" t="s">
        <v>1887</v>
      </c>
      <c r="D94" s="727" t="s">
        <v>753</v>
      </c>
      <c r="E94" s="727" t="s">
        <v>1497</v>
      </c>
      <c r="F94" s="731"/>
      <c r="G94" s="731"/>
      <c r="H94" s="745">
        <v>0</v>
      </c>
      <c r="I94" s="731">
        <v>44</v>
      </c>
      <c r="J94" s="731">
        <v>21599.16</v>
      </c>
      <c r="K94" s="745">
        <v>1</v>
      </c>
      <c r="L94" s="731">
        <v>44</v>
      </c>
      <c r="M94" s="732">
        <v>21599.16</v>
      </c>
    </row>
    <row r="95" spans="1:13" ht="14.4" customHeight="1" x14ac:dyDescent="0.3">
      <c r="A95" s="726" t="s">
        <v>1868</v>
      </c>
      <c r="B95" s="727" t="s">
        <v>1491</v>
      </c>
      <c r="C95" s="727" t="s">
        <v>1888</v>
      </c>
      <c r="D95" s="727" t="s">
        <v>753</v>
      </c>
      <c r="E95" s="727" t="s">
        <v>1495</v>
      </c>
      <c r="F95" s="731"/>
      <c r="G95" s="731"/>
      <c r="H95" s="745">
        <v>0</v>
      </c>
      <c r="I95" s="731">
        <v>23</v>
      </c>
      <c r="J95" s="731">
        <v>16935.59</v>
      </c>
      <c r="K95" s="745">
        <v>1</v>
      </c>
      <c r="L95" s="731">
        <v>23</v>
      </c>
      <c r="M95" s="732">
        <v>16935.59</v>
      </c>
    </row>
    <row r="96" spans="1:13" ht="14.4" customHeight="1" x14ac:dyDescent="0.3">
      <c r="A96" s="726" t="s">
        <v>1868</v>
      </c>
      <c r="B96" s="727" t="s">
        <v>1491</v>
      </c>
      <c r="C96" s="727" t="s">
        <v>2018</v>
      </c>
      <c r="D96" s="727" t="s">
        <v>753</v>
      </c>
      <c r="E96" s="727" t="s">
        <v>2019</v>
      </c>
      <c r="F96" s="731"/>
      <c r="G96" s="731"/>
      <c r="H96" s="745">
        <v>0</v>
      </c>
      <c r="I96" s="731">
        <v>3</v>
      </c>
      <c r="J96" s="731">
        <v>2771.2200000000003</v>
      </c>
      <c r="K96" s="745">
        <v>1</v>
      </c>
      <c r="L96" s="731">
        <v>3</v>
      </c>
      <c r="M96" s="732">
        <v>2771.2200000000003</v>
      </c>
    </row>
    <row r="97" spans="1:13" ht="14.4" customHeight="1" x14ac:dyDescent="0.3">
      <c r="A97" s="726" t="s">
        <v>1868</v>
      </c>
      <c r="B97" s="727" t="s">
        <v>1491</v>
      </c>
      <c r="C97" s="727" t="s">
        <v>1496</v>
      </c>
      <c r="D97" s="727" t="s">
        <v>753</v>
      </c>
      <c r="E97" s="727" t="s">
        <v>1497</v>
      </c>
      <c r="F97" s="731"/>
      <c r="G97" s="731"/>
      <c r="H97" s="745">
        <v>0</v>
      </c>
      <c r="I97" s="731">
        <v>4</v>
      </c>
      <c r="J97" s="731">
        <v>1963.56</v>
      </c>
      <c r="K97" s="745">
        <v>1</v>
      </c>
      <c r="L97" s="731">
        <v>4</v>
      </c>
      <c r="M97" s="732">
        <v>1963.56</v>
      </c>
    </row>
    <row r="98" spans="1:13" ht="14.4" customHeight="1" x14ac:dyDescent="0.3">
      <c r="A98" s="726" t="s">
        <v>1868</v>
      </c>
      <c r="B98" s="727" t="s">
        <v>1509</v>
      </c>
      <c r="C98" s="727" t="s">
        <v>2530</v>
      </c>
      <c r="D98" s="727" t="s">
        <v>1511</v>
      </c>
      <c r="E98" s="727" t="s">
        <v>2531</v>
      </c>
      <c r="F98" s="731"/>
      <c r="G98" s="731"/>
      <c r="H98" s="745">
        <v>0</v>
      </c>
      <c r="I98" s="731">
        <v>1</v>
      </c>
      <c r="J98" s="731">
        <v>351.51</v>
      </c>
      <c r="K98" s="745">
        <v>1</v>
      </c>
      <c r="L98" s="731">
        <v>1</v>
      </c>
      <c r="M98" s="732">
        <v>351.51</v>
      </c>
    </row>
    <row r="99" spans="1:13" ht="14.4" customHeight="1" x14ac:dyDescent="0.3">
      <c r="A99" s="726" t="s">
        <v>1868</v>
      </c>
      <c r="B99" s="727" t="s">
        <v>1513</v>
      </c>
      <c r="C99" s="727" t="s">
        <v>1514</v>
      </c>
      <c r="D99" s="727" t="s">
        <v>760</v>
      </c>
      <c r="E99" s="727" t="s">
        <v>1515</v>
      </c>
      <c r="F99" s="731"/>
      <c r="G99" s="731"/>
      <c r="H99" s="745">
        <v>0</v>
      </c>
      <c r="I99" s="731">
        <v>1</v>
      </c>
      <c r="J99" s="731">
        <v>42.51</v>
      </c>
      <c r="K99" s="745">
        <v>1</v>
      </c>
      <c r="L99" s="731">
        <v>1</v>
      </c>
      <c r="M99" s="732">
        <v>42.51</v>
      </c>
    </row>
    <row r="100" spans="1:13" ht="14.4" customHeight="1" x14ac:dyDescent="0.3">
      <c r="A100" s="726" t="s">
        <v>1868</v>
      </c>
      <c r="B100" s="727" t="s">
        <v>1573</v>
      </c>
      <c r="C100" s="727" t="s">
        <v>2534</v>
      </c>
      <c r="D100" s="727" t="s">
        <v>2535</v>
      </c>
      <c r="E100" s="727" t="s">
        <v>2536</v>
      </c>
      <c r="F100" s="731">
        <v>1</v>
      </c>
      <c r="G100" s="731">
        <v>152.63999999999999</v>
      </c>
      <c r="H100" s="745">
        <v>1</v>
      </c>
      <c r="I100" s="731"/>
      <c r="J100" s="731"/>
      <c r="K100" s="745">
        <v>0</v>
      </c>
      <c r="L100" s="731">
        <v>1</v>
      </c>
      <c r="M100" s="732">
        <v>152.63999999999999</v>
      </c>
    </row>
    <row r="101" spans="1:13" ht="14.4" customHeight="1" x14ac:dyDescent="0.3">
      <c r="A101" s="726" t="s">
        <v>1868</v>
      </c>
      <c r="B101" s="727" t="s">
        <v>1611</v>
      </c>
      <c r="C101" s="727" t="s">
        <v>1614</v>
      </c>
      <c r="D101" s="727" t="s">
        <v>1067</v>
      </c>
      <c r="E101" s="727" t="s">
        <v>1615</v>
      </c>
      <c r="F101" s="731"/>
      <c r="G101" s="731"/>
      <c r="H101" s="745">
        <v>0</v>
      </c>
      <c r="I101" s="731">
        <v>1</v>
      </c>
      <c r="J101" s="731">
        <v>154.36000000000001</v>
      </c>
      <c r="K101" s="745">
        <v>1</v>
      </c>
      <c r="L101" s="731">
        <v>1</v>
      </c>
      <c r="M101" s="732">
        <v>154.36000000000001</v>
      </c>
    </row>
    <row r="102" spans="1:13" ht="14.4" customHeight="1" x14ac:dyDescent="0.3">
      <c r="A102" s="726" t="s">
        <v>1868</v>
      </c>
      <c r="B102" s="727" t="s">
        <v>1637</v>
      </c>
      <c r="C102" s="727" t="s">
        <v>1638</v>
      </c>
      <c r="D102" s="727" t="s">
        <v>1639</v>
      </c>
      <c r="E102" s="727" t="s">
        <v>1640</v>
      </c>
      <c r="F102" s="731"/>
      <c r="G102" s="731"/>
      <c r="H102" s="745">
        <v>0</v>
      </c>
      <c r="I102" s="731">
        <v>2</v>
      </c>
      <c r="J102" s="731">
        <v>141.08000000000001</v>
      </c>
      <c r="K102" s="745">
        <v>1</v>
      </c>
      <c r="L102" s="731">
        <v>2</v>
      </c>
      <c r="M102" s="732">
        <v>141.08000000000001</v>
      </c>
    </row>
    <row r="103" spans="1:13" ht="14.4" customHeight="1" x14ac:dyDescent="0.3">
      <c r="A103" s="726" t="s">
        <v>1868</v>
      </c>
      <c r="B103" s="727" t="s">
        <v>1641</v>
      </c>
      <c r="C103" s="727" t="s">
        <v>2013</v>
      </c>
      <c r="D103" s="727" t="s">
        <v>1948</v>
      </c>
      <c r="E103" s="727" t="s">
        <v>1949</v>
      </c>
      <c r="F103" s="731">
        <v>2</v>
      </c>
      <c r="G103" s="731">
        <v>265.95999999999998</v>
      </c>
      <c r="H103" s="745">
        <v>1</v>
      </c>
      <c r="I103" s="731"/>
      <c r="J103" s="731"/>
      <c r="K103" s="745">
        <v>0</v>
      </c>
      <c r="L103" s="731">
        <v>2</v>
      </c>
      <c r="M103" s="732">
        <v>265.95999999999998</v>
      </c>
    </row>
    <row r="104" spans="1:13" ht="14.4" customHeight="1" x14ac:dyDescent="0.3">
      <c r="A104" s="726" t="s">
        <v>1868</v>
      </c>
      <c r="B104" s="727" t="s">
        <v>1800</v>
      </c>
      <c r="C104" s="727" t="s">
        <v>1803</v>
      </c>
      <c r="D104" s="727" t="s">
        <v>1315</v>
      </c>
      <c r="E104" s="727" t="s">
        <v>1804</v>
      </c>
      <c r="F104" s="731"/>
      <c r="G104" s="731"/>
      <c r="H104" s="745">
        <v>0</v>
      </c>
      <c r="I104" s="731">
        <v>2</v>
      </c>
      <c r="J104" s="731">
        <v>129.12</v>
      </c>
      <c r="K104" s="745">
        <v>1</v>
      </c>
      <c r="L104" s="731">
        <v>2</v>
      </c>
      <c r="M104" s="732">
        <v>129.12</v>
      </c>
    </row>
    <row r="105" spans="1:13" ht="14.4" customHeight="1" x14ac:dyDescent="0.3">
      <c r="A105" s="726" t="s">
        <v>1868</v>
      </c>
      <c r="B105" s="727" t="s">
        <v>1670</v>
      </c>
      <c r="C105" s="727" t="s">
        <v>1673</v>
      </c>
      <c r="D105" s="727" t="s">
        <v>643</v>
      </c>
      <c r="E105" s="727" t="s">
        <v>1674</v>
      </c>
      <c r="F105" s="731"/>
      <c r="G105" s="731"/>
      <c r="H105" s="745">
        <v>0</v>
      </c>
      <c r="I105" s="731">
        <v>5</v>
      </c>
      <c r="J105" s="731">
        <v>242.10000000000002</v>
      </c>
      <c r="K105" s="745">
        <v>1</v>
      </c>
      <c r="L105" s="731">
        <v>5</v>
      </c>
      <c r="M105" s="732">
        <v>242.10000000000002</v>
      </c>
    </row>
    <row r="106" spans="1:13" ht="14.4" customHeight="1" x14ac:dyDescent="0.3">
      <c r="A106" s="726" t="s">
        <v>1868</v>
      </c>
      <c r="B106" s="727" t="s">
        <v>1691</v>
      </c>
      <c r="C106" s="727" t="s">
        <v>1692</v>
      </c>
      <c r="D106" s="727" t="s">
        <v>1693</v>
      </c>
      <c r="E106" s="727" t="s">
        <v>1694</v>
      </c>
      <c r="F106" s="731"/>
      <c r="G106" s="731"/>
      <c r="H106" s="745"/>
      <c r="I106" s="731">
        <v>54</v>
      </c>
      <c r="J106" s="731">
        <v>0</v>
      </c>
      <c r="K106" s="745"/>
      <c r="L106" s="731">
        <v>54</v>
      </c>
      <c r="M106" s="732">
        <v>0</v>
      </c>
    </row>
    <row r="107" spans="1:13" ht="14.4" customHeight="1" x14ac:dyDescent="0.3">
      <c r="A107" s="726" t="s">
        <v>1868</v>
      </c>
      <c r="B107" s="727" t="s">
        <v>2978</v>
      </c>
      <c r="C107" s="727" t="s">
        <v>2179</v>
      </c>
      <c r="D107" s="727" t="s">
        <v>1928</v>
      </c>
      <c r="E107" s="727" t="s">
        <v>2135</v>
      </c>
      <c r="F107" s="731"/>
      <c r="G107" s="731"/>
      <c r="H107" s="745">
        <v>0</v>
      </c>
      <c r="I107" s="731">
        <v>1</v>
      </c>
      <c r="J107" s="731">
        <v>848.49</v>
      </c>
      <c r="K107" s="745">
        <v>1</v>
      </c>
      <c r="L107" s="731">
        <v>1</v>
      </c>
      <c r="M107" s="732">
        <v>848.49</v>
      </c>
    </row>
    <row r="108" spans="1:13" ht="14.4" customHeight="1" x14ac:dyDescent="0.3">
      <c r="A108" s="726" t="s">
        <v>1868</v>
      </c>
      <c r="B108" s="727" t="s">
        <v>2979</v>
      </c>
      <c r="C108" s="727" t="s">
        <v>2543</v>
      </c>
      <c r="D108" s="727" t="s">
        <v>2544</v>
      </c>
      <c r="E108" s="727" t="s">
        <v>2545</v>
      </c>
      <c r="F108" s="731"/>
      <c r="G108" s="731"/>
      <c r="H108" s="745">
        <v>0</v>
      </c>
      <c r="I108" s="731">
        <v>2</v>
      </c>
      <c r="J108" s="731">
        <v>1604.96</v>
      </c>
      <c r="K108" s="745">
        <v>1</v>
      </c>
      <c r="L108" s="731">
        <v>2</v>
      </c>
      <c r="M108" s="732">
        <v>1604.96</v>
      </c>
    </row>
    <row r="109" spans="1:13" ht="14.4" customHeight="1" x14ac:dyDescent="0.3">
      <c r="A109" s="726" t="s">
        <v>1868</v>
      </c>
      <c r="B109" s="727" t="s">
        <v>2977</v>
      </c>
      <c r="C109" s="727" t="s">
        <v>2517</v>
      </c>
      <c r="D109" s="727" t="s">
        <v>2518</v>
      </c>
      <c r="E109" s="727" t="s">
        <v>2519</v>
      </c>
      <c r="F109" s="731"/>
      <c r="G109" s="731"/>
      <c r="H109" s="745">
        <v>0</v>
      </c>
      <c r="I109" s="731">
        <v>1</v>
      </c>
      <c r="J109" s="731">
        <v>207.45</v>
      </c>
      <c r="K109" s="745">
        <v>1</v>
      </c>
      <c r="L109" s="731">
        <v>1</v>
      </c>
      <c r="M109" s="732">
        <v>207.45</v>
      </c>
    </row>
    <row r="110" spans="1:13" ht="14.4" customHeight="1" x14ac:dyDescent="0.3">
      <c r="A110" s="726" t="s">
        <v>1869</v>
      </c>
      <c r="B110" s="727" t="s">
        <v>1491</v>
      </c>
      <c r="C110" s="727" t="s">
        <v>1887</v>
      </c>
      <c r="D110" s="727" t="s">
        <v>753</v>
      </c>
      <c r="E110" s="727" t="s">
        <v>1497</v>
      </c>
      <c r="F110" s="731"/>
      <c r="G110" s="731"/>
      <c r="H110" s="745">
        <v>0</v>
      </c>
      <c r="I110" s="731">
        <v>48</v>
      </c>
      <c r="J110" s="731">
        <v>23562.719999999998</v>
      </c>
      <c r="K110" s="745">
        <v>1</v>
      </c>
      <c r="L110" s="731">
        <v>48</v>
      </c>
      <c r="M110" s="732">
        <v>23562.719999999998</v>
      </c>
    </row>
    <row r="111" spans="1:13" ht="14.4" customHeight="1" x14ac:dyDescent="0.3">
      <c r="A111" s="726" t="s">
        <v>1869</v>
      </c>
      <c r="B111" s="727" t="s">
        <v>1491</v>
      </c>
      <c r="C111" s="727" t="s">
        <v>1888</v>
      </c>
      <c r="D111" s="727" t="s">
        <v>753</v>
      </c>
      <c r="E111" s="727" t="s">
        <v>1495</v>
      </c>
      <c r="F111" s="731"/>
      <c r="G111" s="731"/>
      <c r="H111" s="745">
        <v>0</v>
      </c>
      <c r="I111" s="731">
        <v>55</v>
      </c>
      <c r="J111" s="731">
        <v>40498.150000000009</v>
      </c>
      <c r="K111" s="745">
        <v>1</v>
      </c>
      <c r="L111" s="731">
        <v>55</v>
      </c>
      <c r="M111" s="732">
        <v>40498.150000000009</v>
      </c>
    </row>
    <row r="112" spans="1:13" ht="14.4" customHeight="1" x14ac:dyDescent="0.3">
      <c r="A112" s="726" t="s">
        <v>1869</v>
      </c>
      <c r="B112" s="727" t="s">
        <v>1491</v>
      </c>
      <c r="C112" s="727" t="s">
        <v>2018</v>
      </c>
      <c r="D112" s="727" t="s">
        <v>753</v>
      </c>
      <c r="E112" s="727" t="s">
        <v>2019</v>
      </c>
      <c r="F112" s="731"/>
      <c r="G112" s="731"/>
      <c r="H112" s="745">
        <v>0</v>
      </c>
      <c r="I112" s="731">
        <v>3</v>
      </c>
      <c r="J112" s="731">
        <v>2771.2200000000003</v>
      </c>
      <c r="K112" s="745">
        <v>1</v>
      </c>
      <c r="L112" s="731">
        <v>3</v>
      </c>
      <c r="M112" s="732">
        <v>2771.2200000000003</v>
      </c>
    </row>
    <row r="113" spans="1:13" ht="14.4" customHeight="1" x14ac:dyDescent="0.3">
      <c r="A113" s="726" t="s">
        <v>1869</v>
      </c>
      <c r="B113" s="727" t="s">
        <v>1491</v>
      </c>
      <c r="C113" s="727" t="s">
        <v>2087</v>
      </c>
      <c r="D113" s="727" t="s">
        <v>753</v>
      </c>
      <c r="E113" s="727" t="s">
        <v>2088</v>
      </c>
      <c r="F113" s="731"/>
      <c r="G113" s="731"/>
      <c r="H113" s="745">
        <v>0</v>
      </c>
      <c r="I113" s="731">
        <v>3</v>
      </c>
      <c r="J113" s="731">
        <v>3464.04</v>
      </c>
      <c r="K113" s="745">
        <v>1</v>
      </c>
      <c r="L113" s="731">
        <v>3</v>
      </c>
      <c r="M113" s="732">
        <v>3464.04</v>
      </c>
    </row>
    <row r="114" spans="1:13" ht="14.4" customHeight="1" x14ac:dyDescent="0.3">
      <c r="A114" s="726" t="s">
        <v>1869</v>
      </c>
      <c r="B114" s="727" t="s">
        <v>1611</v>
      </c>
      <c r="C114" s="727" t="s">
        <v>1614</v>
      </c>
      <c r="D114" s="727" t="s">
        <v>1067</v>
      </c>
      <c r="E114" s="727" t="s">
        <v>1615</v>
      </c>
      <c r="F114" s="731"/>
      <c r="G114" s="731"/>
      <c r="H114" s="745">
        <v>0</v>
      </c>
      <c r="I114" s="731">
        <v>1</v>
      </c>
      <c r="J114" s="731">
        <v>154.36000000000001</v>
      </c>
      <c r="K114" s="745">
        <v>1</v>
      </c>
      <c r="L114" s="731">
        <v>1</v>
      </c>
      <c r="M114" s="732">
        <v>154.36000000000001</v>
      </c>
    </row>
    <row r="115" spans="1:13" ht="14.4" customHeight="1" x14ac:dyDescent="0.3">
      <c r="A115" s="726" t="s">
        <v>1869</v>
      </c>
      <c r="B115" s="727" t="s">
        <v>1611</v>
      </c>
      <c r="C115" s="727" t="s">
        <v>2074</v>
      </c>
      <c r="D115" s="727" t="s">
        <v>2075</v>
      </c>
      <c r="E115" s="727" t="s">
        <v>2076</v>
      </c>
      <c r="F115" s="731">
        <v>1</v>
      </c>
      <c r="G115" s="731">
        <v>149.52000000000001</v>
      </c>
      <c r="H115" s="745">
        <v>1</v>
      </c>
      <c r="I115" s="731"/>
      <c r="J115" s="731"/>
      <c r="K115" s="745">
        <v>0</v>
      </c>
      <c r="L115" s="731">
        <v>1</v>
      </c>
      <c r="M115" s="732">
        <v>149.52000000000001</v>
      </c>
    </row>
    <row r="116" spans="1:13" ht="14.4" customHeight="1" x14ac:dyDescent="0.3">
      <c r="A116" s="726" t="s">
        <v>1869</v>
      </c>
      <c r="B116" s="727" t="s">
        <v>1611</v>
      </c>
      <c r="C116" s="727" t="s">
        <v>1612</v>
      </c>
      <c r="D116" s="727" t="s">
        <v>1067</v>
      </c>
      <c r="E116" s="727" t="s">
        <v>1613</v>
      </c>
      <c r="F116" s="731"/>
      <c r="G116" s="731"/>
      <c r="H116" s="745">
        <v>0</v>
      </c>
      <c r="I116" s="731">
        <v>4</v>
      </c>
      <c r="J116" s="731">
        <v>900.24</v>
      </c>
      <c r="K116" s="745">
        <v>1</v>
      </c>
      <c r="L116" s="731">
        <v>4</v>
      </c>
      <c r="M116" s="732">
        <v>900.24</v>
      </c>
    </row>
    <row r="117" spans="1:13" ht="14.4" customHeight="1" x14ac:dyDescent="0.3">
      <c r="A117" s="726" t="s">
        <v>1869</v>
      </c>
      <c r="B117" s="727" t="s">
        <v>1623</v>
      </c>
      <c r="C117" s="727" t="s">
        <v>2078</v>
      </c>
      <c r="D117" s="727" t="s">
        <v>1628</v>
      </c>
      <c r="E117" s="727" t="s">
        <v>2079</v>
      </c>
      <c r="F117" s="731">
        <v>3</v>
      </c>
      <c r="G117" s="731">
        <v>716.16</v>
      </c>
      <c r="H117" s="745">
        <v>1</v>
      </c>
      <c r="I117" s="731"/>
      <c r="J117" s="731"/>
      <c r="K117" s="745">
        <v>0</v>
      </c>
      <c r="L117" s="731">
        <v>3</v>
      </c>
      <c r="M117" s="732">
        <v>716.16</v>
      </c>
    </row>
    <row r="118" spans="1:13" ht="14.4" customHeight="1" x14ac:dyDescent="0.3">
      <c r="A118" s="726" t="s">
        <v>1869</v>
      </c>
      <c r="B118" s="727" t="s">
        <v>1800</v>
      </c>
      <c r="C118" s="727" t="s">
        <v>2566</v>
      </c>
      <c r="D118" s="727" t="s">
        <v>1315</v>
      </c>
      <c r="E118" s="727" t="s">
        <v>2567</v>
      </c>
      <c r="F118" s="731"/>
      <c r="G118" s="731"/>
      <c r="H118" s="745">
        <v>0</v>
      </c>
      <c r="I118" s="731">
        <v>2</v>
      </c>
      <c r="J118" s="731">
        <v>387.36</v>
      </c>
      <c r="K118" s="745">
        <v>1</v>
      </c>
      <c r="L118" s="731">
        <v>2</v>
      </c>
      <c r="M118" s="732">
        <v>387.36</v>
      </c>
    </row>
    <row r="119" spans="1:13" ht="14.4" customHeight="1" x14ac:dyDescent="0.3">
      <c r="A119" s="726" t="s">
        <v>1869</v>
      </c>
      <c r="B119" s="727" t="s">
        <v>1670</v>
      </c>
      <c r="C119" s="727" t="s">
        <v>1671</v>
      </c>
      <c r="D119" s="727" t="s">
        <v>643</v>
      </c>
      <c r="E119" s="727" t="s">
        <v>1672</v>
      </c>
      <c r="F119" s="731"/>
      <c r="G119" s="731"/>
      <c r="H119" s="745">
        <v>0</v>
      </c>
      <c r="I119" s="731">
        <v>2</v>
      </c>
      <c r="J119" s="731">
        <v>48.44</v>
      </c>
      <c r="K119" s="745">
        <v>1</v>
      </c>
      <c r="L119" s="731">
        <v>2</v>
      </c>
      <c r="M119" s="732">
        <v>48.44</v>
      </c>
    </row>
    <row r="120" spans="1:13" ht="14.4" customHeight="1" x14ac:dyDescent="0.3">
      <c r="A120" s="726" t="s">
        <v>1869</v>
      </c>
      <c r="B120" s="727" t="s">
        <v>1670</v>
      </c>
      <c r="C120" s="727" t="s">
        <v>1673</v>
      </c>
      <c r="D120" s="727" t="s">
        <v>643</v>
      </c>
      <c r="E120" s="727" t="s">
        <v>1674</v>
      </c>
      <c r="F120" s="731"/>
      <c r="G120" s="731"/>
      <c r="H120" s="745">
        <v>0</v>
      </c>
      <c r="I120" s="731">
        <v>3</v>
      </c>
      <c r="J120" s="731">
        <v>145.26</v>
      </c>
      <c r="K120" s="745">
        <v>1</v>
      </c>
      <c r="L120" s="731">
        <v>3</v>
      </c>
      <c r="M120" s="732">
        <v>145.26</v>
      </c>
    </row>
    <row r="121" spans="1:13" ht="14.4" customHeight="1" x14ac:dyDescent="0.3">
      <c r="A121" s="726" t="s">
        <v>1869</v>
      </c>
      <c r="B121" s="727" t="s">
        <v>1691</v>
      </c>
      <c r="C121" s="727" t="s">
        <v>1692</v>
      </c>
      <c r="D121" s="727" t="s">
        <v>1693</v>
      </c>
      <c r="E121" s="727" t="s">
        <v>1694</v>
      </c>
      <c r="F121" s="731"/>
      <c r="G121" s="731"/>
      <c r="H121" s="745"/>
      <c r="I121" s="731">
        <v>110</v>
      </c>
      <c r="J121" s="731">
        <v>0</v>
      </c>
      <c r="K121" s="745"/>
      <c r="L121" s="731">
        <v>110</v>
      </c>
      <c r="M121" s="732">
        <v>0</v>
      </c>
    </row>
    <row r="122" spans="1:13" ht="14.4" customHeight="1" x14ac:dyDescent="0.3">
      <c r="A122" s="726" t="s">
        <v>1869</v>
      </c>
      <c r="B122" s="727" t="s">
        <v>1807</v>
      </c>
      <c r="C122" s="727" t="s">
        <v>1808</v>
      </c>
      <c r="D122" s="727" t="s">
        <v>1809</v>
      </c>
      <c r="E122" s="727" t="s">
        <v>1810</v>
      </c>
      <c r="F122" s="731"/>
      <c r="G122" s="731"/>
      <c r="H122" s="745">
        <v>0</v>
      </c>
      <c r="I122" s="731">
        <v>1</v>
      </c>
      <c r="J122" s="731">
        <v>700.43</v>
      </c>
      <c r="K122" s="745">
        <v>1</v>
      </c>
      <c r="L122" s="731">
        <v>1</v>
      </c>
      <c r="M122" s="732">
        <v>700.43</v>
      </c>
    </row>
    <row r="123" spans="1:13" ht="14.4" customHeight="1" x14ac:dyDescent="0.3">
      <c r="A123" s="726" t="s">
        <v>1869</v>
      </c>
      <c r="B123" s="727" t="s">
        <v>2980</v>
      </c>
      <c r="C123" s="727" t="s">
        <v>2091</v>
      </c>
      <c r="D123" s="727" t="s">
        <v>2092</v>
      </c>
      <c r="E123" s="727" t="s">
        <v>2093</v>
      </c>
      <c r="F123" s="731">
        <v>1</v>
      </c>
      <c r="G123" s="731">
        <v>75.16</v>
      </c>
      <c r="H123" s="745">
        <v>1</v>
      </c>
      <c r="I123" s="731"/>
      <c r="J123" s="731"/>
      <c r="K123" s="745">
        <v>0</v>
      </c>
      <c r="L123" s="731">
        <v>1</v>
      </c>
      <c r="M123" s="732">
        <v>75.16</v>
      </c>
    </row>
    <row r="124" spans="1:13" ht="14.4" customHeight="1" x14ac:dyDescent="0.3">
      <c r="A124" s="726" t="s">
        <v>1869</v>
      </c>
      <c r="B124" s="727" t="s">
        <v>2981</v>
      </c>
      <c r="C124" s="727" t="s">
        <v>2576</v>
      </c>
      <c r="D124" s="727" t="s">
        <v>2577</v>
      </c>
      <c r="E124" s="727" t="s">
        <v>2578</v>
      </c>
      <c r="F124" s="731">
        <v>1</v>
      </c>
      <c r="G124" s="731">
        <v>0</v>
      </c>
      <c r="H124" s="745"/>
      <c r="I124" s="731"/>
      <c r="J124" s="731"/>
      <c r="K124" s="745"/>
      <c r="L124" s="731">
        <v>1</v>
      </c>
      <c r="M124" s="732">
        <v>0</v>
      </c>
    </row>
    <row r="125" spans="1:13" ht="14.4" customHeight="1" x14ac:dyDescent="0.3">
      <c r="A125" s="726" t="s">
        <v>1870</v>
      </c>
      <c r="B125" s="727" t="s">
        <v>1491</v>
      </c>
      <c r="C125" s="727" t="s">
        <v>1887</v>
      </c>
      <c r="D125" s="727" t="s">
        <v>753</v>
      </c>
      <c r="E125" s="727" t="s">
        <v>1497</v>
      </c>
      <c r="F125" s="731"/>
      <c r="G125" s="731"/>
      <c r="H125" s="745">
        <v>0</v>
      </c>
      <c r="I125" s="731">
        <v>82</v>
      </c>
      <c r="J125" s="731">
        <v>40252.980000000003</v>
      </c>
      <c r="K125" s="745">
        <v>1</v>
      </c>
      <c r="L125" s="731">
        <v>82</v>
      </c>
      <c r="M125" s="732">
        <v>40252.980000000003</v>
      </c>
    </row>
    <row r="126" spans="1:13" ht="14.4" customHeight="1" x14ac:dyDescent="0.3">
      <c r="A126" s="726" t="s">
        <v>1870</v>
      </c>
      <c r="B126" s="727" t="s">
        <v>1491</v>
      </c>
      <c r="C126" s="727" t="s">
        <v>1888</v>
      </c>
      <c r="D126" s="727" t="s">
        <v>753</v>
      </c>
      <c r="E126" s="727" t="s">
        <v>1495</v>
      </c>
      <c r="F126" s="731"/>
      <c r="G126" s="731"/>
      <c r="H126" s="745">
        <v>0</v>
      </c>
      <c r="I126" s="731">
        <v>101</v>
      </c>
      <c r="J126" s="731">
        <v>74369.330000000016</v>
      </c>
      <c r="K126" s="745">
        <v>1</v>
      </c>
      <c r="L126" s="731">
        <v>101</v>
      </c>
      <c r="M126" s="732">
        <v>74369.330000000016</v>
      </c>
    </row>
    <row r="127" spans="1:13" ht="14.4" customHeight="1" x14ac:dyDescent="0.3">
      <c r="A127" s="726" t="s">
        <v>1870</v>
      </c>
      <c r="B127" s="727" t="s">
        <v>1491</v>
      </c>
      <c r="C127" s="727" t="s">
        <v>2087</v>
      </c>
      <c r="D127" s="727" t="s">
        <v>753</v>
      </c>
      <c r="E127" s="727" t="s">
        <v>2088</v>
      </c>
      <c r="F127" s="731"/>
      <c r="G127" s="731"/>
      <c r="H127" s="745">
        <v>0</v>
      </c>
      <c r="I127" s="731">
        <v>7</v>
      </c>
      <c r="J127" s="731">
        <v>8082.76</v>
      </c>
      <c r="K127" s="745">
        <v>1</v>
      </c>
      <c r="L127" s="731">
        <v>7</v>
      </c>
      <c r="M127" s="732">
        <v>8082.76</v>
      </c>
    </row>
    <row r="128" spans="1:13" ht="14.4" customHeight="1" x14ac:dyDescent="0.3">
      <c r="A128" s="726" t="s">
        <v>1870</v>
      </c>
      <c r="B128" s="727" t="s">
        <v>1491</v>
      </c>
      <c r="C128" s="727" t="s">
        <v>1496</v>
      </c>
      <c r="D128" s="727" t="s">
        <v>753</v>
      </c>
      <c r="E128" s="727" t="s">
        <v>1497</v>
      </c>
      <c r="F128" s="731"/>
      <c r="G128" s="731"/>
      <c r="H128" s="745">
        <v>0</v>
      </c>
      <c r="I128" s="731">
        <v>4</v>
      </c>
      <c r="J128" s="731">
        <v>1963.56</v>
      </c>
      <c r="K128" s="745">
        <v>1</v>
      </c>
      <c r="L128" s="731">
        <v>4</v>
      </c>
      <c r="M128" s="732">
        <v>1963.56</v>
      </c>
    </row>
    <row r="129" spans="1:13" ht="14.4" customHeight="1" x14ac:dyDescent="0.3">
      <c r="A129" s="726" t="s">
        <v>1870</v>
      </c>
      <c r="B129" s="727" t="s">
        <v>1498</v>
      </c>
      <c r="C129" s="727" t="s">
        <v>1499</v>
      </c>
      <c r="D129" s="727" t="s">
        <v>1500</v>
      </c>
      <c r="E129" s="727" t="s">
        <v>1501</v>
      </c>
      <c r="F129" s="731"/>
      <c r="G129" s="731"/>
      <c r="H129" s="745">
        <v>0</v>
      </c>
      <c r="I129" s="731">
        <v>3</v>
      </c>
      <c r="J129" s="731">
        <v>280.29000000000002</v>
      </c>
      <c r="K129" s="745">
        <v>1</v>
      </c>
      <c r="L129" s="731">
        <v>3</v>
      </c>
      <c r="M129" s="732">
        <v>280.29000000000002</v>
      </c>
    </row>
    <row r="130" spans="1:13" ht="14.4" customHeight="1" x14ac:dyDescent="0.3">
      <c r="A130" s="726" t="s">
        <v>1870</v>
      </c>
      <c r="B130" s="727" t="s">
        <v>1611</v>
      </c>
      <c r="C130" s="727" t="s">
        <v>2002</v>
      </c>
      <c r="D130" s="727" t="s">
        <v>2003</v>
      </c>
      <c r="E130" s="727" t="s">
        <v>2004</v>
      </c>
      <c r="F130" s="731">
        <v>3</v>
      </c>
      <c r="G130" s="731">
        <v>463.08000000000004</v>
      </c>
      <c r="H130" s="745">
        <v>1</v>
      </c>
      <c r="I130" s="731"/>
      <c r="J130" s="731"/>
      <c r="K130" s="745">
        <v>0</v>
      </c>
      <c r="L130" s="731">
        <v>3</v>
      </c>
      <c r="M130" s="732">
        <v>463.08000000000004</v>
      </c>
    </row>
    <row r="131" spans="1:13" ht="14.4" customHeight="1" x14ac:dyDescent="0.3">
      <c r="A131" s="726" t="s">
        <v>1870</v>
      </c>
      <c r="B131" s="727" t="s">
        <v>1611</v>
      </c>
      <c r="C131" s="727" t="s">
        <v>1614</v>
      </c>
      <c r="D131" s="727" t="s">
        <v>1067</v>
      </c>
      <c r="E131" s="727" t="s">
        <v>1615</v>
      </c>
      <c r="F131" s="731"/>
      <c r="G131" s="731"/>
      <c r="H131" s="745">
        <v>0</v>
      </c>
      <c r="I131" s="731">
        <v>10</v>
      </c>
      <c r="J131" s="731">
        <v>1543.6000000000001</v>
      </c>
      <c r="K131" s="745">
        <v>1</v>
      </c>
      <c r="L131" s="731">
        <v>10</v>
      </c>
      <c r="M131" s="732">
        <v>1543.6000000000001</v>
      </c>
    </row>
    <row r="132" spans="1:13" ht="14.4" customHeight="1" x14ac:dyDescent="0.3">
      <c r="A132" s="726" t="s">
        <v>1870</v>
      </c>
      <c r="B132" s="727" t="s">
        <v>1611</v>
      </c>
      <c r="C132" s="727" t="s">
        <v>1616</v>
      </c>
      <c r="D132" s="727" t="s">
        <v>1617</v>
      </c>
      <c r="E132" s="727" t="s">
        <v>1618</v>
      </c>
      <c r="F132" s="731"/>
      <c r="G132" s="731"/>
      <c r="H132" s="745">
        <v>0</v>
      </c>
      <c r="I132" s="731">
        <v>2</v>
      </c>
      <c r="J132" s="731">
        <v>299.04000000000002</v>
      </c>
      <c r="K132" s="745">
        <v>1</v>
      </c>
      <c r="L132" s="731">
        <v>2</v>
      </c>
      <c r="M132" s="732">
        <v>299.04000000000002</v>
      </c>
    </row>
    <row r="133" spans="1:13" ht="14.4" customHeight="1" x14ac:dyDescent="0.3">
      <c r="A133" s="726" t="s">
        <v>1870</v>
      </c>
      <c r="B133" s="727" t="s">
        <v>1611</v>
      </c>
      <c r="C133" s="727" t="s">
        <v>1612</v>
      </c>
      <c r="D133" s="727" t="s">
        <v>1067</v>
      </c>
      <c r="E133" s="727" t="s">
        <v>1613</v>
      </c>
      <c r="F133" s="731"/>
      <c r="G133" s="731"/>
      <c r="H133" s="745">
        <v>0</v>
      </c>
      <c r="I133" s="731">
        <v>1</v>
      </c>
      <c r="J133" s="731">
        <v>225.06</v>
      </c>
      <c r="K133" s="745">
        <v>1</v>
      </c>
      <c r="L133" s="731">
        <v>1</v>
      </c>
      <c r="M133" s="732">
        <v>225.06</v>
      </c>
    </row>
    <row r="134" spans="1:13" ht="14.4" customHeight="1" x14ac:dyDescent="0.3">
      <c r="A134" s="726" t="s">
        <v>1870</v>
      </c>
      <c r="B134" s="727" t="s">
        <v>1670</v>
      </c>
      <c r="C134" s="727" t="s">
        <v>1671</v>
      </c>
      <c r="D134" s="727" t="s">
        <v>643</v>
      </c>
      <c r="E134" s="727" t="s">
        <v>1672</v>
      </c>
      <c r="F134" s="731"/>
      <c r="G134" s="731"/>
      <c r="H134" s="745">
        <v>0</v>
      </c>
      <c r="I134" s="731">
        <v>1</v>
      </c>
      <c r="J134" s="731">
        <v>24.22</v>
      </c>
      <c r="K134" s="745">
        <v>1</v>
      </c>
      <c r="L134" s="731">
        <v>1</v>
      </c>
      <c r="M134" s="732">
        <v>24.22</v>
      </c>
    </row>
    <row r="135" spans="1:13" ht="14.4" customHeight="1" x14ac:dyDescent="0.3">
      <c r="A135" s="726" t="s">
        <v>1870</v>
      </c>
      <c r="B135" s="727" t="s">
        <v>1670</v>
      </c>
      <c r="C135" s="727" t="s">
        <v>1673</v>
      </c>
      <c r="D135" s="727" t="s">
        <v>643</v>
      </c>
      <c r="E135" s="727" t="s">
        <v>1674</v>
      </c>
      <c r="F135" s="731"/>
      <c r="G135" s="731"/>
      <c r="H135" s="745">
        <v>0</v>
      </c>
      <c r="I135" s="731">
        <v>6</v>
      </c>
      <c r="J135" s="731">
        <v>290.52</v>
      </c>
      <c r="K135" s="745">
        <v>1</v>
      </c>
      <c r="L135" s="731">
        <v>6</v>
      </c>
      <c r="M135" s="732">
        <v>290.52</v>
      </c>
    </row>
    <row r="136" spans="1:13" ht="14.4" customHeight="1" x14ac:dyDescent="0.3">
      <c r="A136" s="726" t="s">
        <v>1870</v>
      </c>
      <c r="B136" s="727" t="s">
        <v>1670</v>
      </c>
      <c r="C136" s="727" t="s">
        <v>2352</v>
      </c>
      <c r="D136" s="727" t="s">
        <v>2353</v>
      </c>
      <c r="E136" s="727" t="s">
        <v>2354</v>
      </c>
      <c r="F136" s="731">
        <v>2</v>
      </c>
      <c r="G136" s="731">
        <v>96.84</v>
      </c>
      <c r="H136" s="745">
        <v>1</v>
      </c>
      <c r="I136" s="731"/>
      <c r="J136" s="731"/>
      <c r="K136" s="745">
        <v>0</v>
      </c>
      <c r="L136" s="731">
        <v>2</v>
      </c>
      <c r="M136" s="732">
        <v>96.84</v>
      </c>
    </row>
    <row r="137" spans="1:13" ht="14.4" customHeight="1" x14ac:dyDescent="0.3">
      <c r="A137" s="726" t="s">
        <v>1870</v>
      </c>
      <c r="B137" s="727" t="s">
        <v>1691</v>
      </c>
      <c r="C137" s="727" t="s">
        <v>1692</v>
      </c>
      <c r="D137" s="727" t="s">
        <v>1693</v>
      </c>
      <c r="E137" s="727" t="s">
        <v>1694</v>
      </c>
      <c r="F137" s="731"/>
      <c r="G137" s="731"/>
      <c r="H137" s="745"/>
      <c r="I137" s="731">
        <v>125</v>
      </c>
      <c r="J137" s="731">
        <v>0</v>
      </c>
      <c r="K137" s="745"/>
      <c r="L137" s="731">
        <v>125</v>
      </c>
      <c r="M137" s="732">
        <v>0</v>
      </c>
    </row>
    <row r="138" spans="1:13" ht="14.4" customHeight="1" x14ac:dyDescent="0.3">
      <c r="A138" s="726" t="s">
        <v>1870</v>
      </c>
      <c r="B138" s="727" t="s">
        <v>1687</v>
      </c>
      <c r="C138" s="727" t="s">
        <v>1970</v>
      </c>
      <c r="D138" s="727" t="s">
        <v>1896</v>
      </c>
      <c r="E138" s="727" t="s">
        <v>1971</v>
      </c>
      <c r="F138" s="731">
        <v>3</v>
      </c>
      <c r="G138" s="731">
        <v>100.64999999999999</v>
      </c>
      <c r="H138" s="745">
        <v>1</v>
      </c>
      <c r="I138" s="731"/>
      <c r="J138" s="731"/>
      <c r="K138" s="745">
        <v>0</v>
      </c>
      <c r="L138" s="731">
        <v>3</v>
      </c>
      <c r="M138" s="732">
        <v>100.64999999999999</v>
      </c>
    </row>
    <row r="139" spans="1:13" ht="14.4" customHeight="1" x14ac:dyDescent="0.3">
      <c r="A139" s="726" t="s">
        <v>1870</v>
      </c>
      <c r="B139" s="727" t="s">
        <v>1687</v>
      </c>
      <c r="C139" s="727" t="s">
        <v>1895</v>
      </c>
      <c r="D139" s="727" t="s">
        <v>1896</v>
      </c>
      <c r="E139" s="727" t="s">
        <v>1897</v>
      </c>
      <c r="F139" s="731">
        <v>1</v>
      </c>
      <c r="G139" s="731">
        <v>50.32</v>
      </c>
      <c r="H139" s="745">
        <v>1</v>
      </c>
      <c r="I139" s="731"/>
      <c r="J139" s="731"/>
      <c r="K139" s="745">
        <v>0</v>
      </c>
      <c r="L139" s="731">
        <v>1</v>
      </c>
      <c r="M139" s="732">
        <v>50.32</v>
      </c>
    </row>
    <row r="140" spans="1:13" ht="14.4" customHeight="1" x14ac:dyDescent="0.3">
      <c r="A140" s="726" t="s">
        <v>1871</v>
      </c>
      <c r="B140" s="727" t="s">
        <v>1611</v>
      </c>
      <c r="C140" s="727" t="s">
        <v>1614</v>
      </c>
      <c r="D140" s="727" t="s">
        <v>1067</v>
      </c>
      <c r="E140" s="727" t="s">
        <v>1615</v>
      </c>
      <c r="F140" s="731"/>
      <c r="G140" s="731"/>
      <c r="H140" s="745">
        <v>0</v>
      </c>
      <c r="I140" s="731">
        <v>1</v>
      </c>
      <c r="J140" s="731">
        <v>154.36000000000001</v>
      </c>
      <c r="K140" s="745">
        <v>1</v>
      </c>
      <c r="L140" s="731">
        <v>1</v>
      </c>
      <c r="M140" s="732">
        <v>154.36000000000001</v>
      </c>
    </row>
    <row r="141" spans="1:13" ht="14.4" customHeight="1" x14ac:dyDescent="0.3">
      <c r="A141" s="726" t="s">
        <v>1872</v>
      </c>
      <c r="B141" s="727" t="s">
        <v>1491</v>
      </c>
      <c r="C141" s="727" t="s">
        <v>1887</v>
      </c>
      <c r="D141" s="727" t="s">
        <v>753</v>
      </c>
      <c r="E141" s="727" t="s">
        <v>1497</v>
      </c>
      <c r="F141" s="731"/>
      <c r="G141" s="731"/>
      <c r="H141" s="745">
        <v>0</v>
      </c>
      <c r="I141" s="731">
        <v>70</v>
      </c>
      <c r="J141" s="731">
        <v>34362.299999999996</v>
      </c>
      <c r="K141" s="745">
        <v>1</v>
      </c>
      <c r="L141" s="731">
        <v>70</v>
      </c>
      <c r="M141" s="732">
        <v>34362.299999999996</v>
      </c>
    </row>
    <row r="142" spans="1:13" ht="14.4" customHeight="1" x14ac:dyDescent="0.3">
      <c r="A142" s="726" t="s">
        <v>1872</v>
      </c>
      <c r="B142" s="727" t="s">
        <v>1491</v>
      </c>
      <c r="C142" s="727" t="s">
        <v>1888</v>
      </c>
      <c r="D142" s="727" t="s">
        <v>753</v>
      </c>
      <c r="E142" s="727" t="s">
        <v>1495</v>
      </c>
      <c r="F142" s="731"/>
      <c r="G142" s="731"/>
      <c r="H142" s="745">
        <v>0</v>
      </c>
      <c r="I142" s="731">
        <v>57</v>
      </c>
      <c r="J142" s="731">
        <v>41970.810000000012</v>
      </c>
      <c r="K142" s="745">
        <v>1</v>
      </c>
      <c r="L142" s="731">
        <v>57</v>
      </c>
      <c r="M142" s="732">
        <v>41970.810000000012</v>
      </c>
    </row>
    <row r="143" spans="1:13" ht="14.4" customHeight="1" x14ac:dyDescent="0.3">
      <c r="A143" s="726" t="s">
        <v>1872</v>
      </c>
      <c r="B143" s="727" t="s">
        <v>1491</v>
      </c>
      <c r="C143" s="727" t="s">
        <v>2087</v>
      </c>
      <c r="D143" s="727" t="s">
        <v>753</v>
      </c>
      <c r="E143" s="727" t="s">
        <v>2088</v>
      </c>
      <c r="F143" s="731"/>
      <c r="G143" s="731"/>
      <c r="H143" s="745">
        <v>0</v>
      </c>
      <c r="I143" s="731">
        <v>1</v>
      </c>
      <c r="J143" s="731">
        <v>1154.68</v>
      </c>
      <c r="K143" s="745">
        <v>1</v>
      </c>
      <c r="L143" s="731">
        <v>1</v>
      </c>
      <c r="M143" s="732">
        <v>1154.68</v>
      </c>
    </row>
    <row r="144" spans="1:13" ht="14.4" customHeight="1" x14ac:dyDescent="0.3">
      <c r="A144" s="726" t="s">
        <v>1872</v>
      </c>
      <c r="B144" s="727" t="s">
        <v>1532</v>
      </c>
      <c r="C144" s="727" t="s">
        <v>2619</v>
      </c>
      <c r="D144" s="727" t="s">
        <v>936</v>
      </c>
      <c r="E144" s="727" t="s">
        <v>1827</v>
      </c>
      <c r="F144" s="731"/>
      <c r="G144" s="731"/>
      <c r="H144" s="745">
        <v>0</v>
      </c>
      <c r="I144" s="731">
        <v>1</v>
      </c>
      <c r="J144" s="731">
        <v>210.66</v>
      </c>
      <c r="K144" s="745">
        <v>1</v>
      </c>
      <c r="L144" s="731">
        <v>1</v>
      </c>
      <c r="M144" s="732">
        <v>210.66</v>
      </c>
    </row>
    <row r="145" spans="1:13" ht="14.4" customHeight="1" x14ac:dyDescent="0.3">
      <c r="A145" s="726" t="s">
        <v>1872</v>
      </c>
      <c r="B145" s="727" t="s">
        <v>1598</v>
      </c>
      <c r="C145" s="727" t="s">
        <v>2630</v>
      </c>
      <c r="D145" s="727" t="s">
        <v>2631</v>
      </c>
      <c r="E145" s="727" t="s">
        <v>2632</v>
      </c>
      <c r="F145" s="731"/>
      <c r="G145" s="731"/>
      <c r="H145" s="745">
        <v>0</v>
      </c>
      <c r="I145" s="731">
        <v>1</v>
      </c>
      <c r="J145" s="731">
        <v>37.159999999999997</v>
      </c>
      <c r="K145" s="745">
        <v>1</v>
      </c>
      <c r="L145" s="731">
        <v>1</v>
      </c>
      <c r="M145" s="732">
        <v>37.159999999999997</v>
      </c>
    </row>
    <row r="146" spans="1:13" ht="14.4" customHeight="1" x14ac:dyDescent="0.3">
      <c r="A146" s="726" t="s">
        <v>1872</v>
      </c>
      <c r="B146" s="727" t="s">
        <v>1611</v>
      </c>
      <c r="C146" s="727" t="s">
        <v>1614</v>
      </c>
      <c r="D146" s="727" t="s">
        <v>1067</v>
      </c>
      <c r="E146" s="727" t="s">
        <v>1615</v>
      </c>
      <c r="F146" s="731"/>
      <c r="G146" s="731"/>
      <c r="H146" s="745">
        <v>0</v>
      </c>
      <c r="I146" s="731">
        <v>3</v>
      </c>
      <c r="J146" s="731">
        <v>463.08000000000004</v>
      </c>
      <c r="K146" s="745">
        <v>1</v>
      </c>
      <c r="L146" s="731">
        <v>3</v>
      </c>
      <c r="M146" s="732">
        <v>463.08000000000004</v>
      </c>
    </row>
    <row r="147" spans="1:13" ht="14.4" customHeight="1" x14ac:dyDescent="0.3">
      <c r="A147" s="726" t="s">
        <v>1872</v>
      </c>
      <c r="B147" s="727" t="s">
        <v>1611</v>
      </c>
      <c r="C147" s="727" t="s">
        <v>2167</v>
      </c>
      <c r="D147" s="727" t="s">
        <v>2168</v>
      </c>
      <c r="E147" s="727" t="s">
        <v>2169</v>
      </c>
      <c r="F147" s="731"/>
      <c r="G147" s="731"/>
      <c r="H147" s="745">
        <v>0</v>
      </c>
      <c r="I147" s="731">
        <v>1</v>
      </c>
      <c r="J147" s="731">
        <v>111.22</v>
      </c>
      <c r="K147" s="745">
        <v>1</v>
      </c>
      <c r="L147" s="731">
        <v>1</v>
      </c>
      <c r="M147" s="732">
        <v>111.22</v>
      </c>
    </row>
    <row r="148" spans="1:13" ht="14.4" customHeight="1" x14ac:dyDescent="0.3">
      <c r="A148" s="726" t="s">
        <v>1872</v>
      </c>
      <c r="B148" s="727" t="s">
        <v>1611</v>
      </c>
      <c r="C148" s="727" t="s">
        <v>1616</v>
      </c>
      <c r="D148" s="727" t="s">
        <v>1617</v>
      </c>
      <c r="E148" s="727" t="s">
        <v>1618</v>
      </c>
      <c r="F148" s="731"/>
      <c r="G148" s="731"/>
      <c r="H148" s="745">
        <v>0</v>
      </c>
      <c r="I148" s="731">
        <v>1</v>
      </c>
      <c r="J148" s="731">
        <v>149.52000000000001</v>
      </c>
      <c r="K148" s="745">
        <v>1</v>
      </c>
      <c r="L148" s="731">
        <v>1</v>
      </c>
      <c r="M148" s="732">
        <v>149.52000000000001</v>
      </c>
    </row>
    <row r="149" spans="1:13" ht="14.4" customHeight="1" x14ac:dyDescent="0.3">
      <c r="A149" s="726" t="s">
        <v>1872</v>
      </c>
      <c r="B149" s="727" t="s">
        <v>1611</v>
      </c>
      <c r="C149" s="727" t="s">
        <v>1612</v>
      </c>
      <c r="D149" s="727" t="s">
        <v>1067</v>
      </c>
      <c r="E149" s="727" t="s">
        <v>1613</v>
      </c>
      <c r="F149" s="731"/>
      <c r="G149" s="731"/>
      <c r="H149" s="745">
        <v>0</v>
      </c>
      <c r="I149" s="731">
        <v>1</v>
      </c>
      <c r="J149" s="731">
        <v>225.06</v>
      </c>
      <c r="K149" s="745">
        <v>1</v>
      </c>
      <c r="L149" s="731">
        <v>1</v>
      </c>
      <c r="M149" s="732">
        <v>225.06</v>
      </c>
    </row>
    <row r="150" spans="1:13" ht="14.4" customHeight="1" x14ac:dyDescent="0.3">
      <c r="A150" s="726" t="s">
        <v>1872</v>
      </c>
      <c r="B150" s="727" t="s">
        <v>1623</v>
      </c>
      <c r="C150" s="727" t="s">
        <v>2078</v>
      </c>
      <c r="D150" s="727" t="s">
        <v>1628</v>
      </c>
      <c r="E150" s="727" t="s">
        <v>2079</v>
      </c>
      <c r="F150" s="731">
        <v>1</v>
      </c>
      <c r="G150" s="731">
        <v>238.72</v>
      </c>
      <c r="H150" s="745">
        <v>1</v>
      </c>
      <c r="I150" s="731"/>
      <c r="J150" s="731"/>
      <c r="K150" s="745">
        <v>0</v>
      </c>
      <c r="L150" s="731">
        <v>1</v>
      </c>
      <c r="M150" s="732">
        <v>238.72</v>
      </c>
    </row>
    <row r="151" spans="1:13" ht="14.4" customHeight="1" x14ac:dyDescent="0.3">
      <c r="A151" s="726" t="s">
        <v>1872</v>
      </c>
      <c r="B151" s="727" t="s">
        <v>1623</v>
      </c>
      <c r="C151" s="727" t="s">
        <v>1624</v>
      </c>
      <c r="D151" s="727" t="s">
        <v>1625</v>
      </c>
      <c r="E151" s="727" t="s">
        <v>1626</v>
      </c>
      <c r="F151" s="731"/>
      <c r="G151" s="731"/>
      <c r="H151" s="745">
        <v>0</v>
      </c>
      <c r="I151" s="731">
        <v>1</v>
      </c>
      <c r="J151" s="731">
        <v>170.52</v>
      </c>
      <c r="K151" s="745">
        <v>1</v>
      </c>
      <c r="L151" s="731">
        <v>1</v>
      </c>
      <c r="M151" s="732">
        <v>170.52</v>
      </c>
    </row>
    <row r="152" spans="1:13" ht="14.4" customHeight="1" x14ac:dyDescent="0.3">
      <c r="A152" s="726" t="s">
        <v>1872</v>
      </c>
      <c r="B152" s="727" t="s">
        <v>1641</v>
      </c>
      <c r="C152" s="727" t="s">
        <v>2134</v>
      </c>
      <c r="D152" s="727" t="s">
        <v>1948</v>
      </c>
      <c r="E152" s="727" t="s">
        <v>2135</v>
      </c>
      <c r="F152" s="731">
        <v>1</v>
      </c>
      <c r="G152" s="731">
        <v>0</v>
      </c>
      <c r="H152" s="745"/>
      <c r="I152" s="731"/>
      <c r="J152" s="731"/>
      <c r="K152" s="745"/>
      <c r="L152" s="731">
        <v>1</v>
      </c>
      <c r="M152" s="732">
        <v>0</v>
      </c>
    </row>
    <row r="153" spans="1:13" ht="14.4" customHeight="1" x14ac:dyDescent="0.3">
      <c r="A153" s="726" t="s">
        <v>1872</v>
      </c>
      <c r="B153" s="727" t="s">
        <v>1670</v>
      </c>
      <c r="C153" s="727" t="s">
        <v>1673</v>
      </c>
      <c r="D153" s="727" t="s">
        <v>643</v>
      </c>
      <c r="E153" s="727" t="s">
        <v>1674</v>
      </c>
      <c r="F153" s="731"/>
      <c r="G153" s="731"/>
      <c r="H153" s="745">
        <v>0</v>
      </c>
      <c r="I153" s="731">
        <v>3</v>
      </c>
      <c r="J153" s="731">
        <v>145.26</v>
      </c>
      <c r="K153" s="745">
        <v>1</v>
      </c>
      <c r="L153" s="731">
        <v>3</v>
      </c>
      <c r="M153" s="732">
        <v>145.26</v>
      </c>
    </row>
    <row r="154" spans="1:13" ht="14.4" customHeight="1" x14ac:dyDescent="0.3">
      <c r="A154" s="726" t="s">
        <v>1872</v>
      </c>
      <c r="B154" s="727" t="s">
        <v>1691</v>
      </c>
      <c r="C154" s="727" t="s">
        <v>1692</v>
      </c>
      <c r="D154" s="727" t="s">
        <v>1693</v>
      </c>
      <c r="E154" s="727" t="s">
        <v>1694</v>
      </c>
      <c r="F154" s="731"/>
      <c r="G154" s="731"/>
      <c r="H154" s="745"/>
      <c r="I154" s="731">
        <v>109</v>
      </c>
      <c r="J154" s="731">
        <v>0</v>
      </c>
      <c r="K154" s="745"/>
      <c r="L154" s="731">
        <v>109</v>
      </c>
      <c r="M154" s="732">
        <v>0</v>
      </c>
    </row>
    <row r="155" spans="1:13" ht="14.4" customHeight="1" x14ac:dyDescent="0.3">
      <c r="A155" s="726" t="s">
        <v>1872</v>
      </c>
      <c r="B155" s="727" t="s">
        <v>1717</v>
      </c>
      <c r="C155" s="727" t="s">
        <v>2451</v>
      </c>
      <c r="D155" s="727" t="s">
        <v>2450</v>
      </c>
      <c r="E155" s="727" t="s">
        <v>1719</v>
      </c>
      <c r="F155" s="731">
        <v>2</v>
      </c>
      <c r="G155" s="731">
        <v>0</v>
      </c>
      <c r="H155" s="745"/>
      <c r="I155" s="731"/>
      <c r="J155" s="731"/>
      <c r="K155" s="745"/>
      <c r="L155" s="731">
        <v>2</v>
      </c>
      <c r="M155" s="732">
        <v>0</v>
      </c>
    </row>
    <row r="156" spans="1:13" ht="14.4" customHeight="1" x14ac:dyDescent="0.3">
      <c r="A156" s="726" t="s">
        <v>1872</v>
      </c>
      <c r="B156" s="727" t="s">
        <v>2979</v>
      </c>
      <c r="C156" s="727" t="s">
        <v>2543</v>
      </c>
      <c r="D156" s="727" t="s">
        <v>2544</v>
      </c>
      <c r="E156" s="727" t="s">
        <v>2545</v>
      </c>
      <c r="F156" s="731"/>
      <c r="G156" s="731"/>
      <c r="H156" s="745">
        <v>0</v>
      </c>
      <c r="I156" s="731">
        <v>2</v>
      </c>
      <c r="J156" s="731">
        <v>1604.96</v>
      </c>
      <c r="K156" s="745">
        <v>1</v>
      </c>
      <c r="L156" s="731">
        <v>2</v>
      </c>
      <c r="M156" s="732">
        <v>1604.96</v>
      </c>
    </row>
    <row r="157" spans="1:13" ht="14.4" customHeight="1" x14ac:dyDescent="0.3">
      <c r="A157" s="726" t="s">
        <v>1872</v>
      </c>
      <c r="B157" s="727" t="s">
        <v>2977</v>
      </c>
      <c r="C157" s="727" t="s">
        <v>2517</v>
      </c>
      <c r="D157" s="727" t="s">
        <v>2518</v>
      </c>
      <c r="E157" s="727" t="s">
        <v>2519</v>
      </c>
      <c r="F157" s="731"/>
      <c r="G157" s="731"/>
      <c r="H157" s="745">
        <v>0</v>
      </c>
      <c r="I157" s="731">
        <v>1</v>
      </c>
      <c r="J157" s="731">
        <v>207.45</v>
      </c>
      <c r="K157" s="745">
        <v>1</v>
      </c>
      <c r="L157" s="731">
        <v>1</v>
      </c>
      <c r="M157" s="732">
        <v>207.45</v>
      </c>
    </row>
    <row r="158" spans="1:13" ht="14.4" customHeight="1" x14ac:dyDescent="0.3">
      <c r="A158" s="726" t="s">
        <v>1872</v>
      </c>
      <c r="B158" s="727" t="s">
        <v>1687</v>
      </c>
      <c r="C158" s="727" t="s">
        <v>2139</v>
      </c>
      <c r="D158" s="727" t="s">
        <v>1896</v>
      </c>
      <c r="E158" s="727" t="s">
        <v>2140</v>
      </c>
      <c r="F158" s="731">
        <v>3</v>
      </c>
      <c r="G158" s="731">
        <v>50.31</v>
      </c>
      <c r="H158" s="745">
        <v>1</v>
      </c>
      <c r="I158" s="731"/>
      <c r="J158" s="731"/>
      <c r="K158" s="745">
        <v>0</v>
      </c>
      <c r="L158" s="731">
        <v>3</v>
      </c>
      <c r="M158" s="732">
        <v>50.31</v>
      </c>
    </row>
    <row r="159" spans="1:13" ht="14.4" customHeight="1" x14ac:dyDescent="0.3">
      <c r="A159" s="726" t="s">
        <v>1872</v>
      </c>
      <c r="B159" s="727" t="s">
        <v>1687</v>
      </c>
      <c r="C159" s="727" t="s">
        <v>1895</v>
      </c>
      <c r="D159" s="727" t="s">
        <v>1896</v>
      </c>
      <c r="E159" s="727" t="s">
        <v>1897</v>
      </c>
      <c r="F159" s="731">
        <v>7</v>
      </c>
      <c r="G159" s="731">
        <v>352.24</v>
      </c>
      <c r="H159" s="745">
        <v>1</v>
      </c>
      <c r="I159" s="731"/>
      <c r="J159" s="731"/>
      <c r="K159" s="745">
        <v>0</v>
      </c>
      <c r="L159" s="731">
        <v>7</v>
      </c>
      <c r="M159" s="732">
        <v>352.24</v>
      </c>
    </row>
    <row r="160" spans="1:13" ht="14.4" customHeight="1" x14ac:dyDescent="0.3">
      <c r="A160" s="726" t="s">
        <v>1873</v>
      </c>
      <c r="B160" s="727" t="s">
        <v>1491</v>
      </c>
      <c r="C160" s="727" t="s">
        <v>1887</v>
      </c>
      <c r="D160" s="727" t="s">
        <v>753</v>
      </c>
      <c r="E160" s="727" t="s">
        <v>1497</v>
      </c>
      <c r="F160" s="731"/>
      <c r="G160" s="731"/>
      <c r="H160" s="745">
        <v>0</v>
      </c>
      <c r="I160" s="731">
        <v>18</v>
      </c>
      <c r="J160" s="731">
        <v>8836.0199999999986</v>
      </c>
      <c r="K160" s="745">
        <v>1</v>
      </c>
      <c r="L160" s="731">
        <v>18</v>
      </c>
      <c r="M160" s="732">
        <v>8836.0199999999986</v>
      </c>
    </row>
    <row r="161" spans="1:13" ht="14.4" customHeight="1" x14ac:dyDescent="0.3">
      <c r="A161" s="726" t="s">
        <v>1873</v>
      </c>
      <c r="B161" s="727" t="s">
        <v>1491</v>
      </c>
      <c r="C161" s="727" t="s">
        <v>1888</v>
      </c>
      <c r="D161" s="727" t="s">
        <v>753</v>
      </c>
      <c r="E161" s="727" t="s">
        <v>1495</v>
      </c>
      <c r="F161" s="731"/>
      <c r="G161" s="731"/>
      <c r="H161" s="745">
        <v>0</v>
      </c>
      <c r="I161" s="731">
        <v>36</v>
      </c>
      <c r="J161" s="731">
        <v>26507.880000000005</v>
      </c>
      <c r="K161" s="745">
        <v>1</v>
      </c>
      <c r="L161" s="731">
        <v>36</v>
      </c>
      <c r="M161" s="732">
        <v>26507.880000000005</v>
      </c>
    </row>
    <row r="162" spans="1:13" ht="14.4" customHeight="1" x14ac:dyDescent="0.3">
      <c r="A162" s="726" t="s">
        <v>1873</v>
      </c>
      <c r="B162" s="727" t="s">
        <v>1491</v>
      </c>
      <c r="C162" s="727" t="s">
        <v>2018</v>
      </c>
      <c r="D162" s="727" t="s">
        <v>753</v>
      </c>
      <c r="E162" s="727" t="s">
        <v>2019</v>
      </c>
      <c r="F162" s="731"/>
      <c r="G162" s="731"/>
      <c r="H162" s="745">
        <v>0</v>
      </c>
      <c r="I162" s="731">
        <v>1</v>
      </c>
      <c r="J162" s="731">
        <v>923.74</v>
      </c>
      <c r="K162" s="745">
        <v>1</v>
      </c>
      <c r="L162" s="731">
        <v>1</v>
      </c>
      <c r="M162" s="732">
        <v>923.74</v>
      </c>
    </row>
    <row r="163" spans="1:13" ht="14.4" customHeight="1" x14ac:dyDescent="0.3">
      <c r="A163" s="726" t="s">
        <v>1873</v>
      </c>
      <c r="B163" s="727" t="s">
        <v>1491</v>
      </c>
      <c r="C163" s="727" t="s">
        <v>2087</v>
      </c>
      <c r="D163" s="727" t="s">
        <v>753</v>
      </c>
      <c r="E163" s="727" t="s">
        <v>2088</v>
      </c>
      <c r="F163" s="731"/>
      <c r="G163" s="731"/>
      <c r="H163" s="745">
        <v>0</v>
      </c>
      <c r="I163" s="731">
        <v>3</v>
      </c>
      <c r="J163" s="731">
        <v>3464.04</v>
      </c>
      <c r="K163" s="745">
        <v>1</v>
      </c>
      <c r="L163" s="731">
        <v>3</v>
      </c>
      <c r="M163" s="732">
        <v>3464.04</v>
      </c>
    </row>
    <row r="164" spans="1:13" ht="14.4" customHeight="1" x14ac:dyDescent="0.3">
      <c r="A164" s="726" t="s">
        <v>1873</v>
      </c>
      <c r="B164" s="727" t="s">
        <v>1491</v>
      </c>
      <c r="C164" s="727" t="s">
        <v>1494</v>
      </c>
      <c r="D164" s="727" t="s">
        <v>753</v>
      </c>
      <c r="E164" s="727" t="s">
        <v>1495</v>
      </c>
      <c r="F164" s="731"/>
      <c r="G164" s="731"/>
      <c r="H164" s="745">
        <v>0</v>
      </c>
      <c r="I164" s="731">
        <v>6</v>
      </c>
      <c r="J164" s="731">
        <v>4417.9800000000005</v>
      </c>
      <c r="K164" s="745">
        <v>1</v>
      </c>
      <c r="L164" s="731">
        <v>6</v>
      </c>
      <c r="M164" s="732">
        <v>4417.9800000000005</v>
      </c>
    </row>
    <row r="165" spans="1:13" ht="14.4" customHeight="1" x14ac:dyDescent="0.3">
      <c r="A165" s="726" t="s">
        <v>1873</v>
      </c>
      <c r="B165" s="727" t="s">
        <v>1573</v>
      </c>
      <c r="C165" s="727" t="s">
        <v>2739</v>
      </c>
      <c r="D165" s="727" t="s">
        <v>2740</v>
      </c>
      <c r="E165" s="727" t="s">
        <v>2741</v>
      </c>
      <c r="F165" s="731">
        <v>2</v>
      </c>
      <c r="G165" s="731">
        <v>73.819999999999993</v>
      </c>
      <c r="H165" s="745">
        <v>1</v>
      </c>
      <c r="I165" s="731"/>
      <c r="J165" s="731"/>
      <c r="K165" s="745">
        <v>0</v>
      </c>
      <c r="L165" s="731">
        <v>2</v>
      </c>
      <c r="M165" s="732">
        <v>73.819999999999993</v>
      </c>
    </row>
    <row r="166" spans="1:13" ht="14.4" customHeight="1" x14ac:dyDescent="0.3">
      <c r="A166" s="726" t="s">
        <v>1873</v>
      </c>
      <c r="B166" s="727" t="s">
        <v>1580</v>
      </c>
      <c r="C166" s="727" t="s">
        <v>2683</v>
      </c>
      <c r="D166" s="727" t="s">
        <v>1582</v>
      </c>
      <c r="E166" s="727" t="s">
        <v>2684</v>
      </c>
      <c r="F166" s="731"/>
      <c r="G166" s="731"/>
      <c r="H166" s="745">
        <v>0</v>
      </c>
      <c r="I166" s="731">
        <v>1</v>
      </c>
      <c r="J166" s="731">
        <v>279.52999999999997</v>
      </c>
      <c r="K166" s="745">
        <v>1</v>
      </c>
      <c r="L166" s="731">
        <v>1</v>
      </c>
      <c r="M166" s="732">
        <v>279.52999999999997</v>
      </c>
    </row>
    <row r="167" spans="1:13" ht="14.4" customHeight="1" x14ac:dyDescent="0.3">
      <c r="A167" s="726" t="s">
        <v>1873</v>
      </c>
      <c r="B167" s="727" t="s">
        <v>1611</v>
      </c>
      <c r="C167" s="727" t="s">
        <v>1614</v>
      </c>
      <c r="D167" s="727" t="s">
        <v>1067</v>
      </c>
      <c r="E167" s="727" t="s">
        <v>1615</v>
      </c>
      <c r="F167" s="731"/>
      <c r="G167" s="731"/>
      <c r="H167" s="745">
        <v>0</v>
      </c>
      <c r="I167" s="731">
        <v>5</v>
      </c>
      <c r="J167" s="731">
        <v>771.80000000000007</v>
      </c>
      <c r="K167" s="745">
        <v>1</v>
      </c>
      <c r="L167" s="731">
        <v>5</v>
      </c>
      <c r="M167" s="732">
        <v>771.80000000000007</v>
      </c>
    </row>
    <row r="168" spans="1:13" ht="14.4" customHeight="1" x14ac:dyDescent="0.3">
      <c r="A168" s="726" t="s">
        <v>1873</v>
      </c>
      <c r="B168" s="727" t="s">
        <v>1611</v>
      </c>
      <c r="C168" s="727" t="s">
        <v>1616</v>
      </c>
      <c r="D168" s="727" t="s">
        <v>1617</v>
      </c>
      <c r="E168" s="727" t="s">
        <v>1618</v>
      </c>
      <c r="F168" s="731"/>
      <c r="G168" s="731"/>
      <c r="H168" s="745">
        <v>0</v>
      </c>
      <c r="I168" s="731">
        <v>1</v>
      </c>
      <c r="J168" s="731">
        <v>149.52000000000001</v>
      </c>
      <c r="K168" s="745">
        <v>1</v>
      </c>
      <c r="L168" s="731">
        <v>1</v>
      </c>
      <c r="M168" s="732">
        <v>149.52000000000001</v>
      </c>
    </row>
    <row r="169" spans="1:13" ht="14.4" customHeight="1" x14ac:dyDescent="0.3">
      <c r="A169" s="726" t="s">
        <v>1873</v>
      </c>
      <c r="B169" s="727" t="s">
        <v>1611</v>
      </c>
      <c r="C169" s="727" t="s">
        <v>2675</v>
      </c>
      <c r="D169" s="727" t="s">
        <v>2676</v>
      </c>
      <c r="E169" s="727" t="s">
        <v>2982</v>
      </c>
      <c r="F169" s="731"/>
      <c r="G169" s="731"/>
      <c r="H169" s="745">
        <v>0</v>
      </c>
      <c r="I169" s="731">
        <v>1</v>
      </c>
      <c r="J169" s="731">
        <v>75.73</v>
      </c>
      <c r="K169" s="745">
        <v>1</v>
      </c>
      <c r="L169" s="731">
        <v>1</v>
      </c>
      <c r="M169" s="732">
        <v>75.73</v>
      </c>
    </row>
    <row r="170" spans="1:13" ht="14.4" customHeight="1" x14ac:dyDescent="0.3">
      <c r="A170" s="726" t="s">
        <v>1873</v>
      </c>
      <c r="B170" s="727" t="s">
        <v>1623</v>
      </c>
      <c r="C170" s="727" t="s">
        <v>2688</v>
      </c>
      <c r="D170" s="727" t="s">
        <v>1628</v>
      </c>
      <c r="E170" s="727" t="s">
        <v>2173</v>
      </c>
      <c r="F170" s="731">
        <v>4</v>
      </c>
      <c r="G170" s="731">
        <v>341.08</v>
      </c>
      <c r="H170" s="745">
        <v>1</v>
      </c>
      <c r="I170" s="731"/>
      <c r="J170" s="731"/>
      <c r="K170" s="745">
        <v>0</v>
      </c>
      <c r="L170" s="731">
        <v>4</v>
      </c>
      <c r="M170" s="732">
        <v>341.08</v>
      </c>
    </row>
    <row r="171" spans="1:13" ht="14.4" customHeight="1" x14ac:dyDescent="0.3">
      <c r="A171" s="726" t="s">
        <v>1873</v>
      </c>
      <c r="B171" s="727" t="s">
        <v>1641</v>
      </c>
      <c r="C171" s="727" t="s">
        <v>2013</v>
      </c>
      <c r="D171" s="727" t="s">
        <v>1948</v>
      </c>
      <c r="E171" s="727" t="s">
        <v>1949</v>
      </c>
      <c r="F171" s="731">
        <v>2</v>
      </c>
      <c r="G171" s="731">
        <v>265.95999999999998</v>
      </c>
      <c r="H171" s="745">
        <v>1</v>
      </c>
      <c r="I171" s="731"/>
      <c r="J171" s="731"/>
      <c r="K171" s="745">
        <v>0</v>
      </c>
      <c r="L171" s="731">
        <v>2</v>
      </c>
      <c r="M171" s="732">
        <v>265.95999999999998</v>
      </c>
    </row>
    <row r="172" spans="1:13" ht="14.4" customHeight="1" x14ac:dyDescent="0.3">
      <c r="A172" s="726" t="s">
        <v>1873</v>
      </c>
      <c r="B172" s="727" t="s">
        <v>1800</v>
      </c>
      <c r="C172" s="727" t="s">
        <v>2566</v>
      </c>
      <c r="D172" s="727" t="s">
        <v>1315</v>
      </c>
      <c r="E172" s="727" t="s">
        <v>2567</v>
      </c>
      <c r="F172" s="731"/>
      <c r="G172" s="731"/>
      <c r="H172" s="745">
        <v>0</v>
      </c>
      <c r="I172" s="731">
        <v>1</v>
      </c>
      <c r="J172" s="731">
        <v>193.68</v>
      </c>
      <c r="K172" s="745">
        <v>1</v>
      </c>
      <c r="L172" s="731">
        <v>1</v>
      </c>
      <c r="M172" s="732">
        <v>193.68</v>
      </c>
    </row>
    <row r="173" spans="1:13" ht="14.4" customHeight="1" x14ac:dyDescent="0.3">
      <c r="A173" s="726" t="s">
        <v>1873</v>
      </c>
      <c r="B173" s="727" t="s">
        <v>1670</v>
      </c>
      <c r="C173" s="727" t="s">
        <v>1673</v>
      </c>
      <c r="D173" s="727" t="s">
        <v>643</v>
      </c>
      <c r="E173" s="727" t="s">
        <v>1674</v>
      </c>
      <c r="F173" s="731"/>
      <c r="G173" s="731"/>
      <c r="H173" s="745">
        <v>0</v>
      </c>
      <c r="I173" s="731">
        <v>4</v>
      </c>
      <c r="J173" s="731">
        <v>193.68</v>
      </c>
      <c r="K173" s="745">
        <v>1</v>
      </c>
      <c r="L173" s="731">
        <v>4</v>
      </c>
      <c r="M173" s="732">
        <v>193.68</v>
      </c>
    </row>
    <row r="174" spans="1:13" ht="14.4" customHeight="1" x14ac:dyDescent="0.3">
      <c r="A174" s="726" t="s">
        <v>1873</v>
      </c>
      <c r="B174" s="727" t="s">
        <v>1691</v>
      </c>
      <c r="C174" s="727" t="s">
        <v>1692</v>
      </c>
      <c r="D174" s="727" t="s">
        <v>1693</v>
      </c>
      <c r="E174" s="727" t="s">
        <v>1694</v>
      </c>
      <c r="F174" s="731"/>
      <c r="G174" s="731"/>
      <c r="H174" s="745"/>
      <c r="I174" s="731">
        <v>25</v>
      </c>
      <c r="J174" s="731">
        <v>0</v>
      </c>
      <c r="K174" s="745"/>
      <c r="L174" s="731">
        <v>25</v>
      </c>
      <c r="M174" s="732">
        <v>0</v>
      </c>
    </row>
    <row r="175" spans="1:13" ht="14.4" customHeight="1" x14ac:dyDescent="0.3">
      <c r="A175" s="726" t="s">
        <v>1873</v>
      </c>
      <c r="B175" s="727" t="s">
        <v>1740</v>
      </c>
      <c r="C175" s="727" t="s">
        <v>1741</v>
      </c>
      <c r="D175" s="727" t="s">
        <v>1742</v>
      </c>
      <c r="E175" s="727" t="s">
        <v>1743</v>
      </c>
      <c r="F175" s="731"/>
      <c r="G175" s="731"/>
      <c r="H175" s="745">
        <v>0</v>
      </c>
      <c r="I175" s="731">
        <v>2</v>
      </c>
      <c r="J175" s="731">
        <v>207.6</v>
      </c>
      <c r="K175" s="745">
        <v>1</v>
      </c>
      <c r="L175" s="731">
        <v>2</v>
      </c>
      <c r="M175" s="732">
        <v>207.6</v>
      </c>
    </row>
    <row r="176" spans="1:13" ht="14.4" customHeight="1" x14ac:dyDescent="0.3">
      <c r="A176" s="726" t="s">
        <v>1873</v>
      </c>
      <c r="B176" s="727" t="s">
        <v>1687</v>
      </c>
      <c r="C176" s="727" t="s">
        <v>2750</v>
      </c>
      <c r="D176" s="727" t="s">
        <v>2751</v>
      </c>
      <c r="E176" s="727" t="s">
        <v>2752</v>
      </c>
      <c r="F176" s="731">
        <v>1</v>
      </c>
      <c r="G176" s="731">
        <v>99.94</v>
      </c>
      <c r="H176" s="745">
        <v>1</v>
      </c>
      <c r="I176" s="731"/>
      <c r="J176" s="731"/>
      <c r="K176" s="745">
        <v>0</v>
      </c>
      <c r="L176" s="731">
        <v>1</v>
      </c>
      <c r="M176" s="732">
        <v>99.94</v>
      </c>
    </row>
    <row r="177" spans="1:13" ht="14.4" customHeight="1" x14ac:dyDescent="0.3">
      <c r="A177" s="726" t="s">
        <v>1873</v>
      </c>
      <c r="B177" s="727" t="s">
        <v>2981</v>
      </c>
      <c r="C177" s="727" t="s">
        <v>2753</v>
      </c>
      <c r="D177" s="727" t="s">
        <v>2754</v>
      </c>
      <c r="E177" s="727" t="s">
        <v>2755</v>
      </c>
      <c r="F177" s="731"/>
      <c r="G177" s="731"/>
      <c r="H177" s="745">
        <v>0</v>
      </c>
      <c r="I177" s="731">
        <v>1</v>
      </c>
      <c r="J177" s="731">
        <v>65.36</v>
      </c>
      <c r="K177" s="745">
        <v>1</v>
      </c>
      <c r="L177" s="731">
        <v>1</v>
      </c>
      <c r="M177" s="732">
        <v>65.36</v>
      </c>
    </row>
    <row r="178" spans="1:13" ht="14.4" customHeight="1" x14ac:dyDescent="0.3">
      <c r="A178" s="726" t="s">
        <v>1875</v>
      </c>
      <c r="B178" s="727" t="s">
        <v>1491</v>
      </c>
      <c r="C178" s="727" t="s">
        <v>1959</v>
      </c>
      <c r="D178" s="727" t="s">
        <v>753</v>
      </c>
      <c r="E178" s="727" t="s">
        <v>1960</v>
      </c>
      <c r="F178" s="731"/>
      <c r="G178" s="731"/>
      <c r="H178" s="745">
        <v>0</v>
      </c>
      <c r="I178" s="731">
        <v>5</v>
      </c>
      <c r="J178" s="731">
        <v>1840.8000000000002</v>
      </c>
      <c r="K178" s="745">
        <v>1</v>
      </c>
      <c r="L178" s="731">
        <v>5</v>
      </c>
      <c r="M178" s="732">
        <v>1840.8000000000002</v>
      </c>
    </row>
    <row r="179" spans="1:13" ht="14.4" customHeight="1" x14ac:dyDescent="0.3">
      <c r="A179" s="726" t="s">
        <v>1875</v>
      </c>
      <c r="B179" s="727" t="s">
        <v>1491</v>
      </c>
      <c r="C179" s="727" t="s">
        <v>1887</v>
      </c>
      <c r="D179" s="727" t="s">
        <v>753</v>
      </c>
      <c r="E179" s="727" t="s">
        <v>1497</v>
      </c>
      <c r="F179" s="731"/>
      <c r="G179" s="731"/>
      <c r="H179" s="745">
        <v>0</v>
      </c>
      <c r="I179" s="731">
        <v>36</v>
      </c>
      <c r="J179" s="731">
        <v>17672.04</v>
      </c>
      <c r="K179" s="745">
        <v>1</v>
      </c>
      <c r="L179" s="731">
        <v>36</v>
      </c>
      <c r="M179" s="732">
        <v>17672.04</v>
      </c>
    </row>
    <row r="180" spans="1:13" ht="14.4" customHeight="1" x14ac:dyDescent="0.3">
      <c r="A180" s="726" t="s">
        <v>1875</v>
      </c>
      <c r="B180" s="727" t="s">
        <v>1491</v>
      </c>
      <c r="C180" s="727" t="s">
        <v>2780</v>
      </c>
      <c r="D180" s="727" t="s">
        <v>753</v>
      </c>
      <c r="E180" s="727" t="s">
        <v>2781</v>
      </c>
      <c r="F180" s="731"/>
      <c r="G180" s="731"/>
      <c r="H180" s="745">
        <v>0</v>
      </c>
      <c r="I180" s="731">
        <v>2</v>
      </c>
      <c r="J180" s="731">
        <v>294.52</v>
      </c>
      <c r="K180" s="745">
        <v>1</v>
      </c>
      <c r="L180" s="731">
        <v>2</v>
      </c>
      <c r="M180" s="732">
        <v>294.52</v>
      </c>
    </row>
    <row r="181" spans="1:13" ht="14.4" customHeight="1" x14ac:dyDescent="0.3">
      <c r="A181" s="726" t="s">
        <v>1875</v>
      </c>
      <c r="B181" s="727" t="s">
        <v>1491</v>
      </c>
      <c r="C181" s="727" t="s">
        <v>1888</v>
      </c>
      <c r="D181" s="727" t="s">
        <v>753</v>
      </c>
      <c r="E181" s="727" t="s">
        <v>1495</v>
      </c>
      <c r="F181" s="731"/>
      <c r="G181" s="731"/>
      <c r="H181" s="745">
        <v>0</v>
      </c>
      <c r="I181" s="731">
        <v>89</v>
      </c>
      <c r="J181" s="731">
        <v>65533.37</v>
      </c>
      <c r="K181" s="745">
        <v>1</v>
      </c>
      <c r="L181" s="731">
        <v>89</v>
      </c>
      <c r="M181" s="732">
        <v>65533.37</v>
      </c>
    </row>
    <row r="182" spans="1:13" ht="14.4" customHeight="1" x14ac:dyDescent="0.3">
      <c r="A182" s="726" t="s">
        <v>1875</v>
      </c>
      <c r="B182" s="727" t="s">
        <v>1491</v>
      </c>
      <c r="C182" s="727" t="s">
        <v>2018</v>
      </c>
      <c r="D182" s="727" t="s">
        <v>753</v>
      </c>
      <c r="E182" s="727" t="s">
        <v>2019</v>
      </c>
      <c r="F182" s="731"/>
      <c r="G182" s="731"/>
      <c r="H182" s="745">
        <v>0</v>
      </c>
      <c r="I182" s="731">
        <v>7</v>
      </c>
      <c r="J182" s="731">
        <v>6466.18</v>
      </c>
      <c r="K182" s="745">
        <v>1</v>
      </c>
      <c r="L182" s="731">
        <v>7</v>
      </c>
      <c r="M182" s="732">
        <v>6466.18</v>
      </c>
    </row>
    <row r="183" spans="1:13" ht="14.4" customHeight="1" x14ac:dyDescent="0.3">
      <c r="A183" s="726" t="s">
        <v>1875</v>
      </c>
      <c r="B183" s="727" t="s">
        <v>1491</v>
      </c>
      <c r="C183" s="727" t="s">
        <v>2782</v>
      </c>
      <c r="D183" s="727" t="s">
        <v>2783</v>
      </c>
      <c r="E183" s="727" t="s">
        <v>2983</v>
      </c>
      <c r="F183" s="731"/>
      <c r="G183" s="731"/>
      <c r="H183" s="745">
        <v>0</v>
      </c>
      <c r="I183" s="731">
        <v>2</v>
      </c>
      <c r="J183" s="731">
        <v>2771.24</v>
      </c>
      <c r="K183" s="745">
        <v>1</v>
      </c>
      <c r="L183" s="731">
        <v>2</v>
      </c>
      <c r="M183" s="732">
        <v>2771.24</v>
      </c>
    </row>
    <row r="184" spans="1:13" ht="14.4" customHeight="1" x14ac:dyDescent="0.3">
      <c r="A184" s="726" t="s">
        <v>1875</v>
      </c>
      <c r="B184" s="727" t="s">
        <v>1513</v>
      </c>
      <c r="C184" s="727" t="s">
        <v>2775</v>
      </c>
      <c r="D184" s="727" t="s">
        <v>756</v>
      </c>
      <c r="E184" s="727" t="s">
        <v>1515</v>
      </c>
      <c r="F184" s="731">
        <v>2</v>
      </c>
      <c r="G184" s="731">
        <v>85.02</v>
      </c>
      <c r="H184" s="745">
        <v>1</v>
      </c>
      <c r="I184" s="731"/>
      <c r="J184" s="731"/>
      <c r="K184" s="745">
        <v>0</v>
      </c>
      <c r="L184" s="731">
        <v>2</v>
      </c>
      <c r="M184" s="732">
        <v>85.02</v>
      </c>
    </row>
    <row r="185" spans="1:13" ht="14.4" customHeight="1" x14ac:dyDescent="0.3">
      <c r="A185" s="726" t="s">
        <v>1875</v>
      </c>
      <c r="B185" s="727" t="s">
        <v>2984</v>
      </c>
      <c r="C185" s="727" t="s">
        <v>2777</v>
      </c>
      <c r="D185" s="727" t="s">
        <v>2778</v>
      </c>
      <c r="E185" s="727" t="s">
        <v>2779</v>
      </c>
      <c r="F185" s="731">
        <v>4</v>
      </c>
      <c r="G185" s="731">
        <v>35.159999999999997</v>
      </c>
      <c r="H185" s="745">
        <v>1</v>
      </c>
      <c r="I185" s="731"/>
      <c r="J185" s="731"/>
      <c r="K185" s="745">
        <v>0</v>
      </c>
      <c r="L185" s="731">
        <v>4</v>
      </c>
      <c r="M185" s="732">
        <v>35.159999999999997</v>
      </c>
    </row>
    <row r="186" spans="1:13" ht="14.4" customHeight="1" x14ac:dyDescent="0.3">
      <c r="A186" s="726" t="s">
        <v>1875</v>
      </c>
      <c r="B186" s="727" t="s">
        <v>1573</v>
      </c>
      <c r="C186" s="727" t="s">
        <v>2794</v>
      </c>
      <c r="D186" s="727" t="s">
        <v>1575</v>
      </c>
      <c r="E186" s="727" t="s">
        <v>2795</v>
      </c>
      <c r="F186" s="731"/>
      <c r="G186" s="731"/>
      <c r="H186" s="745">
        <v>0</v>
      </c>
      <c r="I186" s="731">
        <v>1</v>
      </c>
      <c r="J186" s="731">
        <v>311.52999999999997</v>
      </c>
      <c r="K186" s="745">
        <v>1</v>
      </c>
      <c r="L186" s="731">
        <v>1</v>
      </c>
      <c r="M186" s="732">
        <v>311.52999999999997</v>
      </c>
    </row>
    <row r="187" spans="1:13" ht="14.4" customHeight="1" x14ac:dyDescent="0.3">
      <c r="A187" s="726" t="s">
        <v>1875</v>
      </c>
      <c r="B187" s="727" t="s">
        <v>1611</v>
      </c>
      <c r="C187" s="727" t="s">
        <v>2002</v>
      </c>
      <c r="D187" s="727" t="s">
        <v>2003</v>
      </c>
      <c r="E187" s="727" t="s">
        <v>2004</v>
      </c>
      <c r="F187" s="731">
        <v>3</v>
      </c>
      <c r="G187" s="731">
        <v>463.08000000000004</v>
      </c>
      <c r="H187" s="745">
        <v>1</v>
      </c>
      <c r="I187" s="731"/>
      <c r="J187" s="731"/>
      <c r="K187" s="745">
        <v>0</v>
      </c>
      <c r="L187" s="731">
        <v>3</v>
      </c>
      <c r="M187" s="732">
        <v>463.08000000000004</v>
      </c>
    </row>
    <row r="188" spans="1:13" ht="14.4" customHeight="1" x14ac:dyDescent="0.3">
      <c r="A188" s="726" t="s">
        <v>1875</v>
      </c>
      <c r="B188" s="727" t="s">
        <v>1611</v>
      </c>
      <c r="C188" s="727" t="s">
        <v>1614</v>
      </c>
      <c r="D188" s="727" t="s">
        <v>1067</v>
      </c>
      <c r="E188" s="727" t="s">
        <v>1615</v>
      </c>
      <c r="F188" s="731"/>
      <c r="G188" s="731"/>
      <c r="H188" s="745">
        <v>0</v>
      </c>
      <c r="I188" s="731">
        <v>1</v>
      </c>
      <c r="J188" s="731">
        <v>154.36000000000001</v>
      </c>
      <c r="K188" s="745">
        <v>1</v>
      </c>
      <c r="L188" s="731">
        <v>1</v>
      </c>
      <c r="M188" s="732">
        <v>154.36000000000001</v>
      </c>
    </row>
    <row r="189" spans="1:13" ht="14.4" customHeight="1" x14ac:dyDescent="0.3">
      <c r="A189" s="726" t="s">
        <v>1875</v>
      </c>
      <c r="B189" s="727" t="s">
        <v>1611</v>
      </c>
      <c r="C189" s="727" t="s">
        <v>1616</v>
      </c>
      <c r="D189" s="727" t="s">
        <v>1617</v>
      </c>
      <c r="E189" s="727" t="s">
        <v>1618</v>
      </c>
      <c r="F189" s="731"/>
      <c r="G189" s="731"/>
      <c r="H189" s="745">
        <v>0</v>
      </c>
      <c r="I189" s="731">
        <v>2</v>
      </c>
      <c r="J189" s="731">
        <v>299.04000000000002</v>
      </c>
      <c r="K189" s="745">
        <v>1</v>
      </c>
      <c r="L189" s="731">
        <v>2</v>
      </c>
      <c r="M189" s="732">
        <v>299.04000000000002</v>
      </c>
    </row>
    <row r="190" spans="1:13" ht="14.4" customHeight="1" x14ac:dyDescent="0.3">
      <c r="A190" s="726" t="s">
        <v>1875</v>
      </c>
      <c r="B190" s="727" t="s">
        <v>1611</v>
      </c>
      <c r="C190" s="727" t="s">
        <v>2074</v>
      </c>
      <c r="D190" s="727" t="s">
        <v>2075</v>
      </c>
      <c r="E190" s="727" t="s">
        <v>2076</v>
      </c>
      <c r="F190" s="731">
        <v>1</v>
      </c>
      <c r="G190" s="731">
        <v>149.52000000000001</v>
      </c>
      <c r="H190" s="745">
        <v>1</v>
      </c>
      <c r="I190" s="731"/>
      <c r="J190" s="731"/>
      <c r="K190" s="745">
        <v>0</v>
      </c>
      <c r="L190" s="731">
        <v>1</v>
      </c>
      <c r="M190" s="732">
        <v>149.52000000000001</v>
      </c>
    </row>
    <row r="191" spans="1:13" ht="14.4" customHeight="1" x14ac:dyDescent="0.3">
      <c r="A191" s="726" t="s">
        <v>1875</v>
      </c>
      <c r="B191" s="727" t="s">
        <v>1641</v>
      </c>
      <c r="C191" s="727" t="s">
        <v>2134</v>
      </c>
      <c r="D191" s="727" t="s">
        <v>1948</v>
      </c>
      <c r="E191" s="727" t="s">
        <v>2135</v>
      </c>
      <c r="F191" s="731">
        <v>3</v>
      </c>
      <c r="G191" s="731">
        <v>0</v>
      </c>
      <c r="H191" s="745"/>
      <c r="I191" s="731"/>
      <c r="J191" s="731"/>
      <c r="K191" s="745"/>
      <c r="L191" s="731">
        <v>3</v>
      </c>
      <c r="M191" s="732">
        <v>0</v>
      </c>
    </row>
    <row r="192" spans="1:13" ht="14.4" customHeight="1" x14ac:dyDescent="0.3">
      <c r="A192" s="726" t="s">
        <v>1875</v>
      </c>
      <c r="B192" s="727" t="s">
        <v>1670</v>
      </c>
      <c r="C192" s="727" t="s">
        <v>2161</v>
      </c>
      <c r="D192" s="727" t="s">
        <v>643</v>
      </c>
      <c r="E192" s="727" t="s">
        <v>1674</v>
      </c>
      <c r="F192" s="731">
        <v>1</v>
      </c>
      <c r="G192" s="731">
        <v>48.42</v>
      </c>
      <c r="H192" s="745">
        <v>1</v>
      </c>
      <c r="I192" s="731"/>
      <c r="J192" s="731"/>
      <c r="K192" s="745">
        <v>0</v>
      </c>
      <c r="L192" s="731">
        <v>1</v>
      </c>
      <c r="M192" s="732">
        <v>48.42</v>
      </c>
    </row>
    <row r="193" spans="1:13" ht="14.4" customHeight="1" x14ac:dyDescent="0.3">
      <c r="A193" s="726" t="s">
        <v>1875</v>
      </c>
      <c r="B193" s="727" t="s">
        <v>1676</v>
      </c>
      <c r="C193" s="727" t="s">
        <v>1677</v>
      </c>
      <c r="D193" s="727" t="s">
        <v>873</v>
      </c>
      <c r="E193" s="727" t="s">
        <v>1678</v>
      </c>
      <c r="F193" s="731">
        <v>1</v>
      </c>
      <c r="G193" s="731">
        <v>36.270000000000003</v>
      </c>
      <c r="H193" s="745">
        <v>1</v>
      </c>
      <c r="I193" s="731"/>
      <c r="J193" s="731"/>
      <c r="K193" s="745">
        <v>0</v>
      </c>
      <c r="L193" s="731">
        <v>1</v>
      </c>
      <c r="M193" s="732">
        <v>36.270000000000003</v>
      </c>
    </row>
    <row r="194" spans="1:13" ht="14.4" customHeight="1" x14ac:dyDescent="0.3">
      <c r="A194" s="726" t="s">
        <v>1875</v>
      </c>
      <c r="B194" s="727" t="s">
        <v>1691</v>
      </c>
      <c r="C194" s="727" t="s">
        <v>1692</v>
      </c>
      <c r="D194" s="727" t="s">
        <v>1693</v>
      </c>
      <c r="E194" s="727" t="s">
        <v>1694</v>
      </c>
      <c r="F194" s="731"/>
      <c r="G194" s="731"/>
      <c r="H194" s="745"/>
      <c r="I194" s="731">
        <v>115</v>
      </c>
      <c r="J194" s="731">
        <v>0</v>
      </c>
      <c r="K194" s="745"/>
      <c r="L194" s="731">
        <v>115</v>
      </c>
      <c r="M194" s="732">
        <v>0</v>
      </c>
    </row>
    <row r="195" spans="1:13" ht="14.4" customHeight="1" x14ac:dyDescent="0.3">
      <c r="A195" s="726" t="s">
        <v>1875</v>
      </c>
      <c r="B195" s="727" t="s">
        <v>1717</v>
      </c>
      <c r="C195" s="727" t="s">
        <v>1720</v>
      </c>
      <c r="D195" s="727" t="s">
        <v>1036</v>
      </c>
      <c r="E195" s="727" t="s">
        <v>1721</v>
      </c>
      <c r="F195" s="731"/>
      <c r="G195" s="731"/>
      <c r="H195" s="745"/>
      <c r="I195" s="731">
        <v>1</v>
      </c>
      <c r="J195" s="731">
        <v>0</v>
      </c>
      <c r="K195" s="745"/>
      <c r="L195" s="731">
        <v>1</v>
      </c>
      <c r="M195" s="732">
        <v>0</v>
      </c>
    </row>
    <row r="196" spans="1:13" ht="14.4" customHeight="1" x14ac:dyDescent="0.3">
      <c r="A196" s="726" t="s">
        <v>1875</v>
      </c>
      <c r="B196" s="727" t="s">
        <v>1744</v>
      </c>
      <c r="C196" s="727" t="s">
        <v>1745</v>
      </c>
      <c r="D196" s="727" t="s">
        <v>1018</v>
      </c>
      <c r="E196" s="727" t="s">
        <v>1746</v>
      </c>
      <c r="F196" s="731"/>
      <c r="G196" s="731"/>
      <c r="H196" s="745">
        <v>0</v>
      </c>
      <c r="I196" s="731">
        <v>2</v>
      </c>
      <c r="J196" s="731">
        <v>127.5</v>
      </c>
      <c r="K196" s="745">
        <v>1</v>
      </c>
      <c r="L196" s="731">
        <v>2</v>
      </c>
      <c r="M196" s="732">
        <v>127.5</v>
      </c>
    </row>
    <row r="197" spans="1:13" ht="14.4" customHeight="1" x14ac:dyDescent="0.3">
      <c r="A197" s="726" t="s">
        <v>1875</v>
      </c>
      <c r="B197" s="727" t="s">
        <v>2979</v>
      </c>
      <c r="C197" s="727" t="s">
        <v>2543</v>
      </c>
      <c r="D197" s="727" t="s">
        <v>2544</v>
      </c>
      <c r="E197" s="727" t="s">
        <v>2545</v>
      </c>
      <c r="F197" s="731"/>
      <c r="G197" s="731"/>
      <c r="H197" s="745">
        <v>0</v>
      </c>
      <c r="I197" s="731">
        <v>2</v>
      </c>
      <c r="J197" s="731">
        <v>1604.96</v>
      </c>
      <c r="K197" s="745">
        <v>1</v>
      </c>
      <c r="L197" s="731">
        <v>2</v>
      </c>
      <c r="M197" s="732">
        <v>1604.96</v>
      </c>
    </row>
    <row r="198" spans="1:13" ht="14.4" customHeight="1" x14ac:dyDescent="0.3">
      <c r="A198" s="726" t="s">
        <v>1875</v>
      </c>
      <c r="B198" s="727" t="s">
        <v>1687</v>
      </c>
      <c r="C198" s="727" t="s">
        <v>1970</v>
      </c>
      <c r="D198" s="727" t="s">
        <v>1896</v>
      </c>
      <c r="E198" s="727" t="s">
        <v>1971</v>
      </c>
      <c r="F198" s="731">
        <v>1</v>
      </c>
      <c r="G198" s="731">
        <v>33.549999999999997</v>
      </c>
      <c r="H198" s="745">
        <v>1</v>
      </c>
      <c r="I198" s="731"/>
      <c r="J198" s="731"/>
      <c r="K198" s="745">
        <v>0</v>
      </c>
      <c r="L198" s="731">
        <v>1</v>
      </c>
      <c r="M198" s="732">
        <v>33.549999999999997</v>
      </c>
    </row>
    <row r="199" spans="1:13" ht="14.4" customHeight="1" x14ac:dyDescent="0.3">
      <c r="A199" s="726" t="s">
        <v>1875</v>
      </c>
      <c r="B199" s="727" t="s">
        <v>1687</v>
      </c>
      <c r="C199" s="727" t="s">
        <v>1895</v>
      </c>
      <c r="D199" s="727" t="s">
        <v>1896</v>
      </c>
      <c r="E199" s="727" t="s">
        <v>1897</v>
      </c>
      <c r="F199" s="731">
        <v>1</v>
      </c>
      <c r="G199" s="731">
        <v>50.32</v>
      </c>
      <c r="H199" s="745">
        <v>1</v>
      </c>
      <c r="I199" s="731"/>
      <c r="J199" s="731"/>
      <c r="K199" s="745">
        <v>0</v>
      </c>
      <c r="L199" s="731">
        <v>1</v>
      </c>
      <c r="M199" s="732">
        <v>50.32</v>
      </c>
    </row>
    <row r="200" spans="1:13" ht="14.4" customHeight="1" x14ac:dyDescent="0.3">
      <c r="A200" s="726" t="s">
        <v>1876</v>
      </c>
      <c r="B200" s="727" t="s">
        <v>1491</v>
      </c>
      <c r="C200" s="727" t="s">
        <v>1887</v>
      </c>
      <c r="D200" s="727" t="s">
        <v>753</v>
      </c>
      <c r="E200" s="727" t="s">
        <v>1497</v>
      </c>
      <c r="F200" s="731"/>
      <c r="G200" s="731"/>
      <c r="H200" s="745">
        <v>0</v>
      </c>
      <c r="I200" s="731">
        <v>27</v>
      </c>
      <c r="J200" s="731">
        <v>13254.029999999999</v>
      </c>
      <c r="K200" s="745">
        <v>1</v>
      </c>
      <c r="L200" s="731">
        <v>27</v>
      </c>
      <c r="M200" s="732">
        <v>13254.029999999999</v>
      </c>
    </row>
    <row r="201" spans="1:13" ht="14.4" customHeight="1" x14ac:dyDescent="0.3">
      <c r="A201" s="726" t="s">
        <v>1876</v>
      </c>
      <c r="B201" s="727" t="s">
        <v>1491</v>
      </c>
      <c r="C201" s="727" t="s">
        <v>2780</v>
      </c>
      <c r="D201" s="727" t="s">
        <v>753</v>
      </c>
      <c r="E201" s="727" t="s">
        <v>2781</v>
      </c>
      <c r="F201" s="731"/>
      <c r="G201" s="731"/>
      <c r="H201" s="745">
        <v>0</v>
      </c>
      <c r="I201" s="731">
        <v>3</v>
      </c>
      <c r="J201" s="731">
        <v>441.78</v>
      </c>
      <c r="K201" s="745">
        <v>1</v>
      </c>
      <c r="L201" s="731">
        <v>3</v>
      </c>
      <c r="M201" s="732">
        <v>441.78</v>
      </c>
    </row>
    <row r="202" spans="1:13" ht="14.4" customHeight="1" x14ac:dyDescent="0.3">
      <c r="A202" s="726" t="s">
        <v>1876</v>
      </c>
      <c r="B202" s="727" t="s">
        <v>1491</v>
      </c>
      <c r="C202" s="727" t="s">
        <v>1888</v>
      </c>
      <c r="D202" s="727" t="s">
        <v>753</v>
      </c>
      <c r="E202" s="727" t="s">
        <v>1495</v>
      </c>
      <c r="F202" s="731"/>
      <c r="G202" s="731"/>
      <c r="H202" s="745">
        <v>0</v>
      </c>
      <c r="I202" s="731">
        <v>17</v>
      </c>
      <c r="J202" s="731">
        <v>12517.61</v>
      </c>
      <c r="K202" s="745">
        <v>1</v>
      </c>
      <c r="L202" s="731">
        <v>17</v>
      </c>
      <c r="M202" s="732">
        <v>12517.61</v>
      </c>
    </row>
    <row r="203" spans="1:13" ht="14.4" customHeight="1" x14ac:dyDescent="0.3">
      <c r="A203" s="726" t="s">
        <v>1876</v>
      </c>
      <c r="B203" s="727" t="s">
        <v>1573</v>
      </c>
      <c r="C203" s="727" t="s">
        <v>2739</v>
      </c>
      <c r="D203" s="727" t="s">
        <v>2740</v>
      </c>
      <c r="E203" s="727" t="s">
        <v>2741</v>
      </c>
      <c r="F203" s="731">
        <v>1</v>
      </c>
      <c r="G203" s="731">
        <v>43.61</v>
      </c>
      <c r="H203" s="745">
        <v>1</v>
      </c>
      <c r="I203" s="731"/>
      <c r="J203" s="731"/>
      <c r="K203" s="745">
        <v>0</v>
      </c>
      <c r="L203" s="731">
        <v>1</v>
      </c>
      <c r="M203" s="732">
        <v>43.61</v>
      </c>
    </row>
    <row r="204" spans="1:13" ht="14.4" customHeight="1" x14ac:dyDescent="0.3">
      <c r="A204" s="726" t="s">
        <v>1876</v>
      </c>
      <c r="B204" s="727" t="s">
        <v>1611</v>
      </c>
      <c r="C204" s="727" t="s">
        <v>1614</v>
      </c>
      <c r="D204" s="727" t="s">
        <v>1067</v>
      </c>
      <c r="E204" s="727" t="s">
        <v>1615</v>
      </c>
      <c r="F204" s="731"/>
      <c r="G204" s="731"/>
      <c r="H204" s="745">
        <v>0</v>
      </c>
      <c r="I204" s="731">
        <v>3</v>
      </c>
      <c r="J204" s="731">
        <v>463.08000000000004</v>
      </c>
      <c r="K204" s="745">
        <v>1</v>
      </c>
      <c r="L204" s="731">
        <v>3</v>
      </c>
      <c r="M204" s="732">
        <v>463.08000000000004</v>
      </c>
    </row>
    <row r="205" spans="1:13" ht="14.4" customHeight="1" x14ac:dyDescent="0.3">
      <c r="A205" s="726" t="s">
        <v>1876</v>
      </c>
      <c r="B205" s="727" t="s">
        <v>1611</v>
      </c>
      <c r="C205" s="727" t="s">
        <v>1616</v>
      </c>
      <c r="D205" s="727" t="s">
        <v>1617</v>
      </c>
      <c r="E205" s="727" t="s">
        <v>1618</v>
      </c>
      <c r="F205" s="731"/>
      <c r="G205" s="731"/>
      <c r="H205" s="745">
        <v>0</v>
      </c>
      <c r="I205" s="731">
        <v>1</v>
      </c>
      <c r="J205" s="731">
        <v>149.52000000000001</v>
      </c>
      <c r="K205" s="745">
        <v>1</v>
      </c>
      <c r="L205" s="731">
        <v>1</v>
      </c>
      <c r="M205" s="732">
        <v>149.52000000000001</v>
      </c>
    </row>
    <row r="206" spans="1:13" ht="14.4" customHeight="1" x14ac:dyDescent="0.3">
      <c r="A206" s="726" t="s">
        <v>1876</v>
      </c>
      <c r="B206" s="727" t="s">
        <v>1611</v>
      </c>
      <c r="C206" s="727" t="s">
        <v>2675</v>
      </c>
      <c r="D206" s="727" t="s">
        <v>2676</v>
      </c>
      <c r="E206" s="727" t="s">
        <v>2982</v>
      </c>
      <c r="F206" s="731"/>
      <c r="G206" s="731"/>
      <c r="H206" s="745">
        <v>0</v>
      </c>
      <c r="I206" s="731">
        <v>1</v>
      </c>
      <c r="J206" s="731">
        <v>75.73</v>
      </c>
      <c r="K206" s="745">
        <v>1</v>
      </c>
      <c r="L206" s="731">
        <v>1</v>
      </c>
      <c r="M206" s="732">
        <v>75.73</v>
      </c>
    </row>
    <row r="207" spans="1:13" ht="14.4" customHeight="1" x14ac:dyDescent="0.3">
      <c r="A207" s="726" t="s">
        <v>1876</v>
      </c>
      <c r="B207" s="727" t="s">
        <v>1637</v>
      </c>
      <c r="C207" s="727" t="s">
        <v>2830</v>
      </c>
      <c r="D207" s="727" t="s">
        <v>1639</v>
      </c>
      <c r="E207" s="727" t="s">
        <v>2831</v>
      </c>
      <c r="F207" s="731"/>
      <c r="G207" s="731"/>
      <c r="H207" s="745">
        <v>0</v>
      </c>
      <c r="I207" s="731">
        <v>1</v>
      </c>
      <c r="J207" s="731">
        <v>141.09</v>
      </c>
      <c r="K207" s="745">
        <v>1</v>
      </c>
      <c r="L207" s="731">
        <v>1</v>
      </c>
      <c r="M207" s="732">
        <v>141.09</v>
      </c>
    </row>
    <row r="208" spans="1:13" ht="14.4" customHeight="1" x14ac:dyDescent="0.3">
      <c r="A208" s="726" t="s">
        <v>1876</v>
      </c>
      <c r="B208" s="727" t="s">
        <v>1691</v>
      </c>
      <c r="C208" s="727" t="s">
        <v>1692</v>
      </c>
      <c r="D208" s="727" t="s">
        <v>1693</v>
      </c>
      <c r="E208" s="727" t="s">
        <v>1694</v>
      </c>
      <c r="F208" s="731"/>
      <c r="G208" s="731"/>
      <c r="H208" s="745"/>
      <c r="I208" s="731">
        <v>2</v>
      </c>
      <c r="J208" s="731">
        <v>0</v>
      </c>
      <c r="K208" s="745"/>
      <c r="L208" s="731">
        <v>2</v>
      </c>
      <c r="M208" s="732">
        <v>0</v>
      </c>
    </row>
    <row r="209" spans="1:13" ht="14.4" customHeight="1" x14ac:dyDescent="0.3">
      <c r="A209" s="726" t="s">
        <v>1876</v>
      </c>
      <c r="B209" s="727" t="s">
        <v>2985</v>
      </c>
      <c r="C209" s="727" t="s">
        <v>2848</v>
      </c>
      <c r="D209" s="727" t="s">
        <v>2849</v>
      </c>
      <c r="E209" s="727" t="s">
        <v>2850</v>
      </c>
      <c r="F209" s="731">
        <v>1</v>
      </c>
      <c r="G209" s="731">
        <v>60.39</v>
      </c>
      <c r="H209" s="745">
        <v>1</v>
      </c>
      <c r="I209" s="731"/>
      <c r="J209" s="731"/>
      <c r="K209" s="745">
        <v>0</v>
      </c>
      <c r="L209" s="731">
        <v>1</v>
      </c>
      <c r="M209" s="732">
        <v>60.39</v>
      </c>
    </row>
    <row r="210" spans="1:13" ht="14.4" customHeight="1" x14ac:dyDescent="0.3">
      <c r="A210" s="726" t="s">
        <v>1877</v>
      </c>
      <c r="B210" s="727" t="s">
        <v>1491</v>
      </c>
      <c r="C210" s="727" t="s">
        <v>1887</v>
      </c>
      <c r="D210" s="727" t="s">
        <v>753</v>
      </c>
      <c r="E210" s="727" t="s">
        <v>1497</v>
      </c>
      <c r="F210" s="731"/>
      <c r="G210" s="731"/>
      <c r="H210" s="745">
        <v>0</v>
      </c>
      <c r="I210" s="731">
        <v>37</v>
      </c>
      <c r="J210" s="731">
        <v>18162.929999999997</v>
      </c>
      <c r="K210" s="745">
        <v>1</v>
      </c>
      <c r="L210" s="731">
        <v>37</v>
      </c>
      <c r="M210" s="732">
        <v>18162.929999999997</v>
      </c>
    </row>
    <row r="211" spans="1:13" ht="14.4" customHeight="1" x14ac:dyDescent="0.3">
      <c r="A211" s="726" t="s">
        <v>1877</v>
      </c>
      <c r="B211" s="727" t="s">
        <v>1491</v>
      </c>
      <c r="C211" s="727" t="s">
        <v>1888</v>
      </c>
      <c r="D211" s="727" t="s">
        <v>753</v>
      </c>
      <c r="E211" s="727" t="s">
        <v>1495</v>
      </c>
      <c r="F211" s="731"/>
      <c r="G211" s="731"/>
      <c r="H211" s="745">
        <v>0</v>
      </c>
      <c r="I211" s="731">
        <v>28</v>
      </c>
      <c r="J211" s="731">
        <v>20617.240000000002</v>
      </c>
      <c r="K211" s="745">
        <v>1</v>
      </c>
      <c r="L211" s="731">
        <v>28</v>
      </c>
      <c r="M211" s="732">
        <v>20617.240000000002</v>
      </c>
    </row>
    <row r="212" spans="1:13" ht="14.4" customHeight="1" x14ac:dyDescent="0.3">
      <c r="A212" s="726" t="s">
        <v>1877</v>
      </c>
      <c r="B212" s="727" t="s">
        <v>1491</v>
      </c>
      <c r="C212" s="727" t="s">
        <v>2018</v>
      </c>
      <c r="D212" s="727" t="s">
        <v>753</v>
      </c>
      <c r="E212" s="727" t="s">
        <v>2019</v>
      </c>
      <c r="F212" s="731"/>
      <c r="G212" s="731"/>
      <c r="H212" s="745">
        <v>0</v>
      </c>
      <c r="I212" s="731">
        <v>3</v>
      </c>
      <c r="J212" s="731">
        <v>2771.2200000000003</v>
      </c>
      <c r="K212" s="745">
        <v>1</v>
      </c>
      <c r="L212" s="731">
        <v>3</v>
      </c>
      <c r="M212" s="732">
        <v>2771.2200000000003</v>
      </c>
    </row>
    <row r="213" spans="1:13" ht="14.4" customHeight="1" x14ac:dyDescent="0.3">
      <c r="A213" s="726" t="s">
        <v>1877</v>
      </c>
      <c r="B213" s="727" t="s">
        <v>1509</v>
      </c>
      <c r="C213" s="727" t="s">
        <v>2530</v>
      </c>
      <c r="D213" s="727" t="s">
        <v>1511</v>
      </c>
      <c r="E213" s="727" t="s">
        <v>2531</v>
      </c>
      <c r="F213" s="731"/>
      <c r="G213" s="731"/>
      <c r="H213" s="745">
        <v>0</v>
      </c>
      <c r="I213" s="731">
        <v>2</v>
      </c>
      <c r="J213" s="731">
        <v>703.02</v>
      </c>
      <c r="K213" s="745">
        <v>1</v>
      </c>
      <c r="L213" s="731">
        <v>2</v>
      </c>
      <c r="M213" s="732">
        <v>703.02</v>
      </c>
    </row>
    <row r="214" spans="1:13" ht="14.4" customHeight="1" x14ac:dyDescent="0.3">
      <c r="A214" s="726" t="s">
        <v>1877</v>
      </c>
      <c r="B214" s="727" t="s">
        <v>1542</v>
      </c>
      <c r="C214" s="727" t="s">
        <v>2882</v>
      </c>
      <c r="D214" s="727" t="s">
        <v>1544</v>
      </c>
      <c r="E214" s="727" t="s">
        <v>1924</v>
      </c>
      <c r="F214" s="731"/>
      <c r="G214" s="731"/>
      <c r="H214" s="745">
        <v>0</v>
      </c>
      <c r="I214" s="731">
        <v>3</v>
      </c>
      <c r="J214" s="731">
        <v>289.59000000000003</v>
      </c>
      <c r="K214" s="745">
        <v>1</v>
      </c>
      <c r="L214" s="731">
        <v>3</v>
      </c>
      <c r="M214" s="732">
        <v>289.59000000000003</v>
      </c>
    </row>
    <row r="215" spans="1:13" ht="14.4" customHeight="1" x14ac:dyDescent="0.3">
      <c r="A215" s="726" t="s">
        <v>1877</v>
      </c>
      <c r="B215" s="727" t="s">
        <v>1542</v>
      </c>
      <c r="C215" s="727" t="s">
        <v>2883</v>
      </c>
      <c r="D215" s="727" t="s">
        <v>1544</v>
      </c>
      <c r="E215" s="727" t="s">
        <v>2884</v>
      </c>
      <c r="F215" s="731"/>
      <c r="G215" s="731"/>
      <c r="H215" s="745"/>
      <c r="I215" s="731">
        <v>2</v>
      </c>
      <c r="J215" s="731">
        <v>0</v>
      </c>
      <c r="K215" s="745"/>
      <c r="L215" s="731">
        <v>2</v>
      </c>
      <c r="M215" s="732">
        <v>0</v>
      </c>
    </row>
    <row r="216" spans="1:13" ht="14.4" customHeight="1" x14ac:dyDescent="0.3">
      <c r="A216" s="726" t="s">
        <v>1877</v>
      </c>
      <c r="B216" s="727" t="s">
        <v>1560</v>
      </c>
      <c r="C216" s="727" t="s">
        <v>2880</v>
      </c>
      <c r="D216" s="727" t="s">
        <v>1562</v>
      </c>
      <c r="E216" s="727" t="s">
        <v>2881</v>
      </c>
      <c r="F216" s="731"/>
      <c r="G216" s="731"/>
      <c r="H216" s="745">
        <v>0</v>
      </c>
      <c r="I216" s="731">
        <v>1</v>
      </c>
      <c r="J216" s="731">
        <v>742.17</v>
      </c>
      <c r="K216" s="745">
        <v>1</v>
      </c>
      <c r="L216" s="731">
        <v>1</v>
      </c>
      <c r="M216" s="732">
        <v>742.17</v>
      </c>
    </row>
    <row r="217" spans="1:13" ht="14.4" customHeight="1" x14ac:dyDescent="0.3">
      <c r="A217" s="726" t="s">
        <v>1877</v>
      </c>
      <c r="B217" s="727" t="s">
        <v>1573</v>
      </c>
      <c r="C217" s="727" t="s">
        <v>2885</v>
      </c>
      <c r="D217" s="727" t="s">
        <v>2886</v>
      </c>
      <c r="E217" s="727" t="s">
        <v>2741</v>
      </c>
      <c r="F217" s="731">
        <v>2</v>
      </c>
      <c r="G217" s="731">
        <v>87.22</v>
      </c>
      <c r="H217" s="745">
        <v>1</v>
      </c>
      <c r="I217" s="731"/>
      <c r="J217" s="731"/>
      <c r="K217" s="745">
        <v>0</v>
      </c>
      <c r="L217" s="731">
        <v>2</v>
      </c>
      <c r="M217" s="732">
        <v>87.22</v>
      </c>
    </row>
    <row r="218" spans="1:13" ht="14.4" customHeight="1" x14ac:dyDescent="0.3">
      <c r="A218" s="726" t="s">
        <v>1877</v>
      </c>
      <c r="B218" s="727" t="s">
        <v>1611</v>
      </c>
      <c r="C218" s="727" t="s">
        <v>1614</v>
      </c>
      <c r="D218" s="727" t="s">
        <v>1067</v>
      </c>
      <c r="E218" s="727" t="s">
        <v>1615</v>
      </c>
      <c r="F218" s="731"/>
      <c r="G218" s="731"/>
      <c r="H218" s="745">
        <v>0</v>
      </c>
      <c r="I218" s="731">
        <v>2</v>
      </c>
      <c r="J218" s="731">
        <v>308.72000000000003</v>
      </c>
      <c r="K218" s="745">
        <v>1</v>
      </c>
      <c r="L218" s="731">
        <v>2</v>
      </c>
      <c r="M218" s="732">
        <v>308.72000000000003</v>
      </c>
    </row>
    <row r="219" spans="1:13" ht="14.4" customHeight="1" x14ac:dyDescent="0.3">
      <c r="A219" s="726" t="s">
        <v>1877</v>
      </c>
      <c r="B219" s="727" t="s">
        <v>1611</v>
      </c>
      <c r="C219" s="727" t="s">
        <v>2045</v>
      </c>
      <c r="D219" s="727" t="s">
        <v>1067</v>
      </c>
      <c r="E219" s="727" t="s">
        <v>1615</v>
      </c>
      <c r="F219" s="731">
        <v>1</v>
      </c>
      <c r="G219" s="731">
        <v>154.36000000000001</v>
      </c>
      <c r="H219" s="745">
        <v>1</v>
      </c>
      <c r="I219" s="731"/>
      <c r="J219" s="731"/>
      <c r="K219" s="745">
        <v>0</v>
      </c>
      <c r="L219" s="731">
        <v>1</v>
      </c>
      <c r="M219" s="732">
        <v>154.36000000000001</v>
      </c>
    </row>
    <row r="220" spans="1:13" ht="14.4" customHeight="1" x14ac:dyDescent="0.3">
      <c r="A220" s="726" t="s">
        <v>1877</v>
      </c>
      <c r="B220" s="727" t="s">
        <v>1623</v>
      </c>
      <c r="C220" s="727" t="s">
        <v>2854</v>
      </c>
      <c r="D220" s="727" t="s">
        <v>1628</v>
      </c>
      <c r="E220" s="727" t="s">
        <v>1626</v>
      </c>
      <c r="F220" s="731">
        <v>2</v>
      </c>
      <c r="G220" s="731">
        <v>341.04</v>
      </c>
      <c r="H220" s="745">
        <v>1</v>
      </c>
      <c r="I220" s="731"/>
      <c r="J220" s="731"/>
      <c r="K220" s="745">
        <v>0</v>
      </c>
      <c r="L220" s="731">
        <v>2</v>
      </c>
      <c r="M220" s="732">
        <v>341.04</v>
      </c>
    </row>
    <row r="221" spans="1:13" ht="14.4" customHeight="1" x14ac:dyDescent="0.3">
      <c r="A221" s="726" t="s">
        <v>1877</v>
      </c>
      <c r="B221" s="727" t="s">
        <v>1623</v>
      </c>
      <c r="C221" s="727" t="s">
        <v>1624</v>
      </c>
      <c r="D221" s="727" t="s">
        <v>1625</v>
      </c>
      <c r="E221" s="727" t="s">
        <v>1626</v>
      </c>
      <c r="F221" s="731"/>
      <c r="G221" s="731"/>
      <c r="H221" s="745">
        <v>0</v>
      </c>
      <c r="I221" s="731">
        <v>1</v>
      </c>
      <c r="J221" s="731">
        <v>170.52</v>
      </c>
      <c r="K221" s="745">
        <v>1</v>
      </c>
      <c r="L221" s="731">
        <v>1</v>
      </c>
      <c r="M221" s="732">
        <v>170.52</v>
      </c>
    </row>
    <row r="222" spans="1:13" ht="14.4" customHeight="1" x14ac:dyDescent="0.3">
      <c r="A222" s="726" t="s">
        <v>1877</v>
      </c>
      <c r="B222" s="727" t="s">
        <v>1637</v>
      </c>
      <c r="C222" s="727" t="s">
        <v>1638</v>
      </c>
      <c r="D222" s="727" t="s">
        <v>1639</v>
      </c>
      <c r="E222" s="727" t="s">
        <v>1640</v>
      </c>
      <c r="F222" s="731"/>
      <c r="G222" s="731"/>
      <c r="H222" s="745">
        <v>0</v>
      </c>
      <c r="I222" s="731">
        <v>1</v>
      </c>
      <c r="J222" s="731">
        <v>70.540000000000006</v>
      </c>
      <c r="K222" s="745">
        <v>1</v>
      </c>
      <c r="L222" s="731">
        <v>1</v>
      </c>
      <c r="M222" s="732">
        <v>70.540000000000006</v>
      </c>
    </row>
    <row r="223" spans="1:13" ht="14.4" customHeight="1" x14ac:dyDescent="0.3">
      <c r="A223" s="726" t="s">
        <v>1877</v>
      </c>
      <c r="B223" s="727" t="s">
        <v>1641</v>
      </c>
      <c r="C223" s="727" t="s">
        <v>2013</v>
      </c>
      <c r="D223" s="727" t="s">
        <v>1948</v>
      </c>
      <c r="E223" s="727" t="s">
        <v>1949</v>
      </c>
      <c r="F223" s="731">
        <v>1</v>
      </c>
      <c r="G223" s="731">
        <v>132.97999999999999</v>
      </c>
      <c r="H223" s="745">
        <v>1</v>
      </c>
      <c r="I223" s="731"/>
      <c r="J223" s="731"/>
      <c r="K223" s="745">
        <v>0</v>
      </c>
      <c r="L223" s="731">
        <v>1</v>
      </c>
      <c r="M223" s="732">
        <v>132.97999999999999</v>
      </c>
    </row>
    <row r="224" spans="1:13" ht="14.4" customHeight="1" x14ac:dyDescent="0.3">
      <c r="A224" s="726" t="s">
        <v>1877</v>
      </c>
      <c r="B224" s="727" t="s">
        <v>1800</v>
      </c>
      <c r="C224" s="727" t="s">
        <v>2566</v>
      </c>
      <c r="D224" s="727" t="s">
        <v>1315</v>
      </c>
      <c r="E224" s="727" t="s">
        <v>2567</v>
      </c>
      <c r="F224" s="731"/>
      <c r="G224" s="731"/>
      <c r="H224" s="745">
        <v>0</v>
      </c>
      <c r="I224" s="731">
        <v>2</v>
      </c>
      <c r="J224" s="731">
        <v>387.36</v>
      </c>
      <c r="K224" s="745">
        <v>1</v>
      </c>
      <c r="L224" s="731">
        <v>2</v>
      </c>
      <c r="M224" s="732">
        <v>387.36</v>
      </c>
    </row>
    <row r="225" spans="1:13" ht="14.4" customHeight="1" x14ac:dyDescent="0.3">
      <c r="A225" s="726" t="s">
        <v>1877</v>
      </c>
      <c r="B225" s="727" t="s">
        <v>1670</v>
      </c>
      <c r="C225" s="727" t="s">
        <v>1671</v>
      </c>
      <c r="D225" s="727" t="s">
        <v>643</v>
      </c>
      <c r="E225" s="727" t="s">
        <v>1672</v>
      </c>
      <c r="F225" s="731"/>
      <c r="G225" s="731"/>
      <c r="H225" s="745">
        <v>0</v>
      </c>
      <c r="I225" s="731">
        <v>2</v>
      </c>
      <c r="J225" s="731">
        <v>48.44</v>
      </c>
      <c r="K225" s="745">
        <v>1</v>
      </c>
      <c r="L225" s="731">
        <v>2</v>
      </c>
      <c r="M225" s="732">
        <v>48.44</v>
      </c>
    </row>
    <row r="226" spans="1:13" ht="14.4" customHeight="1" x14ac:dyDescent="0.3">
      <c r="A226" s="726" t="s">
        <v>1877</v>
      </c>
      <c r="B226" s="727" t="s">
        <v>1670</v>
      </c>
      <c r="C226" s="727" t="s">
        <v>1673</v>
      </c>
      <c r="D226" s="727" t="s">
        <v>643</v>
      </c>
      <c r="E226" s="727" t="s">
        <v>1674</v>
      </c>
      <c r="F226" s="731"/>
      <c r="G226" s="731"/>
      <c r="H226" s="745">
        <v>0</v>
      </c>
      <c r="I226" s="731">
        <v>8</v>
      </c>
      <c r="J226" s="731">
        <v>387.36</v>
      </c>
      <c r="K226" s="745">
        <v>1</v>
      </c>
      <c r="L226" s="731">
        <v>8</v>
      </c>
      <c r="M226" s="732">
        <v>387.36</v>
      </c>
    </row>
    <row r="227" spans="1:13" ht="14.4" customHeight="1" x14ac:dyDescent="0.3">
      <c r="A227" s="726" t="s">
        <v>1877</v>
      </c>
      <c r="B227" s="727" t="s">
        <v>1691</v>
      </c>
      <c r="C227" s="727" t="s">
        <v>1692</v>
      </c>
      <c r="D227" s="727" t="s">
        <v>1693</v>
      </c>
      <c r="E227" s="727" t="s">
        <v>1694</v>
      </c>
      <c r="F227" s="731"/>
      <c r="G227" s="731"/>
      <c r="H227" s="745"/>
      <c r="I227" s="731">
        <v>55</v>
      </c>
      <c r="J227" s="731">
        <v>0</v>
      </c>
      <c r="K227" s="745"/>
      <c r="L227" s="731">
        <v>55</v>
      </c>
      <c r="M227" s="732">
        <v>0</v>
      </c>
    </row>
    <row r="228" spans="1:13" ht="14.4" customHeight="1" x14ac:dyDescent="0.3">
      <c r="A228" s="726" t="s">
        <v>1877</v>
      </c>
      <c r="B228" s="727" t="s">
        <v>2985</v>
      </c>
      <c r="C228" s="727" t="s">
        <v>2848</v>
      </c>
      <c r="D228" s="727" t="s">
        <v>2849</v>
      </c>
      <c r="E228" s="727" t="s">
        <v>2850</v>
      </c>
      <c r="F228" s="731">
        <v>2</v>
      </c>
      <c r="G228" s="731">
        <v>120.78</v>
      </c>
      <c r="H228" s="745">
        <v>1</v>
      </c>
      <c r="I228" s="731"/>
      <c r="J228" s="731"/>
      <c r="K228" s="745">
        <v>0</v>
      </c>
      <c r="L228" s="731">
        <v>2</v>
      </c>
      <c r="M228" s="732">
        <v>120.78</v>
      </c>
    </row>
    <row r="229" spans="1:13" ht="14.4" customHeight="1" x14ac:dyDescent="0.3">
      <c r="A229" s="726" t="s">
        <v>1877</v>
      </c>
      <c r="B229" s="727" t="s">
        <v>1717</v>
      </c>
      <c r="C229" s="727" t="s">
        <v>2451</v>
      </c>
      <c r="D229" s="727" t="s">
        <v>2450</v>
      </c>
      <c r="E229" s="727" t="s">
        <v>1719</v>
      </c>
      <c r="F229" s="731">
        <v>2</v>
      </c>
      <c r="G229" s="731">
        <v>0</v>
      </c>
      <c r="H229" s="745"/>
      <c r="I229" s="731"/>
      <c r="J229" s="731"/>
      <c r="K229" s="745"/>
      <c r="L229" s="731">
        <v>2</v>
      </c>
      <c r="M229" s="732">
        <v>0</v>
      </c>
    </row>
    <row r="230" spans="1:13" ht="14.4" customHeight="1" x14ac:dyDescent="0.3">
      <c r="A230" s="726" t="s">
        <v>1877</v>
      </c>
      <c r="B230" s="727" t="s">
        <v>1717</v>
      </c>
      <c r="C230" s="727" t="s">
        <v>1720</v>
      </c>
      <c r="D230" s="727" t="s">
        <v>1036</v>
      </c>
      <c r="E230" s="727" t="s">
        <v>1721</v>
      </c>
      <c r="F230" s="731"/>
      <c r="G230" s="731"/>
      <c r="H230" s="745"/>
      <c r="I230" s="731">
        <v>5</v>
      </c>
      <c r="J230" s="731">
        <v>0</v>
      </c>
      <c r="K230" s="745"/>
      <c r="L230" s="731">
        <v>5</v>
      </c>
      <c r="M230" s="732">
        <v>0</v>
      </c>
    </row>
    <row r="231" spans="1:13" ht="14.4" customHeight="1" x14ac:dyDescent="0.3">
      <c r="A231" s="726" t="s">
        <v>1877</v>
      </c>
      <c r="B231" s="727" t="s">
        <v>1828</v>
      </c>
      <c r="C231" s="727" t="s">
        <v>1829</v>
      </c>
      <c r="D231" s="727" t="s">
        <v>1830</v>
      </c>
      <c r="E231" s="727" t="s">
        <v>1831</v>
      </c>
      <c r="F231" s="731"/>
      <c r="G231" s="731"/>
      <c r="H231" s="745">
        <v>0</v>
      </c>
      <c r="I231" s="731">
        <v>1</v>
      </c>
      <c r="J231" s="731">
        <v>69.16</v>
      </c>
      <c r="K231" s="745">
        <v>1</v>
      </c>
      <c r="L231" s="731">
        <v>1</v>
      </c>
      <c r="M231" s="732">
        <v>69.16</v>
      </c>
    </row>
    <row r="232" spans="1:13" ht="14.4" customHeight="1" x14ac:dyDescent="0.3">
      <c r="A232" s="726" t="s">
        <v>1877</v>
      </c>
      <c r="B232" s="727" t="s">
        <v>1828</v>
      </c>
      <c r="C232" s="727" t="s">
        <v>2872</v>
      </c>
      <c r="D232" s="727" t="s">
        <v>1830</v>
      </c>
      <c r="E232" s="727" t="s">
        <v>2873</v>
      </c>
      <c r="F232" s="731"/>
      <c r="G232" s="731"/>
      <c r="H232" s="745">
        <v>0</v>
      </c>
      <c r="I232" s="731">
        <v>3</v>
      </c>
      <c r="J232" s="731">
        <v>591.22</v>
      </c>
      <c r="K232" s="745">
        <v>1</v>
      </c>
      <c r="L232" s="731">
        <v>3</v>
      </c>
      <c r="M232" s="732">
        <v>591.22</v>
      </c>
    </row>
    <row r="233" spans="1:13" ht="14.4" customHeight="1" x14ac:dyDescent="0.3">
      <c r="A233" s="726" t="s">
        <v>1878</v>
      </c>
      <c r="B233" s="727" t="s">
        <v>1491</v>
      </c>
      <c r="C233" s="727" t="s">
        <v>1887</v>
      </c>
      <c r="D233" s="727" t="s">
        <v>753</v>
      </c>
      <c r="E233" s="727" t="s">
        <v>1497</v>
      </c>
      <c r="F233" s="731"/>
      <c r="G233" s="731"/>
      <c r="H233" s="745">
        <v>0</v>
      </c>
      <c r="I233" s="731">
        <v>3</v>
      </c>
      <c r="J233" s="731">
        <v>1472.67</v>
      </c>
      <c r="K233" s="745">
        <v>1</v>
      </c>
      <c r="L233" s="731">
        <v>3</v>
      </c>
      <c r="M233" s="732">
        <v>1472.67</v>
      </c>
    </row>
    <row r="234" spans="1:13" ht="14.4" customHeight="1" x14ac:dyDescent="0.3">
      <c r="A234" s="726" t="s">
        <v>1878</v>
      </c>
      <c r="B234" s="727" t="s">
        <v>1491</v>
      </c>
      <c r="C234" s="727" t="s">
        <v>1888</v>
      </c>
      <c r="D234" s="727" t="s">
        <v>753</v>
      </c>
      <c r="E234" s="727" t="s">
        <v>1495</v>
      </c>
      <c r="F234" s="731"/>
      <c r="G234" s="731"/>
      <c r="H234" s="745">
        <v>0</v>
      </c>
      <c r="I234" s="731">
        <v>7</v>
      </c>
      <c r="J234" s="731">
        <v>5154.3100000000004</v>
      </c>
      <c r="K234" s="745">
        <v>1</v>
      </c>
      <c r="L234" s="731">
        <v>7</v>
      </c>
      <c r="M234" s="732">
        <v>5154.3100000000004</v>
      </c>
    </row>
    <row r="235" spans="1:13" ht="14.4" customHeight="1" x14ac:dyDescent="0.3">
      <c r="A235" s="726" t="s">
        <v>1878</v>
      </c>
      <c r="B235" s="727" t="s">
        <v>1691</v>
      </c>
      <c r="C235" s="727" t="s">
        <v>1692</v>
      </c>
      <c r="D235" s="727" t="s">
        <v>1693</v>
      </c>
      <c r="E235" s="727" t="s">
        <v>1694</v>
      </c>
      <c r="F235" s="731"/>
      <c r="G235" s="731"/>
      <c r="H235" s="745"/>
      <c r="I235" s="731">
        <v>18</v>
      </c>
      <c r="J235" s="731">
        <v>0</v>
      </c>
      <c r="K235" s="745"/>
      <c r="L235" s="731">
        <v>18</v>
      </c>
      <c r="M235" s="732">
        <v>0</v>
      </c>
    </row>
    <row r="236" spans="1:13" ht="14.4" customHeight="1" x14ac:dyDescent="0.3">
      <c r="A236" s="726" t="s">
        <v>1879</v>
      </c>
      <c r="B236" s="727" t="s">
        <v>1491</v>
      </c>
      <c r="C236" s="727" t="s">
        <v>1959</v>
      </c>
      <c r="D236" s="727" t="s">
        <v>753</v>
      </c>
      <c r="E236" s="727" t="s">
        <v>1960</v>
      </c>
      <c r="F236" s="731"/>
      <c r="G236" s="731"/>
      <c r="H236" s="745">
        <v>0</v>
      </c>
      <c r="I236" s="731">
        <v>7</v>
      </c>
      <c r="J236" s="731">
        <v>2577.1200000000003</v>
      </c>
      <c r="K236" s="745">
        <v>1</v>
      </c>
      <c r="L236" s="731">
        <v>7</v>
      </c>
      <c r="M236" s="732">
        <v>2577.1200000000003</v>
      </c>
    </row>
    <row r="237" spans="1:13" ht="14.4" customHeight="1" x14ac:dyDescent="0.3">
      <c r="A237" s="726" t="s">
        <v>1879</v>
      </c>
      <c r="B237" s="727" t="s">
        <v>1491</v>
      </c>
      <c r="C237" s="727" t="s">
        <v>1887</v>
      </c>
      <c r="D237" s="727" t="s">
        <v>753</v>
      </c>
      <c r="E237" s="727" t="s">
        <v>1497</v>
      </c>
      <c r="F237" s="731"/>
      <c r="G237" s="731"/>
      <c r="H237" s="745">
        <v>0</v>
      </c>
      <c r="I237" s="731">
        <v>26</v>
      </c>
      <c r="J237" s="731">
        <v>12763.140000000001</v>
      </c>
      <c r="K237" s="745">
        <v>1</v>
      </c>
      <c r="L237" s="731">
        <v>26</v>
      </c>
      <c r="M237" s="732">
        <v>12763.140000000001</v>
      </c>
    </row>
    <row r="238" spans="1:13" ht="14.4" customHeight="1" x14ac:dyDescent="0.3">
      <c r="A238" s="726" t="s">
        <v>1879</v>
      </c>
      <c r="B238" s="727" t="s">
        <v>1491</v>
      </c>
      <c r="C238" s="727" t="s">
        <v>1888</v>
      </c>
      <c r="D238" s="727" t="s">
        <v>753</v>
      </c>
      <c r="E238" s="727" t="s">
        <v>1495</v>
      </c>
      <c r="F238" s="731"/>
      <c r="G238" s="731"/>
      <c r="H238" s="745">
        <v>0</v>
      </c>
      <c r="I238" s="731">
        <v>21</v>
      </c>
      <c r="J238" s="731">
        <v>15462.93</v>
      </c>
      <c r="K238" s="745">
        <v>1</v>
      </c>
      <c r="L238" s="731">
        <v>21</v>
      </c>
      <c r="M238" s="732">
        <v>15462.93</v>
      </c>
    </row>
    <row r="239" spans="1:13" ht="14.4" customHeight="1" x14ac:dyDescent="0.3">
      <c r="A239" s="726" t="s">
        <v>1879</v>
      </c>
      <c r="B239" s="727" t="s">
        <v>1611</v>
      </c>
      <c r="C239" s="727" t="s">
        <v>1614</v>
      </c>
      <c r="D239" s="727" t="s">
        <v>1067</v>
      </c>
      <c r="E239" s="727" t="s">
        <v>1615</v>
      </c>
      <c r="F239" s="731"/>
      <c r="G239" s="731"/>
      <c r="H239" s="745">
        <v>0</v>
      </c>
      <c r="I239" s="731">
        <v>1</v>
      </c>
      <c r="J239" s="731">
        <v>154.36000000000001</v>
      </c>
      <c r="K239" s="745">
        <v>1</v>
      </c>
      <c r="L239" s="731">
        <v>1</v>
      </c>
      <c r="M239" s="732">
        <v>154.36000000000001</v>
      </c>
    </row>
    <row r="240" spans="1:13" ht="14.4" customHeight="1" x14ac:dyDescent="0.3">
      <c r="A240" s="726" t="s">
        <v>1879</v>
      </c>
      <c r="B240" s="727" t="s">
        <v>1611</v>
      </c>
      <c r="C240" s="727" t="s">
        <v>1616</v>
      </c>
      <c r="D240" s="727" t="s">
        <v>1617</v>
      </c>
      <c r="E240" s="727" t="s">
        <v>1618</v>
      </c>
      <c r="F240" s="731"/>
      <c r="G240" s="731"/>
      <c r="H240" s="745">
        <v>0</v>
      </c>
      <c r="I240" s="731">
        <v>2</v>
      </c>
      <c r="J240" s="731">
        <v>299.04000000000002</v>
      </c>
      <c r="K240" s="745">
        <v>1</v>
      </c>
      <c r="L240" s="731">
        <v>2</v>
      </c>
      <c r="M240" s="732">
        <v>299.04000000000002</v>
      </c>
    </row>
    <row r="241" spans="1:13" ht="14.4" customHeight="1" x14ac:dyDescent="0.3">
      <c r="A241" s="726" t="s">
        <v>1879</v>
      </c>
      <c r="B241" s="727" t="s">
        <v>1670</v>
      </c>
      <c r="C241" s="727" t="s">
        <v>1673</v>
      </c>
      <c r="D241" s="727" t="s">
        <v>643</v>
      </c>
      <c r="E241" s="727" t="s">
        <v>1674</v>
      </c>
      <c r="F241" s="731"/>
      <c r="G241" s="731"/>
      <c r="H241" s="745">
        <v>0</v>
      </c>
      <c r="I241" s="731">
        <v>3</v>
      </c>
      <c r="J241" s="731">
        <v>145.26</v>
      </c>
      <c r="K241" s="745">
        <v>1</v>
      </c>
      <c r="L241" s="731">
        <v>3</v>
      </c>
      <c r="M241" s="732">
        <v>145.26</v>
      </c>
    </row>
    <row r="242" spans="1:13" ht="14.4" customHeight="1" x14ac:dyDescent="0.3">
      <c r="A242" s="726" t="s">
        <v>1879</v>
      </c>
      <c r="B242" s="727" t="s">
        <v>1691</v>
      </c>
      <c r="C242" s="727" t="s">
        <v>1692</v>
      </c>
      <c r="D242" s="727" t="s">
        <v>1693</v>
      </c>
      <c r="E242" s="727" t="s">
        <v>1694</v>
      </c>
      <c r="F242" s="731"/>
      <c r="G242" s="731"/>
      <c r="H242" s="745"/>
      <c r="I242" s="731">
        <v>60</v>
      </c>
      <c r="J242" s="731">
        <v>0</v>
      </c>
      <c r="K242" s="745"/>
      <c r="L242" s="731">
        <v>60</v>
      </c>
      <c r="M242" s="732">
        <v>0</v>
      </c>
    </row>
    <row r="243" spans="1:13" ht="14.4" customHeight="1" x14ac:dyDescent="0.3">
      <c r="A243" s="726" t="s">
        <v>1879</v>
      </c>
      <c r="B243" s="727" t="s">
        <v>1717</v>
      </c>
      <c r="C243" s="727" t="s">
        <v>1720</v>
      </c>
      <c r="D243" s="727" t="s">
        <v>1036</v>
      </c>
      <c r="E243" s="727" t="s">
        <v>1721</v>
      </c>
      <c r="F243" s="731"/>
      <c r="G243" s="731"/>
      <c r="H243" s="745"/>
      <c r="I243" s="731">
        <v>2</v>
      </c>
      <c r="J243" s="731">
        <v>0</v>
      </c>
      <c r="K243" s="745"/>
      <c r="L243" s="731">
        <v>2</v>
      </c>
      <c r="M243" s="732">
        <v>0</v>
      </c>
    </row>
    <row r="244" spans="1:13" ht="14.4" customHeight="1" x14ac:dyDescent="0.3">
      <c r="A244" s="726" t="s">
        <v>1880</v>
      </c>
      <c r="B244" s="727" t="s">
        <v>1491</v>
      </c>
      <c r="C244" s="727" t="s">
        <v>1959</v>
      </c>
      <c r="D244" s="727" t="s">
        <v>753</v>
      </c>
      <c r="E244" s="727" t="s">
        <v>1960</v>
      </c>
      <c r="F244" s="731"/>
      <c r="G244" s="731"/>
      <c r="H244" s="745">
        <v>0</v>
      </c>
      <c r="I244" s="731">
        <v>3</v>
      </c>
      <c r="J244" s="731">
        <v>1104.48</v>
      </c>
      <c r="K244" s="745">
        <v>1</v>
      </c>
      <c r="L244" s="731">
        <v>3</v>
      </c>
      <c r="M244" s="732">
        <v>1104.48</v>
      </c>
    </row>
    <row r="245" spans="1:13" ht="14.4" customHeight="1" x14ac:dyDescent="0.3">
      <c r="A245" s="726" t="s">
        <v>1880</v>
      </c>
      <c r="B245" s="727" t="s">
        <v>1491</v>
      </c>
      <c r="C245" s="727" t="s">
        <v>1887</v>
      </c>
      <c r="D245" s="727" t="s">
        <v>753</v>
      </c>
      <c r="E245" s="727" t="s">
        <v>1497</v>
      </c>
      <c r="F245" s="731"/>
      <c r="G245" s="731"/>
      <c r="H245" s="745">
        <v>0</v>
      </c>
      <c r="I245" s="731">
        <v>60</v>
      </c>
      <c r="J245" s="731">
        <v>29453.4</v>
      </c>
      <c r="K245" s="745">
        <v>1</v>
      </c>
      <c r="L245" s="731">
        <v>60</v>
      </c>
      <c r="M245" s="732">
        <v>29453.4</v>
      </c>
    </row>
    <row r="246" spans="1:13" ht="14.4" customHeight="1" x14ac:dyDescent="0.3">
      <c r="A246" s="726" t="s">
        <v>1880</v>
      </c>
      <c r="B246" s="727" t="s">
        <v>1491</v>
      </c>
      <c r="C246" s="727" t="s">
        <v>1888</v>
      </c>
      <c r="D246" s="727" t="s">
        <v>753</v>
      </c>
      <c r="E246" s="727" t="s">
        <v>1495</v>
      </c>
      <c r="F246" s="731"/>
      <c r="G246" s="731"/>
      <c r="H246" s="745">
        <v>0</v>
      </c>
      <c r="I246" s="731">
        <v>75</v>
      </c>
      <c r="J246" s="731">
        <v>55224.750000000015</v>
      </c>
      <c r="K246" s="745">
        <v>1</v>
      </c>
      <c r="L246" s="731">
        <v>75</v>
      </c>
      <c r="M246" s="732">
        <v>55224.750000000015</v>
      </c>
    </row>
    <row r="247" spans="1:13" ht="14.4" customHeight="1" x14ac:dyDescent="0.3">
      <c r="A247" s="726" t="s">
        <v>1880</v>
      </c>
      <c r="B247" s="727" t="s">
        <v>1491</v>
      </c>
      <c r="C247" s="727" t="s">
        <v>2018</v>
      </c>
      <c r="D247" s="727" t="s">
        <v>753</v>
      </c>
      <c r="E247" s="727" t="s">
        <v>2019</v>
      </c>
      <c r="F247" s="731"/>
      <c r="G247" s="731"/>
      <c r="H247" s="745">
        <v>0</v>
      </c>
      <c r="I247" s="731">
        <v>2</v>
      </c>
      <c r="J247" s="731">
        <v>1847.48</v>
      </c>
      <c r="K247" s="745">
        <v>1</v>
      </c>
      <c r="L247" s="731">
        <v>2</v>
      </c>
      <c r="M247" s="732">
        <v>1847.48</v>
      </c>
    </row>
    <row r="248" spans="1:13" ht="14.4" customHeight="1" x14ac:dyDescent="0.3">
      <c r="A248" s="726" t="s">
        <v>1880</v>
      </c>
      <c r="B248" s="727" t="s">
        <v>1491</v>
      </c>
      <c r="C248" s="727" t="s">
        <v>1494</v>
      </c>
      <c r="D248" s="727" t="s">
        <v>753</v>
      </c>
      <c r="E248" s="727" t="s">
        <v>1495</v>
      </c>
      <c r="F248" s="731"/>
      <c r="G248" s="731"/>
      <c r="H248" s="745">
        <v>0</v>
      </c>
      <c r="I248" s="731">
        <v>2</v>
      </c>
      <c r="J248" s="731">
        <v>1472.66</v>
      </c>
      <c r="K248" s="745">
        <v>1</v>
      </c>
      <c r="L248" s="731">
        <v>2</v>
      </c>
      <c r="M248" s="732">
        <v>1472.66</v>
      </c>
    </row>
    <row r="249" spans="1:13" ht="14.4" customHeight="1" x14ac:dyDescent="0.3">
      <c r="A249" s="726" t="s">
        <v>1880</v>
      </c>
      <c r="B249" s="727" t="s">
        <v>1491</v>
      </c>
      <c r="C249" s="727" t="s">
        <v>2182</v>
      </c>
      <c r="D249" s="727" t="s">
        <v>753</v>
      </c>
      <c r="E249" s="727" t="s">
        <v>2088</v>
      </c>
      <c r="F249" s="731"/>
      <c r="G249" s="731"/>
      <c r="H249" s="745">
        <v>0</v>
      </c>
      <c r="I249" s="731">
        <v>2</v>
      </c>
      <c r="J249" s="731">
        <v>2309.36</v>
      </c>
      <c r="K249" s="745">
        <v>1</v>
      </c>
      <c r="L249" s="731">
        <v>2</v>
      </c>
      <c r="M249" s="732">
        <v>2309.36</v>
      </c>
    </row>
    <row r="250" spans="1:13" ht="14.4" customHeight="1" x14ac:dyDescent="0.3">
      <c r="A250" s="726" t="s">
        <v>1880</v>
      </c>
      <c r="B250" s="727" t="s">
        <v>1542</v>
      </c>
      <c r="C250" s="727" t="s">
        <v>2883</v>
      </c>
      <c r="D250" s="727" t="s">
        <v>1544</v>
      </c>
      <c r="E250" s="727" t="s">
        <v>2884</v>
      </c>
      <c r="F250" s="731"/>
      <c r="G250" s="731"/>
      <c r="H250" s="745"/>
      <c r="I250" s="731">
        <v>1</v>
      </c>
      <c r="J250" s="731">
        <v>0</v>
      </c>
      <c r="K250" s="745"/>
      <c r="L250" s="731">
        <v>1</v>
      </c>
      <c r="M250" s="732">
        <v>0</v>
      </c>
    </row>
    <row r="251" spans="1:13" ht="14.4" customHeight="1" x14ac:dyDescent="0.3">
      <c r="A251" s="726" t="s">
        <v>1880</v>
      </c>
      <c r="B251" s="727" t="s">
        <v>1611</v>
      </c>
      <c r="C251" s="727" t="s">
        <v>1614</v>
      </c>
      <c r="D251" s="727" t="s">
        <v>1067</v>
      </c>
      <c r="E251" s="727" t="s">
        <v>1615</v>
      </c>
      <c r="F251" s="731"/>
      <c r="G251" s="731"/>
      <c r="H251" s="745">
        <v>0</v>
      </c>
      <c r="I251" s="731">
        <v>1</v>
      </c>
      <c r="J251" s="731">
        <v>154.36000000000001</v>
      </c>
      <c r="K251" s="745">
        <v>1</v>
      </c>
      <c r="L251" s="731">
        <v>1</v>
      </c>
      <c r="M251" s="732">
        <v>154.36000000000001</v>
      </c>
    </row>
    <row r="252" spans="1:13" ht="14.4" customHeight="1" x14ac:dyDescent="0.3">
      <c r="A252" s="726" t="s">
        <v>1880</v>
      </c>
      <c r="B252" s="727" t="s">
        <v>1611</v>
      </c>
      <c r="C252" s="727" t="s">
        <v>2167</v>
      </c>
      <c r="D252" s="727" t="s">
        <v>2168</v>
      </c>
      <c r="E252" s="727" t="s">
        <v>2169</v>
      </c>
      <c r="F252" s="731"/>
      <c r="G252" s="731"/>
      <c r="H252" s="745">
        <v>0</v>
      </c>
      <c r="I252" s="731">
        <v>1</v>
      </c>
      <c r="J252" s="731">
        <v>111.22</v>
      </c>
      <c r="K252" s="745">
        <v>1</v>
      </c>
      <c r="L252" s="731">
        <v>1</v>
      </c>
      <c r="M252" s="732">
        <v>111.22</v>
      </c>
    </row>
    <row r="253" spans="1:13" ht="14.4" customHeight="1" x14ac:dyDescent="0.3">
      <c r="A253" s="726" t="s">
        <v>1880</v>
      </c>
      <c r="B253" s="727" t="s">
        <v>1611</v>
      </c>
      <c r="C253" s="727" t="s">
        <v>1616</v>
      </c>
      <c r="D253" s="727" t="s">
        <v>1617</v>
      </c>
      <c r="E253" s="727" t="s">
        <v>1618</v>
      </c>
      <c r="F253" s="731"/>
      <c r="G253" s="731"/>
      <c r="H253" s="745">
        <v>0</v>
      </c>
      <c r="I253" s="731">
        <v>7</v>
      </c>
      <c r="J253" s="731">
        <v>1046.6400000000001</v>
      </c>
      <c r="K253" s="745">
        <v>1</v>
      </c>
      <c r="L253" s="731">
        <v>7</v>
      </c>
      <c r="M253" s="732">
        <v>1046.6400000000001</v>
      </c>
    </row>
    <row r="254" spans="1:13" ht="14.4" customHeight="1" x14ac:dyDescent="0.3">
      <c r="A254" s="726" t="s">
        <v>1880</v>
      </c>
      <c r="B254" s="727" t="s">
        <v>1611</v>
      </c>
      <c r="C254" s="727" t="s">
        <v>1612</v>
      </c>
      <c r="D254" s="727" t="s">
        <v>1067</v>
      </c>
      <c r="E254" s="727" t="s">
        <v>1613</v>
      </c>
      <c r="F254" s="731"/>
      <c r="G254" s="731"/>
      <c r="H254" s="745">
        <v>0</v>
      </c>
      <c r="I254" s="731">
        <v>2</v>
      </c>
      <c r="J254" s="731">
        <v>450.12</v>
      </c>
      <c r="K254" s="745">
        <v>1</v>
      </c>
      <c r="L254" s="731">
        <v>2</v>
      </c>
      <c r="M254" s="732">
        <v>450.12</v>
      </c>
    </row>
    <row r="255" spans="1:13" ht="14.4" customHeight="1" x14ac:dyDescent="0.3">
      <c r="A255" s="726" t="s">
        <v>1880</v>
      </c>
      <c r="B255" s="727" t="s">
        <v>1641</v>
      </c>
      <c r="C255" s="727" t="s">
        <v>2013</v>
      </c>
      <c r="D255" s="727" t="s">
        <v>1948</v>
      </c>
      <c r="E255" s="727" t="s">
        <v>1949</v>
      </c>
      <c r="F255" s="731">
        <v>1</v>
      </c>
      <c r="G255" s="731">
        <v>132.97999999999999</v>
      </c>
      <c r="H255" s="745">
        <v>1</v>
      </c>
      <c r="I255" s="731"/>
      <c r="J255" s="731"/>
      <c r="K255" s="745">
        <v>0</v>
      </c>
      <c r="L255" s="731">
        <v>1</v>
      </c>
      <c r="M255" s="732">
        <v>132.97999999999999</v>
      </c>
    </row>
    <row r="256" spans="1:13" ht="14.4" customHeight="1" x14ac:dyDescent="0.3">
      <c r="A256" s="726" t="s">
        <v>1880</v>
      </c>
      <c r="B256" s="727" t="s">
        <v>1670</v>
      </c>
      <c r="C256" s="727" t="s">
        <v>1673</v>
      </c>
      <c r="D256" s="727" t="s">
        <v>643</v>
      </c>
      <c r="E256" s="727" t="s">
        <v>1674</v>
      </c>
      <c r="F256" s="731"/>
      <c r="G256" s="731"/>
      <c r="H256" s="745">
        <v>0</v>
      </c>
      <c r="I256" s="731">
        <v>6</v>
      </c>
      <c r="J256" s="731">
        <v>290.52</v>
      </c>
      <c r="K256" s="745">
        <v>1</v>
      </c>
      <c r="L256" s="731">
        <v>6</v>
      </c>
      <c r="M256" s="732">
        <v>290.52</v>
      </c>
    </row>
    <row r="257" spans="1:13" ht="14.4" customHeight="1" x14ac:dyDescent="0.3">
      <c r="A257" s="726" t="s">
        <v>1880</v>
      </c>
      <c r="B257" s="727" t="s">
        <v>1691</v>
      </c>
      <c r="C257" s="727" t="s">
        <v>1692</v>
      </c>
      <c r="D257" s="727" t="s">
        <v>1693</v>
      </c>
      <c r="E257" s="727" t="s">
        <v>1694</v>
      </c>
      <c r="F257" s="731"/>
      <c r="G257" s="731"/>
      <c r="H257" s="745"/>
      <c r="I257" s="731">
        <v>114</v>
      </c>
      <c r="J257" s="731">
        <v>0</v>
      </c>
      <c r="K257" s="745"/>
      <c r="L257" s="731">
        <v>114</v>
      </c>
      <c r="M257" s="732">
        <v>0</v>
      </c>
    </row>
    <row r="258" spans="1:13" ht="14.4" customHeight="1" x14ac:dyDescent="0.3">
      <c r="A258" s="726" t="s">
        <v>1880</v>
      </c>
      <c r="B258" s="727" t="s">
        <v>2985</v>
      </c>
      <c r="C258" s="727" t="s">
        <v>2924</v>
      </c>
      <c r="D258" s="727" t="s">
        <v>2849</v>
      </c>
      <c r="E258" s="727" t="s">
        <v>2925</v>
      </c>
      <c r="F258" s="731">
        <v>1</v>
      </c>
      <c r="G258" s="731">
        <v>0</v>
      </c>
      <c r="H258" s="745"/>
      <c r="I258" s="731"/>
      <c r="J258" s="731"/>
      <c r="K258" s="745"/>
      <c r="L258" s="731">
        <v>1</v>
      </c>
      <c r="M258" s="732">
        <v>0</v>
      </c>
    </row>
    <row r="259" spans="1:13" ht="14.4" customHeight="1" x14ac:dyDescent="0.3">
      <c r="A259" s="726" t="s">
        <v>1880</v>
      </c>
      <c r="B259" s="727" t="s">
        <v>2978</v>
      </c>
      <c r="C259" s="727" t="s">
        <v>2917</v>
      </c>
      <c r="D259" s="727" t="s">
        <v>1928</v>
      </c>
      <c r="E259" s="727" t="s">
        <v>2918</v>
      </c>
      <c r="F259" s="731"/>
      <c r="G259" s="731"/>
      <c r="H259" s="745">
        <v>0</v>
      </c>
      <c r="I259" s="731">
        <v>1</v>
      </c>
      <c r="J259" s="731">
        <v>537.12</v>
      </c>
      <c r="K259" s="745">
        <v>1</v>
      </c>
      <c r="L259" s="731">
        <v>1</v>
      </c>
      <c r="M259" s="732">
        <v>537.12</v>
      </c>
    </row>
    <row r="260" spans="1:13" ht="14.4" customHeight="1" x14ac:dyDescent="0.3">
      <c r="A260" s="726" t="s">
        <v>1880</v>
      </c>
      <c r="B260" s="727" t="s">
        <v>2979</v>
      </c>
      <c r="C260" s="727" t="s">
        <v>2543</v>
      </c>
      <c r="D260" s="727" t="s">
        <v>2544</v>
      </c>
      <c r="E260" s="727" t="s">
        <v>2545</v>
      </c>
      <c r="F260" s="731"/>
      <c r="G260" s="731"/>
      <c r="H260" s="745">
        <v>0</v>
      </c>
      <c r="I260" s="731">
        <v>1</v>
      </c>
      <c r="J260" s="731">
        <v>802.48</v>
      </c>
      <c r="K260" s="745">
        <v>1</v>
      </c>
      <c r="L260" s="731">
        <v>1</v>
      </c>
      <c r="M260" s="732">
        <v>802.48</v>
      </c>
    </row>
    <row r="261" spans="1:13" ht="14.4" customHeight="1" x14ac:dyDescent="0.3">
      <c r="A261" s="726" t="s">
        <v>1880</v>
      </c>
      <c r="B261" s="727" t="s">
        <v>1747</v>
      </c>
      <c r="C261" s="727" t="s">
        <v>1752</v>
      </c>
      <c r="D261" s="727" t="s">
        <v>617</v>
      </c>
      <c r="E261" s="727" t="s">
        <v>1750</v>
      </c>
      <c r="F261" s="731">
        <v>1</v>
      </c>
      <c r="G261" s="731">
        <v>0</v>
      </c>
      <c r="H261" s="745"/>
      <c r="I261" s="731"/>
      <c r="J261" s="731"/>
      <c r="K261" s="745"/>
      <c r="L261" s="731">
        <v>1</v>
      </c>
      <c r="M261" s="732">
        <v>0</v>
      </c>
    </row>
    <row r="262" spans="1:13" ht="14.4" customHeight="1" thickBot="1" x14ac:dyDescent="0.35">
      <c r="A262" s="733" t="s">
        <v>1880</v>
      </c>
      <c r="B262" s="734" t="s">
        <v>1687</v>
      </c>
      <c r="C262" s="734" t="s">
        <v>1895</v>
      </c>
      <c r="D262" s="734" t="s">
        <v>1896</v>
      </c>
      <c r="E262" s="734" t="s">
        <v>1897</v>
      </c>
      <c r="F262" s="738">
        <v>1</v>
      </c>
      <c r="G262" s="738">
        <v>50.32</v>
      </c>
      <c r="H262" s="746">
        <v>1</v>
      </c>
      <c r="I262" s="738"/>
      <c r="J262" s="738"/>
      <c r="K262" s="746">
        <v>0</v>
      </c>
      <c r="L262" s="738">
        <v>1</v>
      </c>
      <c r="M262" s="739">
        <v>50.32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251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569</v>
      </c>
      <c r="B5" s="709" t="s">
        <v>570</v>
      </c>
      <c r="C5" s="710" t="s">
        <v>571</v>
      </c>
      <c r="D5" s="710" t="s">
        <v>571</v>
      </c>
      <c r="E5" s="710"/>
      <c r="F5" s="710" t="s">
        <v>571</v>
      </c>
      <c r="G5" s="710" t="s">
        <v>571</v>
      </c>
      <c r="H5" s="710" t="s">
        <v>571</v>
      </c>
      <c r="I5" s="711" t="s">
        <v>571</v>
      </c>
      <c r="J5" s="712" t="s">
        <v>74</v>
      </c>
    </row>
    <row r="6" spans="1:10" ht="14.4" customHeight="1" x14ac:dyDescent="0.3">
      <c r="A6" s="708" t="s">
        <v>569</v>
      </c>
      <c r="B6" s="709" t="s">
        <v>2987</v>
      </c>
      <c r="C6" s="710">
        <v>0</v>
      </c>
      <c r="D6" s="710">
        <v>-64.174600000000041</v>
      </c>
      <c r="E6" s="710"/>
      <c r="F6" s="710">
        <v>-105.7149</v>
      </c>
      <c r="G6" s="710">
        <v>133.33332812500001</v>
      </c>
      <c r="H6" s="710">
        <v>-239.04822812500001</v>
      </c>
      <c r="I6" s="711">
        <v>-0.79286178097116322</v>
      </c>
      <c r="J6" s="712" t="s">
        <v>1</v>
      </c>
    </row>
    <row r="7" spans="1:10" ht="14.4" customHeight="1" x14ac:dyDescent="0.3">
      <c r="A7" s="708" t="s">
        <v>569</v>
      </c>
      <c r="B7" s="709" t="s">
        <v>2988</v>
      </c>
      <c r="C7" s="710">
        <v>7175.6221800000085</v>
      </c>
      <c r="D7" s="710">
        <v>8690.2895300000109</v>
      </c>
      <c r="E7" s="710"/>
      <c r="F7" s="710">
        <v>8126.6743799999904</v>
      </c>
      <c r="G7" s="710">
        <v>8600</v>
      </c>
      <c r="H7" s="710">
        <v>-473.32562000000962</v>
      </c>
      <c r="I7" s="711">
        <v>0.94496213720930122</v>
      </c>
      <c r="J7" s="712" t="s">
        <v>1</v>
      </c>
    </row>
    <row r="8" spans="1:10" ht="14.4" customHeight="1" x14ac:dyDescent="0.3">
      <c r="A8" s="708" t="s">
        <v>569</v>
      </c>
      <c r="B8" s="709" t="s">
        <v>2989</v>
      </c>
      <c r="C8" s="710">
        <v>206.02420000000001</v>
      </c>
      <c r="D8" s="710">
        <v>146.36189999999993</v>
      </c>
      <c r="E8" s="710"/>
      <c r="F8" s="710">
        <v>215.69488999999999</v>
      </c>
      <c r="G8" s="710">
        <v>140</v>
      </c>
      <c r="H8" s="710">
        <v>75.694889999999987</v>
      </c>
      <c r="I8" s="711">
        <v>1.5406777857142857</v>
      </c>
      <c r="J8" s="712" t="s">
        <v>1</v>
      </c>
    </row>
    <row r="9" spans="1:10" ht="14.4" customHeight="1" x14ac:dyDescent="0.3">
      <c r="A9" s="708" t="s">
        <v>569</v>
      </c>
      <c r="B9" s="709" t="s">
        <v>2990</v>
      </c>
      <c r="C9" s="710">
        <v>4.5572300000000006</v>
      </c>
      <c r="D9" s="710">
        <v>6.3382300000000011</v>
      </c>
      <c r="E9" s="710"/>
      <c r="F9" s="710">
        <v>7.8565600000000009</v>
      </c>
      <c r="G9" s="710">
        <v>6.6666669921875004</v>
      </c>
      <c r="H9" s="710">
        <v>1.1898930078125005</v>
      </c>
      <c r="I9" s="711">
        <v>1.1784839424568387</v>
      </c>
      <c r="J9" s="712" t="s">
        <v>1</v>
      </c>
    </row>
    <row r="10" spans="1:10" ht="14.4" customHeight="1" x14ac:dyDescent="0.3">
      <c r="A10" s="708" t="s">
        <v>569</v>
      </c>
      <c r="B10" s="709" t="s">
        <v>2991</v>
      </c>
      <c r="C10" s="710">
        <v>0.47699999999999998</v>
      </c>
      <c r="D10" s="710">
        <v>1.7611199999999998</v>
      </c>
      <c r="E10" s="710"/>
      <c r="F10" s="710">
        <v>3.3163899999999997</v>
      </c>
      <c r="G10" s="710">
        <v>1.3333333740234374</v>
      </c>
      <c r="H10" s="710">
        <v>1.9830566259765623</v>
      </c>
      <c r="I10" s="711">
        <v>2.4872924240938592</v>
      </c>
      <c r="J10" s="712" t="s">
        <v>1</v>
      </c>
    </row>
    <row r="11" spans="1:10" ht="14.4" customHeight="1" x14ac:dyDescent="0.3">
      <c r="A11" s="708" t="s">
        <v>569</v>
      </c>
      <c r="B11" s="709" t="s">
        <v>2992</v>
      </c>
      <c r="C11" s="710">
        <v>613.41082000000006</v>
      </c>
      <c r="D11" s="710">
        <v>491.99793999999997</v>
      </c>
      <c r="E11" s="710"/>
      <c r="F11" s="710">
        <v>473.87389000000002</v>
      </c>
      <c r="G11" s="710">
        <v>556.66664843750004</v>
      </c>
      <c r="H11" s="710">
        <v>-82.792758437500027</v>
      </c>
      <c r="I11" s="711">
        <v>0.85127048895440405</v>
      </c>
      <c r="J11" s="712" t="s">
        <v>1</v>
      </c>
    </row>
    <row r="12" spans="1:10" ht="14.4" customHeight="1" x14ac:dyDescent="0.3">
      <c r="A12" s="708" t="s">
        <v>569</v>
      </c>
      <c r="B12" s="709" t="s">
        <v>2993</v>
      </c>
      <c r="C12" s="710">
        <v>805.22919999999999</v>
      </c>
      <c r="D12" s="710">
        <v>824.03671999999972</v>
      </c>
      <c r="E12" s="710"/>
      <c r="F12" s="710">
        <v>858.45550000000014</v>
      </c>
      <c r="G12" s="710">
        <v>893.33329492187499</v>
      </c>
      <c r="H12" s="710">
        <v>-34.877794921874852</v>
      </c>
      <c r="I12" s="711">
        <v>0.96095769057289526</v>
      </c>
      <c r="J12" s="712" t="s">
        <v>1</v>
      </c>
    </row>
    <row r="13" spans="1:10" ht="14.4" customHeight="1" x14ac:dyDescent="0.3">
      <c r="A13" s="708" t="s">
        <v>569</v>
      </c>
      <c r="B13" s="709" t="s">
        <v>2994</v>
      </c>
      <c r="C13" s="710">
        <v>61.447599999999994</v>
      </c>
      <c r="D13" s="710">
        <v>55.270700000000005</v>
      </c>
      <c r="E13" s="710"/>
      <c r="F13" s="710">
        <v>67.843800000000002</v>
      </c>
      <c r="G13" s="710">
        <v>60.000001953125008</v>
      </c>
      <c r="H13" s="710">
        <v>7.8437980468749942</v>
      </c>
      <c r="I13" s="711">
        <v>1.1307299631923839</v>
      </c>
      <c r="J13" s="712" t="s">
        <v>1</v>
      </c>
    </row>
    <row r="14" spans="1:10" ht="14.4" customHeight="1" x14ac:dyDescent="0.3">
      <c r="A14" s="708" t="s">
        <v>569</v>
      </c>
      <c r="B14" s="709" t="s">
        <v>2995</v>
      </c>
      <c r="C14" s="710">
        <v>71.15406999999999</v>
      </c>
      <c r="D14" s="710">
        <v>49.395669999999996</v>
      </c>
      <c r="E14" s="710"/>
      <c r="F14" s="710">
        <v>49.161189999999998</v>
      </c>
      <c r="G14" s="710">
        <v>60</v>
      </c>
      <c r="H14" s="710">
        <v>-10.838810000000002</v>
      </c>
      <c r="I14" s="711">
        <v>0.81935316666666658</v>
      </c>
      <c r="J14" s="712" t="s">
        <v>1</v>
      </c>
    </row>
    <row r="15" spans="1:10" ht="14.4" customHeight="1" x14ac:dyDescent="0.3">
      <c r="A15" s="708" t="s">
        <v>569</v>
      </c>
      <c r="B15" s="709" t="s">
        <v>2996</v>
      </c>
      <c r="C15" s="710">
        <v>8.5068000000000001</v>
      </c>
      <c r="D15" s="710">
        <v>10.17953</v>
      </c>
      <c r="E15" s="710"/>
      <c r="F15" s="710">
        <v>8.9702799999999989</v>
      </c>
      <c r="G15" s="710">
        <v>13.333333496093751</v>
      </c>
      <c r="H15" s="710">
        <v>-4.3630534960937517</v>
      </c>
      <c r="I15" s="711">
        <v>0.67277099178746336</v>
      </c>
      <c r="J15" s="712" t="s">
        <v>1</v>
      </c>
    </row>
    <row r="16" spans="1:10" ht="14.4" customHeight="1" x14ac:dyDescent="0.3">
      <c r="A16" s="708" t="s">
        <v>569</v>
      </c>
      <c r="B16" s="709" t="s">
        <v>2997</v>
      </c>
      <c r="C16" s="710">
        <v>58.091700000000003</v>
      </c>
      <c r="D16" s="710">
        <v>61.662959999999998</v>
      </c>
      <c r="E16" s="710"/>
      <c r="F16" s="710">
        <v>61.396770000000004</v>
      </c>
      <c r="G16" s="710">
        <v>63.333333984375003</v>
      </c>
      <c r="H16" s="710">
        <v>-1.9365639843749989</v>
      </c>
      <c r="I16" s="711">
        <v>0.96942267424524386</v>
      </c>
      <c r="J16" s="712" t="s">
        <v>1</v>
      </c>
    </row>
    <row r="17" spans="1:10" ht="14.4" customHeight="1" x14ac:dyDescent="0.3">
      <c r="A17" s="708" t="s">
        <v>569</v>
      </c>
      <c r="B17" s="709" t="s">
        <v>2998</v>
      </c>
      <c r="C17" s="710">
        <v>28.931660000000001</v>
      </c>
      <c r="D17" s="710">
        <v>22.23706</v>
      </c>
      <c r="E17" s="710"/>
      <c r="F17" s="710">
        <v>14.203460000000003</v>
      </c>
      <c r="G17" s="710">
        <v>26.666665527343753</v>
      </c>
      <c r="H17" s="710">
        <v>-12.463205527343749</v>
      </c>
      <c r="I17" s="711">
        <v>0.532629772756399</v>
      </c>
      <c r="J17" s="712" t="s">
        <v>1</v>
      </c>
    </row>
    <row r="18" spans="1:10" ht="14.4" customHeight="1" x14ac:dyDescent="0.3">
      <c r="A18" s="708" t="s">
        <v>569</v>
      </c>
      <c r="B18" s="709" t="s">
        <v>2999</v>
      </c>
      <c r="C18" s="710">
        <v>8.9705399999999997</v>
      </c>
      <c r="D18" s="710">
        <v>4.2258000000000004</v>
      </c>
      <c r="E18" s="710"/>
      <c r="F18" s="710">
        <v>9.9314600000000013</v>
      </c>
      <c r="G18" s="710">
        <v>6.6666667480468753</v>
      </c>
      <c r="H18" s="710">
        <v>3.264793251953126</v>
      </c>
      <c r="I18" s="711">
        <v>1.4897189818149539</v>
      </c>
      <c r="J18" s="712" t="s">
        <v>1</v>
      </c>
    </row>
    <row r="19" spans="1:10" ht="14.4" customHeight="1" x14ac:dyDescent="0.3">
      <c r="A19" s="708" t="s">
        <v>569</v>
      </c>
      <c r="B19" s="709" t="s">
        <v>3000</v>
      </c>
      <c r="C19" s="710">
        <v>182.20376999999999</v>
      </c>
      <c r="D19" s="710">
        <v>118.84797999999998</v>
      </c>
      <c r="E19" s="710"/>
      <c r="F19" s="710">
        <v>189.5273</v>
      </c>
      <c r="G19" s="710">
        <v>133.33332812500001</v>
      </c>
      <c r="H19" s="710">
        <v>56.193971874999988</v>
      </c>
      <c r="I19" s="711">
        <v>1.4214548055255782</v>
      </c>
      <c r="J19" s="712" t="s">
        <v>1</v>
      </c>
    </row>
    <row r="20" spans="1:10" ht="14.4" customHeight="1" x14ac:dyDescent="0.3">
      <c r="A20" s="708" t="s">
        <v>569</v>
      </c>
      <c r="B20" s="709" t="s">
        <v>580</v>
      </c>
      <c r="C20" s="710">
        <v>9224.6267700000099</v>
      </c>
      <c r="D20" s="710">
        <v>10418.430540000007</v>
      </c>
      <c r="E20" s="710"/>
      <c r="F20" s="710">
        <v>9981.1909699999924</v>
      </c>
      <c r="G20" s="710">
        <v>10694.66660168457</v>
      </c>
      <c r="H20" s="710">
        <v>-713.47563168457782</v>
      </c>
      <c r="I20" s="711">
        <v>0.93328678132217846</v>
      </c>
      <c r="J20" s="712" t="s">
        <v>581</v>
      </c>
    </row>
    <row r="22" spans="1:10" ht="14.4" customHeight="1" x14ac:dyDescent="0.3">
      <c r="A22" s="708" t="s">
        <v>569</v>
      </c>
      <c r="B22" s="709" t="s">
        <v>570</v>
      </c>
      <c r="C22" s="710" t="s">
        <v>571</v>
      </c>
      <c r="D22" s="710" t="s">
        <v>571</v>
      </c>
      <c r="E22" s="710"/>
      <c r="F22" s="710" t="s">
        <v>571</v>
      </c>
      <c r="G22" s="710" t="s">
        <v>571</v>
      </c>
      <c r="H22" s="710" t="s">
        <v>571</v>
      </c>
      <c r="I22" s="711" t="s">
        <v>571</v>
      </c>
      <c r="J22" s="712" t="s">
        <v>74</v>
      </c>
    </row>
    <row r="23" spans="1:10" ht="14.4" customHeight="1" x14ac:dyDescent="0.3">
      <c r="A23" s="708" t="s">
        <v>582</v>
      </c>
      <c r="B23" s="709" t="s">
        <v>583</v>
      </c>
      <c r="C23" s="710" t="s">
        <v>571</v>
      </c>
      <c r="D23" s="710" t="s">
        <v>571</v>
      </c>
      <c r="E23" s="710"/>
      <c r="F23" s="710" t="s">
        <v>571</v>
      </c>
      <c r="G23" s="710" t="s">
        <v>571</v>
      </c>
      <c r="H23" s="710" t="s">
        <v>571</v>
      </c>
      <c r="I23" s="711" t="s">
        <v>571</v>
      </c>
      <c r="J23" s="712" t="s">
        <v>0</v>
      </c>
    </row>
    <row r="24" spans="1:10" ht="14.4" customHeight="1" x14ac:dyDescent="0.3">
      <c r="A24" s="708" t="s">
        <v>582</v>
      </c>
      <c r="B24" s="709" t="s">
        <v>2990</v>
      </c>
      <c r="C24" s="710">
        <v>1.97519</v>
      </c>
      <c r="D24" s="710">
        <v>2.8021300000000005</v>
      </c>
      <c r="E24" s="710"/>
      <c r="F24" s="710">
        <v>1.92919</v>
      </c>
      <c r="G24" s="710">
        <v>2</v>
      </c>
      <c r="H24" s="710">
        <v>-7.081000000000004E-2</v>
      </c>
      <c r="I24" s="711">
        <v>0.96459499999999998</v>
      </c>
      <c r="J24" s="712" t="s">
        <v>1</v>
      </c>
    </row>
    <row r="25" spans="1:10" ht="14.4" customHeight="1" x14ac:dyDescent="0.3">
      <c r="A25" s="708" t="s">
        <v>582</v>
      </c>
      <c r="B25" s="709" t="s">
        <v>2992</v>
      </c>
      <c r="C25" s="710">
        <v>326.69779000000005</v>
      </c>
      <c r="D25" s="710">
        <v>290.42991000000001</v>
      </c>
      <c r="E25" s="710"/>
      <c r="F25" s="710">
        <v>262.96204999999998</v>
      </c>
      <c r="G25" s="710">
        <v>320</v>
      </c>
      <c r="H25" s="710">
        <v>-57.037950000000023</v>
      </c>
      <c r="I25" s="711">
        <v>0.8217564062499999</v>
      </c>
      <c r="J25" s="712" t="s">
        <v>1</v>
      </c>
    </row>
    <row r="26" spans="1:10" ht="14.4" customHeight="1" x14ac:dyDescent="0.3">
      <c r="A26" s="708" t="s">
        <v>582</v>
      </c>
      <c r="B26" s="709" t="s">
        <v>2993</v>
      </c>
      <c r="C26" s="710">
        <v>96.682829999999996</v>
      </c>
      <c r="D26" s="710">
        <v>86.897670000000005</v>
      </c>
      <c r="E26" s="710"/>
      <c r="F26" s="710">
        <v>89.386939999999996</v>
      </c>
      <c r="G26" s="710">
        <v>91</v>
      </c>
      <c r="H26" s="710">
        <v>-1.6130600000000044</v>
      </c>
      <c r="I26" s="711">
        <v>0.98227406593406585</v>
      </c>
      <c r="J26" s="712" t="s">
        <v>1</v>
      </c>
    </row>
    <row r="27" spans="1:10" ht="14.4" customHeight="1" x14ac:dyDescent="0.3">
      <c r="A27" s="708" t="s">
        <v>582</v>
      </c>
      <c r="B27" s="709" t="s">
        <v>2994</v>
      </c>
      <c r="C27" s="710">
        <v>32.373599999999996</v>
      </c>
      <c r="D27" s="710">
        <v>34.197000000000003</v>
      </c>
      <c r="E27" s="710"/>
      <c r="F27" s="710">
        <v>39.700099999999999</v>
      </c>
      <c r="G27" s="710">
        <v>37</v>
      </c>
      <c r="H27" s="710">
        <v>2.7000999999999991</v>
      </c>
      <c r="I27" s="711">
        <v>1.0729756756756756</v>
      </c>
      <c r="J27" s="712" t="s">
        <v>1</v>
      </c>
    </row>
    <row r="28" spans="1:10" ht="14.4" customHeight="1" x14ac:dyDescent="0.3">
      <c r="A28" s="708" t="s">
        <v>582</v>
      </c>
      <c r="B28" s="709" t="s">
        <v>2996</v>
      </c>
      <c r="C28" s="710">
        <v>4.6959999999999997</v>
      </c>
      <c r="D28" s="710">
        <v>5.4980000000000002</v>
      </c>
      <c r="E28" s="710"/>
      <c r="F28" s="710">
        <v>5.3552799999999996</v>
      </c>
      <c r="G28" s="710">
        <v>8</v>
      </c>
      <c r="H28" s="710">
        <v>-2.6447200000000004</v>
      </c>
      <c r="I28" s="711">
        <v>0.66940999999999995</v>
      </c>
      <c r="J28" s="712" t="s">
        <v>1</v>
      </c>
    </row>
    <row r="29" spans="1:10" ht="14.4" customHeight="1" x14ac:dyDescent="0.3">
      <c r="A29" s="708" t="s">
        <v>582</v>
      </c>
      <c r="B29" s="709" t="s">
        <v>2997</v>
      </c>
      <c r="C29" s="710">
        <v>21.533000000000001</v>
      </c>
      <c r="D29" s="710">
        <v>24.2151</v>
      </c>
      <c r="E29" s="710"/>
      <c r="F29" s="710">
        <v>24.15</v>
      </c>
      <c r="G29" s="710">
        <v>23</v>
      </c>
      <c r="H29" s="710">
        <v>1.1499999999999986</v>
      </c>
      <c r="I29" s="711">
        <v>1.05</v>
      </c>
      <c r="J29" s="712" t="s">
        <v>1</v>
      </c>
    </row>
    <row r="30" spans="1:10" ht="14.4" customHeight="1" x14ac:dyDescent="0.3">
      <c r="A30" s="708" t="s">
        <v>582</v>
      </c>
      <c r="B30" s="709" t="s">
        <v>2998</v>
      </c>
      <c r="C30" s="710">
        <v>2.6778000000000004</v>
      </c>
      <c r="D30" s="710">
        <v>0</v>
      </c>
      <c r="E30" s="710"/>
      <c r="F30" s="710">
        <v>0</v>
      </c>
      <c r="G30" s="710">
        <v>5</v>
      </c>
      <c r="H30" s="710">
        <v>-5</v>
      </c>
      <c r="I30" s="711">
        <v>0</v>
      </c>
      <c r="J30" s="712" t="s">
        <v>1</v>
      </c>
    </row>
    <row r="31" spans="1:10" ht="14.4" customHeight="1" x14ac:dyDescent="0.3">
      <c r="A31" s="708" t="s">
        <v>582</v>
      </c>
      <c r="B31" s="709" t="s">
        <v>2999</v>
      </c>
      <c r="C31" s="710">
        <v>2.9729999999999999</v>
      </c>
      <c r="D31" s="710">
        <v>2.1129000000000002</v>
      </c>
      <c r="E31" s="710"/>
      <c r="F31" s="710">
        <v>2.8947500000000002</v>
      </c>
      <c r="G31" s="710">
        <v>3</v>
      </c>
      <c r="H31" s="710">
        <v>-0.10524999999999984</v>
      </c>
      <c r="I31" s="711">
        <v>0.96491666666666676</v>
      </c>
      <c r="J31" s="712" t="s">
        <v>1</v>
      </c>
    </row>
    <row r="32" spans="1:10" ht="14.4" customHeight="1" x14ac:dyDescent="0.3">
      <c r="A32" s="708" t="s">
        <v>582</v>
      </c>
      <c r="B32" s="709" t="s">
        <v>584</v>
      </c>
      <c r="C32" s="710">
        <v>489.60921000000008</v>
      </c>
      <c r="D32" s="710">
        <v>446.15271000000001</v>
      </c>
      <c r="E32" s="710"/>
      <c r="F32" s="710">
        <v>426.37830999999994</v>
      </c>
      <c r="G32" s="710">
        <v>489</v>
      </c>
      <c r="H32" s="710">
        <v>-62.621690000000058</v>
      </c>
      <c r="I32" s="711">
        <v>0.87193928425357858</v>
      </c>
      <c r="J32" s="712" t="s">
        <v>585</v>
      </c>
    </row>
    <row r="33" spans="1:10" ht="14.4" customHeight="1" x14ac:dyDescent="0.3">
      <c r="A33" s="708" t="s">
        <v>571</v>
      </c>
      <c r="B33" s="709" t="s">
        <v>571</v>
      </c>
      <c r="C33" s="710" t="s">
        <v>571</v>
      </c>
      <c r="D33" s="710" t="s">
        <v>571</v>
      </c>
      <c r="E33" s="710"/>
      <c r="F33" s="710" t="s">
        <v>571</v>
      </c>
      <c r="G33" s="710" t="s">
        <v>571</v>
      </c>
      <c r="H33" s="710" t="s">
        <v>571</v>
      </c>
      <c r="I33" s="711" t="s">
        <v>571</v>
      </c>
      <c r="J33" s="712" t="s">
        <v>586</v>
      </c>
    </row>
    <row r="34" spans="1:10" ht="14.4" customHeight="1" x14ac:dyDescent="0.3">
      <c r="A34" s="708" t="s">
        <v>587</v>
      </c>
      <c r="B34" s="709" t="s">
        <v>588</v>
      </c>
      <c r="C34" s="710" t="s">
        <v>571</v>
      </c>
      <c r="D34" s="710" t="s">
        <v>571</v>
      </c>
      <c r="E34" s="710"/>
      <c r="F34" s="710" t="s">
        <v>571</v>
      </c>
      <c r="G34" s="710" t="s">
        <v>571</v>
      </c>
      <c r="H34" s="710" t="s">
        <v>571</v>
      </c>
      <c r="I34" s="711" t="s">
        <v>571</v>
      </c>
      <c r="J34" s="712" t="s">
        <v>0</v>
      </c>
    </row>
    <row r="35" spans="1:10" ht="14.4" customHeight="1" x14ac:dyDescent="0.3">
      <c r="A35" s="708" t="s">
        <v>587</v>
      </c>
      <c r="B35" s="709" t="s">
        <v>2992</v>
      </c>
      <c r="C35" s="710">
        <v>148.48169000000001</v>
      </c>
      <c r="D35" s="710">
        <v>137.80602999999996</v>
      </c>
      <c r="E35" s="710"/>
      <c r="F35" s="710">
        <v>144.90153000000004</v>
      </c>
      <c r="G35" s="710">
        <v>153</v>
      </c>
      <c r="H35" s="710">
        <v>-8.0984699999999634</v>
      </c>
      <c r="I35" s="711">
        <v>0.94706882352941202</v>
      </c>
      <c r="J35" s="712" t="s">
        <v>1</v>
      </c>
    </row>
    <row r="36" spans="1:10" ht="14.4" customHeight="1" x14ac:dyDescent="0.3">
      <c r="A36" s="708" t="s">
        <v>587</v>
      </c>
      <c r="B36" s="709" t="s">
        <v>2993</v>
      </c>
      <c r="C36" s="710">
        <v>34.472000000000001</v>
      </c>
      <c r="D36" s="710">
        <v>13.9376</v>
      </c>
      <c r="E36" s="710"/>
      <c r="F36" s="710">
        <v>14.50841</v>
      </c>
      <c r="G36" s="710">
        <v>25</v>
      </c>
      <c r="H36" s="710">
        <v>-10.49159</v>
      </c>
      <c r="I36" s="711">
        <v>0.58033639999999997</v>
      </c>
      <c r="J36" s="712" t="s">
        <v>1</v>
      </c>
    </row>
    <row r="37" spans="1:10" ht="14.4" customHeight="1" x14ac:dyDescent="0.3">
      <c r="A37" s="708" t="s">
        <v>587</v>
      </c>
      <c r="B37" s="709" t="s">
        <v>2995</v>
      </c>
      <c r="C37" s="710">
        <v>12.594100000000001</v>
      </c>
      <c r="D37" s="710">
        <v>9.1509000000000018</v>
      </c>
      <c r="E37" s="710"/>
      <c r="F37" s="710">
        <v>9.2102200000000014</v>
      </c>
      <c r="G37" s="710">
        <v>15</v>
      </c>
      <c r="H37" s="710">
        <v>-5.7897799999999986</v>
      </c>
      <c r="I37" s="711">
        <v>0.61401466666666671</v>
      </c>
      <c r="J37" s="712" t="s">
        <v>1</v>
      </c>
    </row>
    <row r="38" spans="1:10" ht="14.4" customHeight="1" x14ac:dyDescent="0.3">
      <c r="A38" s="708" t="s">
        <v>587</v>
      </c>
      <c r="B38" s="709" t="s">
        <v>2996</v>
      </c>
      <c r="C38" s="710">
        <v>0.74299999999999999</v>
      </c>
      <c r="D38" s="710">
        <v>1.8675299999999999</v>
      </c>
      <c r="E38" s="710"/>
      <c r="F38" s="710">
        <v>0.46899999999999997</v>
      </c>
      <c r="G38" s="710">
        <v>2</v>
      </c>
      <c r="H38" s="710">
        <v>-1.5310000000000001</v>
      </c>
      <c r="I38" s="711">
        <v>0.23449999999999999</v>
      </c>
      <c r="J38" s="712" t="s">
        <v>1</v>
      </c>
    </row>
    <row r="39" spans="1:10" ht="14.4" customHeight="1" x14ac:dyDescent="0.3">
      <c r="A39" s="708" t="s">
        <v>587</v>
      </c>
      <c r="B39" s="709" t="s">
        <v>2997</v>
      </c>
      <c r="C39" s="710">
        <v>18.666699999999999</v>
      </c>
      <c r="D39" s="710">
        <v>18.124899999999997</v>
      </c>
      <c r="E39" s="710"/>
      <c r="F39" s="710">
        <v>17.104770000000002</v>
      </c>
      <c r="G39" s="710">
        <v>21</v>
      </c>
      <c r="H39" s="710">
        <v>-3.895229999999998</v>
      </c>
      <c r="I39" s="711">
        <v>0.81451285714285726</v>
      </c>
      <c r="J39" s="712" t="s">
        <v>1</v>
      </c>
    </row>
    <row r="40" spans="1:10" ht="14.4" customHeight="1" x14ac:dyDescent="0.3">
      <c r="A40" s="708" t="s">
        <v>587</v>
      </c>
      <c r="B40" s="709" t="s">
        <v>589</v>
      </c>
      <c r="C40" s="710">
        <v>214.95749000000001</v>
      </c>
      <c r="D40" s="710">
        <v>180.88695999999996</v>
      </c>
      <c r="E40" s="710"/>
      <c r="F40" s="710">
        <v>186.19393000000002</v>
      </c>
      <c r="G40" s="710">
        <v>216</v>
      </c>
      <c r="H40" s="710">
        <v>-29.806069999999977</v>
      </c>
      <c r="I40" s="711">
        <v>0.86200893518518529</v>
      </c>
      <c r="J40" s="712" t="s">
        <v>585</v>
      </c>
    </row>
    <row r="41" spans="1:10" ht="14.4" customHeight="1" x14ac:dyDescent="0.3">
      <c r="A41" s="708" t="s">
        <v>571</v>
      </c>
      <c r="B41" s="709" t="s">
        <v>571</v>
      </c>
      <c r="C41" s="710" t="s">
        <v>571</v>
      </c>
      <c r="D41" s="710" t="s">
        <v>571</v>
      </c>
      <c r="E41" s="710"/>
      <c r="F41" s="710" t="s">
        <v>571</v>
      </c>
      <c r="G41" s="710" t="s">
        <v>571</v>
      </c>
      <c r="H41" s="710" t="s">
        <v>571</v>
      </c>
      <c r="I41" s="711" t="s">
        <v>571</v>
      </c>
      <c r="J41" s="712" t="s">
        <v>586</v>
      </c>
    </row>
    <row r="42" spans="1:10" ht="14.4" customHeight="1" x14ac:dyDescent="0.3">
      <c r="A42" s="708" t="s">
        <v>590</v>
      </c>
      <c r="B42" s="709" t="s">
        <v>591</v>
      </c>
      <c r="C42" s="710" t="s">
        <v>571</v>
      </c>
      <c r="D42" s="710" t="s">
        <v>571</v>
      </c>
      <c r="E42" s="710"/>
      <c r="F42" s="710" t="s">
        <v>571</v>
      </c>
      <c r="G42" s="710" t="s">
        <v>571</v>
      </c>
      <c r="H42" s="710" t="s">
        <v>571</v>
      </c>
      <c r="I42" s="711" t="s">
        <v>571</v>
      </c>
      <c r="J42" s="712" t="s">
        <v>0</v>
      </c>
    </row>
    <row r="43" spans="1:10" ht="14.4" customHeight="1" x14ac:dyDescent="0.3">
      <c r="A43" s="708" t="s">
        <v>590</v>
      </c>
      <c r="B43" s="709" t="s">
        <v>2990</v>
      </c>
      <c r="C43" s="710">
        <v>2.5820400000000001</v>
      </c>
      <c r="D43" s="710">
        <v>3.5361000000000002</v>
      </c>
      <c r="E43" s="710"/>
      <c r="F43" s="710">
        <v>5.9273700000000007</v>
      </c>
      <c r="G43" s="710">
        <v>4</v>
      </c>
      <c r="H43" s="710">
        <v>1.9273700000000007</v>
      </c>
      <c r="I43" s="711">
        <v>1.4818425000000002</v>
      </c>
      <c r="J43" s="712" t="s">
        <v>1</v>
      </c>
    </row>
    <row r="44" spans="1:10" ht="14.4" customHeight="1" x14ac:dyDescent="0.3">
      <c r="A44" s="708" t="s">
        <v>590</v>
      </c>
      <c r="B44" s="709" t="s">
        <v>2991</v>
      </c>
      <c r="C44" s="710">
        <v>0.47699999999999998</v>
      </c>
      <c r="D44" s="710">
        <v>1.7611199999999998</v>
      </c>
      <c r="E44" s="710"/>
      <c r="F44" s="710">
        <v>3.3163899999999997</v>
      </c>
      <c r="G44" s="710">
        <v>1</v>
      </c>
      <c r="H44" s="710">
        <v>2.3163899999999997</v>
      </c>
      <c r="I44" s="711">
        <v>3.3163899999999997</v>
      </c>
      <c r="J44" s="712" t="s">
        <v>1</v>
      </c>
    </row>
    <row r="45" spans="1:10" ht="14.4" customHeight="1" x14ac:dyDescent="0.3">
      <c r="A45" s="708" t="s">
        <v>590</v>
      </c>
      <c r="B45" s="709" t="s">
        <v>2992</v>
      </c>
      <c r="C45" s="710">
        <v>138.23133999999996</v>
      </c>
      <c r="D45" s="710">
        <v>63.762</v>
      </c>
      <c r="E45" s="710"/>
      <c r="F45" s="710">
        <v>66.010310000000004</v>
      </c>
      <c r="G45" s="710">
        <v>84</v>
      </c>
      <c r="H45" s="710">
        <v>-17.989689999999996</v>
      </c>
      <c r="I45" s="711">
        <v>0.7858370238095238</v>
      </c>
      <c r="J45" s="712" t="s">
        <v>1</v>
      </c>
    </row>
    <row r="46" spans="1:10" ht="14.4" customHeight="1" x14ac:dyDescent="0.3">
      <c r="A46" s="708" t="s">
        <v>590</v>
      </c>
      <c r="B46" s="709" t="s">
        <v>2993</v>
      </c>
      <c r="C46" s="710">
        <v>105.60999999999999</v>
      </c>
      <c r="D46" s="710">
        <v>86.851770000000002</v>
      </c>
      <c r="E46" s="710"/>
      <c r="F46" s="710">
        <v>97.443819999999974</v>
      </c>
      <c r="G46" s="710">
        <v>90</v>
      </c>
      <c r="H46" s="710">
        <v>7.4438199999999739</v>
      </c>
      <c r="I46" s="711">
        <v>1.0827091111111109</v>
      </c>
      <c r="J46" s="712" t="s">
        <v>1</v>
      </c>
    </row>
    <row r="47" spans="1:10" ht="14.4" customHeight="1" x14ac:dyDescent="0.3">
      <c r="A47" s="708" t="s">
        <v>590</v>
      </c>
      <c r="B47" s="709" t="s">
        <v>2994</v>
      </c>
      <c r="C47" s="710">
        <v>29.074000000000002</v>
      </c>
      <c r="D47" s="710">
        <v>21.073699999999999</v>
      </c>
      <c r="E47" s="710"/>
      <c r="F47" s="710">
        <v>28.143699999999999</v>
      </c>
      <c r="G47" s="710">
        <v>23</v>
      </c>
      <c r="H47" s="710">
        <v>5.1436999999999991</v>
      </c>
      <c r="I47" s="711">
        <v>1.2236391304347827</v>
      </c>
      <c r="J47" s="712" t="s">
        <v>1</v>
      </c>
    </row>
    <row r="48" spans="1:10" ht="14.4" customHeight="1" x14ac:dyDescent="0.3">
      <c r="A48" s="708" t="s">
        <v>590</v>
      </c>
      <c r="B48" s="709" t="s">
        <v>2995</v>
      </c>
      <c r="C48" s="710">
        <v>1.2821600000000002</v>
      </c>
      <c r="D48" s="710">
        <v>0</v>
      </c>
      <c r="E48" s="710"/>
      <c r="F48" s="710">
        <v>0</v>
      </c>
      <c r="G48" s="710">
        <v>0</v>
      </c>
      <c r="H48" s="710">
        <v>0</v>
      </c>
      <c r="I48" s="711" t="s">
        <v>571</v>
      </c>
      <c r="J48" s="712" t="s">
        <v>1</v>
      </c>
    </row>
    <row r="49" spans="1:10" ht="14.4" customHeight="1" x14ac:dyDescent="0.3">
      <c r="A49" s="708" t="s">
        <v>590</v>
      </c>
      <c r="B49" s="709" t="s">
        <v>2996</v>
      </c>
      <c r="C49" s="710">
        <v>3.0678000000000001</v>
      </c>
      <c r="D49" s="710">
        <v>2.8140000000000001</v>
      </c>
      <c r="E49" s="710"/>
      <c r="F49" s="710">
        <v>3.1459999999999999</v>
      </c>
      <c r="G49" s="710">
        <v>3</v>
      </c>
      <c r="H49" s="710">
        <v>0.14599999999999991</v>
      </c>
      <c r="I49" s="711">
        <v>1.0486666666666666</v>
      </c>
      <c r="J49" s="712" t="s">
        <v>1</v>
      </c>
    </row>
    <row r="50" spans="1:10" ht="14.4" customHeight="1" x14ac:dyDescent="0.3">
      <c r="A50" s="708" t="s">
        <v>590</v>
      </c>
      <c r="B50" s="709" t="s">
        <v>2997</v>
      </c>
      <c r="C50" s="710">
        <v>17.891999999999999</v>
      </c>
      <c r="D50" s="710">
        <v>19.322959999999998</v>
      </c>
      <c r="E50" s="710"/>
      <c r="F50" s="710">
        <v>20.141999999999999</v>
      </c>
      <c r="G50" s="710">
        <v>19</v>
      </c>
      <c r="H50" s="710">
        <v>1.1419999999999995</v>
      </c>
      <c r="I50" s="711">
        <v>1.0601052631578947</v>
      </c>
      <c r="J50" s="712" t="s">
        <v>1</v>
      </c>
    </row>
    <row r="51" spans="1:10" ht="14.4" customHeight="1" x14ac:dyDescent="0.3">
      <c r="A51" s="708" t="s">
        <v>590</v>
      </c>
      <c r="B51" s="709" t="s">
        <v>2998</v>
      </c>
      <c r="C51" s="710">
        <v>26.25386</v>
      </c>
      <c r="D51" s="710">
        <v>22.23706</v>
      </c>
      <c r="E51" s="710"/>
      <c r="F51" s="710">
        <v>14.203460000000003</v>
      </c>
      <c r="G51" s="710">
        <v>22</v>
      </c>
      <c r="H51" s="710">
        <v>-7.7965399999999967</v>
      </c>
      <c r="I51" s="711">
        <v>0.64561181818181834</v>
      </c>
      <c r="J51" s="712" t="s">
        <v>1</v>
      </c>
    </row>
    <row r="52" spans="1:10" ht="14.4" customHeight="1" x14ac:dyDescent="0.3">
      <c r="A52" s="708" t="s">
        <v>590</v>
      </c>
      <c r="B52" s="709" t="s">
        <v>2999</v>
      </c>
      <c r="C52" s="710">
        <v>5.9975399999999999</v>
      </c>
      <c r="D52" s="710">
        <v>2.1129000000000002</v>
      </c>
      <c r="E52" s="710"/>
      <c r="F52" s="710">
        <v>7.0367100000000002</v>
      </c>
      <c r="G52" s="710">
        <v>4</v>
      </c>
      <c r="H52" s="710">
        <v>3.0367100000000002</v>
      </c>
      <c r="I52" s="711">
        <v>1.7591775000000001</v>
      </c>
      <c r="J52" s="712" t="s">
        <v>1</v>
      </c>
    </row>
    <row r="53" spans="1:10" ht="14.4" customHeight="1" x14ac:dyDescent="0.3">
      <c r="A53" s="708" t="s">
        <v>590</v>
      </c>
      <c r="B53" s="709" t="s">
        <v>592</v>
      </c>
      <c r="C53" s="710">
        <v>330.46773999999988</v>
      </c>
      <c r="D53" s="710">
        <v>223.47160999999997</v>
      </c>
      <c r="E53" s="710"/>
      <c r="F53" s="710">
        <v>245.36975999999996</v>
      </c>
      <c r="G53" s="710">
        <v>251</v>
      </c>
      <c r="H53" s="710">
        <v>-5.6302400000000432</v>
      </c>
      <c r="I53" s="711">
        <v>0.97756876494023892</v>
      </c>
      <c r="J53" s="712" t="s">
        <v>585</v>
      </c>
    </row>
    <row r="54" spans="1:10" ht="14.4" customHeight="1" x14ac:dyDescent="0.3">
      <c r="A54" s="708" t="s">
        <v>571</v>
      </c>
      <c r="B54" s="709" t="s">
        <v>571</v>
      </c>
      <c r="C54" s="710" t="s">
        <v>571</v>
      </c>
      <c r="D54" s="710" t="s">
        <v>571</v>
      </c>
      <c r="E54" s="710"/>
      <c r="F54" s="710" t="s">
        <v>571</v>
      </c>
      <c r="G54" s="710" t="s">
        <v>571</v>
      </c>
      <c r="H54" s="710" t="s">
        <v>571</v>
      </c>
      <c r="I54" s="711" t="s">
        <v>571</v>
      </c>
      <c r="J54" s="712" t="s">
        <v>586</v>
      </c>
    </row>
    <row r="55" spans="1:10" ht="14.4" customHeight="1" x14ac:dyDescent="0.3">
      <c r="A55" s="708" t="s">
        <v>3001</v>
      </c>
      <c r="B55" s="709" t="s">
        <v>3002</v>
      </c>
      <c r="C55" s="710" t="s">
        <v>571</v>
      </c>
      <c r="D55" s="710" t="s">
        <v>571</v>
      </c>
      <c r="E55" s="710"/>
      <c r="F55" s="710" t="s">
        <v>571</v>
      </c>
      <c r="G55" s="710" t="s">
        <v>571</v>
      </c>
      <c r="H55" s="710" t="s">
        <v>571</v>
      </c>
      <c r="I55" s="711" t="s">
        <v>571</v>
      </c>
      <c r="J55" s="712" t="s">
        <v>0</v>
      </c>
    </row>
    <row r="56" spans="1:10" ht="14.4" customHeight="1" x14ac:dyDescent="0.3">
      <c r="A56" s="708" t="s">
        <v>3001</v>
      </c>
      <c r="B56" s="709" t="s">
        <v>2987</v>
      </c>
      <c r="C56" s="710">
        <v>0</v>
      </c>
      <c r="D56" s="710">
        <v>-64.174600000000041</v>
      </c>
      <c r="E56" s="710"/>
      <c r="F56" s="710">
        <v>-105.7149</v>
      </c>
      <c r="G56" s="710">
        <v>133</v>
      </c>
      <c r="H56" s="710">
        <v>-238.7149</v>
      </c>
      <c r="I56" s="711">
        <v>-0.79484887218045108</v>
      </c>
      <c r="J56" s="712" t="s">
        <v>1</v>
      </c>
    </row>
    <row r="57" spans="1:10" ht="14.4" customHeight="1" x14ac:dyDescent="0.3">
      <c r="A57" s="708" t="s">
        <v>3001</v>
      </c>
      <c r="B57" s="709" t="s">
        <v>2988</v>
      </c>
      <c r="C57" s="710">
        <v>7175.6221800000085</v>
      </c>
      <c r="D57" s="710">
        <v>8690.2895300000109</v>
      </c>
      <c r="E57" s="710"/>
      <c r="F57" s="710">
        <v>8126.6743799999904</v>
      </c>
      <c r="G57" s="710">
        <v>8600</v>
      </c>
      <c r="H57" s="710">
        <v>-473.32562000000962</v>
      </c>
      <c r="I57" s="711">
        <v>0.94496213720930122</v>
      </c>
      <c r="J57" s="712" t="s">
        <v>1</v>
      </c>
    </row>
    <row r="58" spans="1:10" ht="14.4" customHeight="1" x14ac:dyDescent="0.3">
      <c r="A58" s="708" t="s">
        <v>3001</v>
      </c>
      <c r="B58" s="709" t="s">
        <v>2989</v>
      </c>
      <c r="C58" s="710">
        <v>206.02420000000001</v>
      </c>
      <c r="D58" s="710">
        <v>146.36189999999993</v>
      </c>
      <c r="E58" s="710"/>
      <c r="F58" s="710">
        <v>215.69488999999999</v>
      </c>
      <c r="G58" s="710">
        <v>140</v>
      </c>
      <c r="H58" s="710">
        <v>75.694889999999987</v>
      </c>
      <c r="I58" s="711">
        <v>1.5406777857142857</v>
      </c>
      <c r="J58" s="712" t="s">
        <v>1</v>
      </c>
    </row>
    <row r="59" spans="1:10" ht="14.4" customHeight="1" x14ac:dyDescent="0.3">
      <c r="A59" s="708" t="s">
        <v>3001</v>
      </c>
      <c r="B59" s="709" t="s">
        <v>2992</v>
      </c>
      <c r="C59" s="710">
        <v>0</v>
      </c>
      <c r="D59" s="710">
        <v>0</v>
      </c>
      <c r="E59" s="710"/>
      <c r="F59" s="710">
        <v>0</v>
      </c>
      <c r="G59" s="710">
        <v>0</v>
      </c>
      <c r="H59" s="710">
        <v>0</v>
      </c>
      <c r="I59" s="711" t="s">
        <v>571</v>
      </c>
      <c r="J59" s="712" t="s">
        <v>1</v>
      </c>
    </row>
    <row r="60" spans="1:10" ht="14.4" customHeight="1" x14ac:dyDescent="0.3">
      <c r="A60" s="708" t="s">
        <v>3001</v>
      </c>
      <c r="B60" s="709" t="s">
        <v>2993</v>
      </c>
      <c r="C60" s="710">
        <v>568.46437000000003</v>
      </c>
      <c r="D60" s="710">
        <v>636.34967999999969</v>
      </c>
      <c r="E60" s="710"/>
      <c r="F60" s="710">
        <v>657.11633000000018</v>
      </c>
      <c r="G60" s="710">
        <v>687</v>
      </c>
      <c r="H60" s="710">
        <v>-29.883669999999825</v>
      </c>
      <c r="I60" s="711">
        <v>0.95650120815138306</v>
      </c>
      <c r="J60" s="712" t="s">
        <v>1</v>
      </c>
    </row>
    <row r="61" spans="1:10" ht="14.4" customHeight="1" x14ac:dyDescent="0.3">
      <c r="A61" s="708" t="s">
        <v>3001</v>
      </c>
      <c r="B61" s="709" t="s">
        <v>2994</v>
      </c>
      <c r="C61" s="710">
        <v>0</v>
      </c>
      <c r="D61" s="710">
        <v>0</v>
      </c>
      <c r="E61" s="710"/>
      <c r="F61" s="710">
        <v>0</v>
      </c>
      <c r="G61" s="710">
        <v>0</v>
      </c>
      <c r="H61" s="710">
        <v>0</v>
      </c>
      <c r="I61" s="711" t="s">
        <v>571</v>
      </c>
      <c r="J61" s="712" t="s">
        <v>1</v>
      </c>
    </row>
    <row r="62" spans="1:10" ht="14.4" customHeight="1" x14ac:dyDescent="0.3">
      <c r="A62" s="708" t="s">
        <v>3001</v>
      </c>
      <c r="B62" s="709" t="s">
        <v>2995</v>
      </c>
      <c r="C62" s="710">
        <v>57.277809999999995</v>
      </c>
      <c r="D62" s="710">
        <v>40.244769999999995</v>
      </c>
      <c r="E62" s="710"/>
      <c r="F62" s="710">
        <v>39.950969999999998</v>
      </c>
      <c r="G62" s="710">
        <v>45</v>
      </c>
      <c r="H62" s="710">
        <v>-5.0490300000000019</v>
      </c>
      <c r="I62" s="711">
        <v>0.88779933333333327</v>
      </c>
      <c r="J62" s="712" t="s">
        <v>1</v>
      </c>
    </row>
    <row r="63" spans="1:10" ht="14.4" customHeight="1" x14ac:dyDescent="0.3">
      <c r="A63" s="708" t="s">
        <v>3001</v>
      </c>
      <c r="B63" s="709" t="s">
        <v>2996</v>
      </c>
      <c r="C63" s="710">
        <v>0</v>
      </c>
      <c r="D63" s="710">
        <v>0</v>
      </c>
      <c r="E63" s="710"/>
      <c r="F63" s="710">
        <v>0</v>
      </c>
      <c r="G63" s="710">
        <v>0</v>
      </c>
      <c r="H63" s="710">
        <v>0</v>
      </c>
      <c r="I63" s="711" t="s">
        <v>571</v>
      </c>
      <c r="J63" s="712" t="s">
        <v>1</v>
      </c>
    </row>
    <row r="64" spans="1:10" ht="14.4" customHeight="1" x14ac:dyDescent="0.3">
      <c r="A64" s="708" t="s">
        <v>3001</v>
      </c>
      <c r="B64" s="709" t="s">
        <v>3000</v>
      </c>
      <c r="C64" s="710">
        <v>182.20376999999999</v>
      </c>
      <c r="D64" s="710">
        <v>118.84797999999998</v>
      </c>
      <c r="E64" s="710"/>
      <c r="F64" s="710">
        <v>189.5273</v>
      </c>
      <c r="G64" s="710">
        <v>133</v>
      </c>
      <c r="H64" s="710">
        <v>56.527299999999997</v>
      </c>
      <c r="I64" s="711">
        <v>1.4250172932330827</v>
      </c>
      <c r="J64" s="712" t="s">
        <v>1</v>
      </c>
    </row>
    <row r="65" spans="1:10" ht="14.4" customHeight="1" x14ac:dyDescent="0.3">
      <c r="A65" s="708" t="s">
        <v>3001</v>
      </c>
      <c r="B65" s="709" t="s">
        <v>3003</v>
      </c>
      <c r="C65" s="710">
        <v>8189.5923300000077</v>
      </c>
      <c r="D65" s="710">
        <v>9567.9192600000097</v>
      </c>
      <c r="E65" s="710"/>
      <c r="F65" s="710">
        <v>9123.2489699999915</v>
      </c>
      <c r="G65" s="710">
        <v>9739</v>
      </c>
      <c r="H65" s="710">
        <v>-615.75103000000854</v>
      </c>
      <c r="I65" s="711">
        <v>0.9367747171167462</v>
      </c>
      <c r="J65" s="712" t="s">
        <v>585</v>
      </c>
    </row>
    <row r="66" spans="1:10" ht="14.4" customHeight="1" x14ac:dyDescent="0.3">
      <c r="A66" s="708" t="s">
        <v>571</v>
      </c>
      <c r="B66" s="709" t="s">
        <v>571</v>
      </c>
      <c r="C66" s="710" t="s">
        <v>571</v>
      </c>
      <c r="D66" s="710" t="s">
        <v>571</v>
      </c>
      <c r="E66" s="710"/>
      <c r="F66" s="710" t="s">
        <v>571</v>
      </c>
      <c r="G66" s="710" t="s">
        <v>571</v>
      </c>
      <c r="H66" s="710" t="s">
        <v>571</v>
      </c>
      <c r="I66" s="711" t="s">
        <v>571</v>
      </c>
      <c r="J66" s="712" t="s">
        <v>586</v>
      </c>
    </row>
    <row r="67" spans="1:10" ht="14.4" customHeight="1" x14ac:dyDescent="0.3">
      <c r="A67" s="708" t="s">
        <v>569</v>
      </c>
      <c r="B67" s="709" t="s">
        <v>580</v>
      </c>
      <c r="C67" s="710">
        <v>9224.626770000008</v>
      </c>
      <c r="D67" s="710">
        <v>10418.43054000001</v>
      </c>
      <c r="E67" s="710"/>
      <c r="F67" s="710">
        <v>9981.1909699999906</v>
      </c>
      <c r="G67" s="710">
        <v>10695</v>
      </c>
      <c r="H67" s="710">
        <v>-713.80903000000944</v>
      </c>
      <c r="I67" s="711">
        <v>0.93325768770453399</v>
      </c>
      <c r="J67" s="712" t="s">
        <v>581</v>
      </c>
    </row>
  </sheetData>
  <mergeCells count="3">
    <mergeCell ref="A1:I1"/>
    <mergeCell ref="F3:I3"/>
    <mergeCell ref="C4:D4"/>
  </mergeCells>
  <conditionalFormatting sqref="F21 F68:F65537">
    <cfRule type="cellIs" dxfId="46" priority="18" stopIfTrue="1" operator="greaterThan">
      <formula>1</formula>
    </cfRule>
  </conditionalFormatting>
  <conditionalFormatting sqref="H5:H20">
    <cfRule type="expression" dxfId="45" priority="14">
      <formula>$H5&gt;0</formula>
    </cfRule>
  </conditionalFormatting>
  <conditionalFormatting sqref="I5:I20">
    <cfRule type="expression" dxfId="44" priority="15">
      <formula>$I5&gt;1</formula>
    </cfRule>
  </conditionalFormatting>
  <conditionalFormatting sqref="B5:B20">
    <cfRule type="expression" dxfId="43" priority="11">
      <formula>OR($J5="NS",$J5="SumaNS",$J5="Účet")</formula>
    </cfRule>
  </conditionalFormatting>
  <conditionalFormatting sqref="F5:I20 B5:D20">
    <cfRule type="expression" dxfId="42" priority="17">
      <formula>AND($J5&lt;&gt;"",$J5&lt;&gt;"mezeraKL")</formula>
    </cfRule>
  </conditionalFormatting>
  <conditionalFormatting sqref="B5:D20 F5:I20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40" priority="13">
      <formula>OR($J5="SumaNS",$J5="NS")</formula>
    </cfRule>
  </conditionalFormatting>
  <conditionalFormatting sqref="A5:A20">
    <cfRule type="expression" dxfId="39" priority="9">
      <formula>AND($J5&lt;&gt;"mezeraKL",$J5&lt;&gt;"")</formula>
    </cfRule>
  </conditionalFormatting>
  <conditionalFormatting sqref="A5:A20">
    <cfRule type="expression" dxfId="38" priority="10">
      <formula>AND($J5&lt;&gt;"",$J5&lt;&gt;"mezeraKL")</formula>
    </cfRule>
  </conditionalFormatting>
  <conditionalFormatting sqref="H22:H67">
    <cfRule type="expression" dxfId="37" priority="6">
      <formula>$H22&gt;0</formula>
    </cfRule>
  </conditionalFormatting>
  <conditionalFormatting sqref="A22:A67">
    <cfRule type="expression" dxfId="36" priority="5">
      <formula>AND($J22&lt;&gt;"mezeraKL",$J22&lt;&gt;"")</formula>
    </cfRule>
  </conditionalFormatting>
  <conditionalFormatting sqref="I22:I67">
    <cfRule type="expression" dxfId="35" priority="7">
      <formula>$I22&gt;1</formula>
    </cfRule>
  </conditionalFormatting>
  <conditionalFormatting sqref="B22:B67">
    <cfRule type="expression" dxfId="34" priority="4">
      <formula>OR($J22="NS",$J22="SumaNS",$J22="Účet")</formula>
    </cfRule>
  </conditionalFormatting>
  <conditionalFormatting sqref="A22:D67 F22:I67">
    <cfRule type="expression" dxfId="33" priority="8">
      <formula>AND($J22&lt;&gt;"",$J22&lt;&gt;"mezeraKL")</formula>
    </cfRule>
  </conditionalFormatting>
  <conditionalFormatting sqref="B22:D67 F22:I67">
    <cfRule type="expression" dxfId="32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7 F22:I67">
    <cfRule type="expression" dxfId="31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5567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46.019901820708739</v>
      </c>
      <c r="J3" s="203">
        <f>SUBTOTAL(9,J5:J1048576)</f>
        <v>198277.05000000075</v>
      </c>
      <c r="K3" s="204">
        <f>SUBTOTAL(9,K5:K1048576)</f>
        <v>9124690.3742997926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569</v>
      </c>
      <c r="B5" s="804" t="s">
        <v>570</v>
      </c>
      <c r="C5" s="807" t="s">
        <v>582</v>
      </c>
      <c r="D5" s="822" t="s">
        <v>583</v>
      </c>
      <c r="E5" s="807" t="s">
        <v>3004</v>
      </c>
      <c r="F5" s="822" t="s">
        <v>3005</v>
      </c>
      <c r="G5" s="807" t="s">
        <v>3006</v>
      </c>
      <c r="H5" s="807" t="s">
        <v>3007</v>
      </c>
      <c r="I5" s="225">
        <v>147.19250106811523</v>
      </c>
      <c r="J5" s="225">
        <v>5</v>
      </c>
      <c r="K5" s="817">
        <v>735.96002197265625</v>
      </c>
    </row>
    <row r="6" spans="1:11" ht="14.4" customHeight="1" x14ac:dyDescent="0.3">
      <c r="A6" s="726" t="s">
        <v>569</v>
      </c>
      <c r="B6" s="727" t="s">
        <v>570</v>
      </c>
      <c r="C6" s="728" t="s">
        <v>582</v>
      </c>
      <c r="D6" s="729" t="s">
        <v>583</v>
      </c>
      <c r="E6" s="728" t="s">
        <v>3004</v>
      </c>
      <c r="F6" s="729" t="s">
        <v>3005</v>
      </c>
      <c r="G6" s="728" t="s">
        <v>3008</v>
      </c>
      <c r="H6" s="728" t="s">
        <v>3009</v>
      </c>
      <c r="I6" s="731">
        <v>147.16999816894531</v>
      </c>
      <c r="J6" s="731">
        <v>5</v>
      </c>
      <c r="K6" s="732">
        <v>735.84999084472656</v>
      </c>
    </row>
    <row r="7" spans="1:11" ht="14.4" customHeight="1" x14ac:dyDescent="0.3">
      <c r="A7" s="726" t="s">
        <v>569</v>
      </c>
      <c r="B7" s="727" t="s">
        <v>570</v>
      </c>
      <c r="C7" s="728" t="s">
        <v>582</v>
      </c>
      <c r="D7" s="729" t="s">
        <v>583</v>
      </c>
      <c r="E7" s="728" t="s">
        <v>3004</v>
      </c>
      <c r="F7" s="729" t="s">
        <v>3005</v>
      </c>
      <c r="G7" s="728" t="s">
        <v>3010</v>
      </c>
      <c r="H7" s="728" t="s">
        <v>3011</v>
      </c>
      <c r="I7" s="731">
        <v>152.46000671386719</v>
      </c>
      <c r="J7" s="731">
        <v>2</v>
      </c>
      <c r="K7" s="732">
        <v>304.92001342773437</v>
      </c>
    </row>
    <row r="8" spans="1:11" ht="14.4" customHeight="1" x14ac:dyDescent="0.3">
      <c r="A8" s="726" t="s">
        <v>569</v>
      </c>
      <c r="B8" s="727" t="s">
        <v>570</v>
      </c>
      <c r="C8" s="728" t="s">
        <v>582</v>
      </c>
      <c r="D8" s="729" t="s">
        <v>583</v>
      </c>
      <c r="E8" s="728" t="s">
        <v>3012</v>
      </c>
      <c r="F8" s="729" t="s">
        <v>3013</v>
      </c>
      <c r="G8" s="728" t="s">
        <v>3014</v>
      </c>
      <c r="H8" s="728" t="s">
        <v>3015</v>
      </c>
      <c r="I8" s="731">
        <v>713.56624603271484</v>
      </c>
      <c r="J8" s="731">
        <v>29</v>
      </c>
      <c r="K8" s="732">
        <v>20693.4599609375</v>
      </c>
    </row>
    <row r="9" spans="1:11" ht="14.4" customHeight="1" x14ac:dyDescent="0.3">
      <c r="A9" s="726" t="s">
        <v>569</v>
      </c>
      <c r="B9" s="727" t="s">
        <v>570</v>
      </c>
      <c r="C9" s="728" t="s">
        <v>582</v>
      </c>
      <c r="D9" s="729" t="s">
        <v>583</v>
      </c>
      <c r="E9" s="728" t="s">
        <v>3012</v>
      </c>
      <c r="F9" s="729" t="s">
        <v>3013</v>
      </c>
      <c r="G9" s="728" t="s">
        <v>3016</v>
      </c>
      <c r="H9" s="728" t="s">
        <v>3017</v>
      </c>
      <c r="I9" s="731">
        <v>6.244999885559082</v>
      </c>
      <c r="J9" s="731">
        <v>1200</v>
      </c>
      <c r="K9" s="732">
        <v>7491.39990234375</v>
      </c>
    </row>
    <row r="10" spans="1:11" ht="14.4" customHeight="1" x14ac:dyDescent="0.3">
      <c r="A10" s="726" t="s">
        <v>569</v>
      </c>
      <c r="B10" s="727" t="s">
        <v>570</v>
      </c>
      <c r="C10" s="728" t="s">
        <v>582</v>
      </c>
      <c r="D10" s="729" t="s">
        <v>583</v>
      </c>
      <c r="E10" s="728" t="s">
        <v>3012</v>
      </c>
      <c r="F10" s="729" t="s">
        <v>3013</v>
      </c>
      <c r="G10" s="728" t="s">
        <v>3016</v>
      </c>
      <c r="H10" s="728" t="s">
        <v>3018</v>
      </c>
      <c r="I10" s="731">
        <v>6.244999885559082</v>
      </c>
      <c r="J10" s="731">
        <v>200</v>
      </c>
      <c r="K10" s="732">
        <v>1249</v>
      </c>
    </row>
    <row r="11" spans="1:11" ht="14.4" customHeight="1" x14ac:dyDescent="0.3">
      <c r="A11" s="726" t="s">
        <v>569</v>
      </c>
      <c r="B11" s="727" t="s">
        <v>570</v>
      </c>
      <c r="C11" s="728" t="s">
        <v>582</v>
      </c>
      <c r="D11" s="729" t="s">
        <v>583</v>
      </c>
      <c r="E11" s="728" t="s">
        <v>3012</v>
      </c>
      <c r="F11" s="729" t="s">
        <v>3013</v>
      </c>
      <c r="G11" s="728" t="s">
        <v>3019</v>
      </c>
      <c r="H11" s="728" t="s">
        <v>3020</v>
      </c>
      <c r="I11" s="731">
        <v>9.0200004577636719</v>
      </c>
      <c r="J11" s="731">
        <v>140</v>
      </c>
      <c r="K11" s="732">
        <v>1262.800048828125</v>
      </c>
    </row>
    <row r="12" spans="1:11" ht="14.4" customHeight="1" x14ac:dyDescent="0.3">
      <c r="A12" s="726" t="s">
        <v>569</v>
      </c>
      <c r="B12" s="727" t="s">
        <v>570</v>
      </c>
      <c r="C12" s="728" t="s">
        <v>582</v>
      </c>
      <c r="D12" s="729" t="s">
        <v>583</v>
      </c>
      <c r="E12" s="728" t="s">
        <v>3012</v>
      </c>
      <c r="F12" s="729" t="s">
        <v>3013</v>
      </c>
      <c r="G12" s="728" t="s">
        <v>3019</v>
      </c>
      <c r="H12" s="728" t="s">
        <v>3021</v>
      </c>
      <c r="I12" s="731">
        <v>9.0100002288818359</v>
      </c>
      <c r="J12" s="731">
        <v>280</v>
      </c>
      <c r="K12" s="732">
        <v>2522.800048828125</v>
      </c>
    </row>
    <row r="13" spans="1:11" ht="14.4" customHeight="1" x14ac:dyDescent="0.3">
      <c r="A13" s="726" t="s">
        <v>569</v>
      </c>
      <c r="B13" s="727" t="s">
        <v>570</v>
      </c>
      <c r="C13" s="728" t="s">
        <v>582</v>
      </c>
      <c r="D13" s="729" t="s">
        <v>583</v>
      </c>
      <c r="E13" s="728" t="s">
        <v>3012</v>
      </c>
      <c r="F13" s="729" t="s">
        <v>3013</v>
      </c>
      <c r="G13" s="728" t="s">
        <v>3022</v>
      </c>
      <c r="H13" s="728" t="s">
        <v>3023</v>
      </c>
      <c r="I13" s="731">
        <v>8.5900001525878906</v>
      </c>
      <c r="J13" s="731">
        <v>100</v>
      </c>
      <c r="K13" s="732">
        <v>859</v>
      </c>
    </row>
    <row r="14" spans="1:11" ht="14.4" customHeight="1" x14ac:dyDescent="0.3">
      <c r="A14" s="726" t="s">
        <v>569</v>
      </c>
      <c r="B14" s="727" t="s">
        <v>570</v>
      </c>
      <c r="C14" s="728" t="s">
        <v>582</v>
      </c>
      <c r="D14" s="729" t="s">
        <v>583</v>
      </c>
      <c r="E14" s="728" t="s">
        <v>3012</v>
      </c>
      <c r="F14" s="729" t="s">
        <v>3013</v>
      </c>
      <c r="G14" s="728" t="s">
        <v>3024</v>
      </c>
      <c r="H14" s="728" t="s">
        <v>3025</v>
      </c>
      <c r="I14" s="731">
        <v>0.87999999523162842</v>
      </c>
      <c r="J14" s="731">
        <v>3300</v>
      </c>
      <c r="K14" s="732">
        <v>2904</v>
      </c>
    </row>
    <row r="15" spans="1:11" ht="14.4" customHeight="1" x14ac:dyDescent="0.3">
      <c r="A15" s="726" t="s">
        <v>569</v>
      </c>
      <c r="B15" s="727" t="s">
        <v>570</v>
      </c>
      <c r="C15" s="728" t="s">
        <v>582</v>
      </c>
      <c r="D15" s="729" t="s">
        <v>583</v>
      </c>
      <c r="E15" s="728" t="s">
        <v>3012</v>
      </c>
      <c r="F15" s="729" t="s">
        <v>3013</v>
      </c>
      <c r="G15" s="728" t="s">
        <v>3026</v>
      </c>
      <c r="H15" s="728" t="s">
        <v>3027</v>
      </c>
      <c r="I15" s="731">
        <v>3.0157142707279752</v>
      </c>
      <c r="J15" s="731">
        <v>6200</v>
      </c>
      <c r="K15" s="732">
        <v>18696</v>
      </c>
    </row>
    <row r="16" spans="1:11" ht="14.4" customHeight="1" x14ac:dyDescent="0.3">
      <c r="A16" s="726" t="s">
        <v>569</v>
      </c>
      <c r="B16" s="727" t="s">
        <v>570</v>
      </c>
      <c r="C16" s="728" t="s">
        <v>582</v>
      </c>
      <c r="D16" s="729" t="s">
        <v>583</v>
      </c>
      <c r="E16" s="728" t="s">
        <v>3012</v>
      </c>
      <c r="F16" s="729" t="s">
        <v>3013</v>
      </c>
      <c r="G16" s="728" t="s">
        <v>3028</v>
      </c>
      <c r="H16" s="728" t="s">
        <v>3029</v>
      </c>
      <c r="I16" s="731">
        <v>1.1749999523162842</v>
      </c>
      <c r="J16" s="731">
        <v>2400</v>
      </c>
      <c r="K16" s="732">
        <v>2820</v>
      </c>
    </row>
    <row r="17" spans="1:11" ht="14.4" customHeight="1" x14ac:dyDescent="0.3">
      <c r="A17" s="726" t="s">
        <v>569</v>
      </c>
      <c r="B17" s="727" t="s">
        <v>570</v>
      </c>
      <c r="C17" s="728" t="s">
        <v>582</v>
      </c>
      <c r="D17" s="729" t="s">
        <v>583</v>
      </c>
      <c r="E17" s="728" t="s">
        <v>3012</v>
      </c>
      <c r="F17" s="729" t="s">
        <v>3013</v>
      </c>
      <c r="G17" s="728" t="s">
        <v>3030</v>
      </c>
      <c r="H17" s="728" t="s">
        <v>3031</v>
      </c>
      <c r="I17" s="731">
        <v>22.14714241027832</v>
      </c>
      <c r="J17" s="731">
        <v>375</v>
      </c>
      <c r="K17" s="732">
        <v>8305.25</v>
      </c>
    </row>
    <row r="18" spans="1:11" ht="14.4" customHeight="1" x14ac:dyDescent="0.3">
      <c r="A18" s="726" t="s">
        <v>569</v>
      </c>
      <c r="B18" s="727" t="s">
        <v>570</v>
      </c>
      <c r="C18" s="728" t="s">
        <v>582</v>
      </c>
      <c r="D18" s="729" t="s">
        <v>583</v>
      </c>
      <c r="E18" s="728" t="s">
        <v>3012</v>
      </c>
      <c r="F18" s="729" t="s">
        <v>3013</v>
      </c>
      <c r="G18" s="728" t="s">
        <v>3032</v>
      </c>
      <c r="H18" s="728" t="s">
        <v>3033</v>
      </c>
      <c r="I18" s="731">
        <v>30.171428680419922</v>
      </c>
      <c r="J18" s="731">
        <v>350</v>
      </c>
      <c r="K18" s="732">
        <v>10560</v>
      </c>
    </row>
    <row r="19" spans="1:11" ht="14.4" customHeight="1" x14ac:dyDescent="0.3">
      <c r="A19" s="726" t="s">
        <v>569</v>
      </c>
      <c r="B19" s="727" t="s">
        <v>570</v>
      </c>
      <c r="C19" s="728" t="s">
        <v>582</v>
      </c>
      <c r="D19" s="729" t="s">
        <v>583</v>
      </c>
      <c r="E19" s="728" t="s">
        <v>3012</v>
      </c>
      <c r="F19" s="729" t="s">
        <v>3013</v>
      </c>
      <c r="G19" s="728" t="s">
        <v>3034</v>
      </c>
      <c r="H19" s="728" t="s">
        <v>3035</v>
      </c>
      <c r="I19" s="731">
        <v>5.2750000953674316</v>
      </c>
      <c r="J19" s="731">
        <v>80</v>
      </c>
      <c r="K19" s="732">
        <v>421.89999389648437</v>
      </c>
    </row>
    <row r="20" spans="1:11" ht="14.4" customHeight="1" x14ac:dyDescent="0.3">
      <c r="A20" s="726" t="s">
        <v>569</v>
      </c>
      <c r="B20" s="727" t="s">
        <v>570</v>
      </c>
      <c r="C20" s="728" t="s">
        <v>582</v>
      </c>
      <c r="D20" s="729" t="s">
        <v>583</v>
      </c>
      <c r="E20" s="728" t="s">
        <v>3012</v>
      </c>
      <c r="F20" s="729" t="s">
        <v>3013</v>
      </c>
      <c r="G20" s="728" t="s">
        <v>3036</v>
      </c>
      <c r="H20" s="728" t="s">
        <v>3037</v>
      </c>
      <c r="I20" s="731">
        <v>233.80000305175781</v>
      </c>
      <c r="J20" s="731">
        <v>30</v>
      </c>
      <c r="K20" s="732">
        <v>7013.93994140625</v>
      </c>
    </row>
    <row r="21" spans="1:11" ht="14.4" customHeight="1" x14ac:dyDescent="0.3">
      <c r="A21" s="726" t="s">
        <v>569</v>
      </c>
      <c r="B21" s="727" t="s">
        <v>570</v>
      </c>
      <c r="C21" s="728" t="s">
        <v>582</v>
      </c>
      <c r="D21" s="729" t="s">
        <v>583</v>
      </c>
      <c r="E21" s="728" t="s">
        <v>3012</v>
      </c>
      <c r="F21" s="729" t="s">
        <v>3013</v>
      </c>
      <c r="G21" s="728" t="s">
        <v>3038</v>
      </c>
      <c r="H21" s="728" t="s">
        <v>3039</v>
      </c>
      <c r="I21" s="731">
        <v>257.04998779296875</v>
      </c>
      <c r="J21" s="731">
        <v>5</v>
      </c>
      <c r="K21" s="732">
        <v>1285.239990234375</v>
      </c>
    </row>
    <row r="22" spans="1:11" ht="14.4" customHeight="1" x14ac:dyDescent="0.3">
      <c r="A22" s="726" t="s">
        <v>569</v>
      </c>
      <c r="B22" s="727" t="s">
        <v>570</v>
      </c>
      <c r="C22" s="728" t="s">
        <v>582</v>
      </c>
      <c r="D22" s="729" t="s">
        <v>583</v>
      </c>
      <c r="E22" s="728" t="s">
        <v>3012</v>
      </c>
      <c r="F22" s="729" t="s">
        <v>3013</v>
      </c>
      <c r="G22" s="728" t="s">
        <v>3040</v>
      </c>
      <c r="H22" s="728" t="s">
        <v>3041</v>
      </c>
      <c r="I22" s="731">
        <v>124.41000366210937</v>
      </c>
      <c r="J22" s="731">
        <v>10</v>
      </c>
      <c r="K22" s="732">
        <v>1244.0799560546875</v>
      </c>
    </row>
    <row r="23" spans="1:11" ht="14.4" customHeight="1" x14ac:dyDescent="0.3">
      <c r="A23" s="726" t="s">
        <v>569</v>
      </c>
      <c r="B23" s="727" t="s">
        <v>570</v>
      </c>
      <c r="C23" s="728" t="s">
        <v>582</v>
      </c>
      <c r="D23" s="729" t="s">
        <v>583</v>
      </c>
      <c r="E23" s="728" t="s">
        <v>3012</v>
      </c>
      <c r="F23" s="729" t="s">
        <v>3013</v>
      </c>
      <c r="G23" s="728" t="s">
        <v>3042</v>
      </c>
      <c r="H23" s="728" t="s">
        <v>3043</v>
      </c>
      <c r="I23" s="731">
        <v>149.80000000000001</v>
      </c>
      <c r="J23" s="731">
        <v>85</v>
      </c>
      <c r="K23" s="732">
        <v>12620.749877929688</v>
      </c>
    </row>
    <row r="24" spans="1:11" ht="14.4" customHeight="1" x14ac:dyDescent="0.3">
      <c r="A24" s="726" t="s">
        <v>569</v>
      </c>
      <c r="B24" s="727" t="s">
        <v>570</v>
      </c>
      <c r="C24" s="728" t="s">
        <v>582</v>
      </c>
      <c r="D24" s="729" t="s">
        <v>583</v>
      </c>
      <c r="E24" s="728" t="s">
        <v>3012</v>
      </c>
      <c r="F24" s="729" t="s">
        <v>3013</v>
      </c>
      <c r="G24" s="728" t="s">
        <v>3044</v>
      </c>
      <c r="H24" s="728" t="s">
        <v>3045</v>
      </c>
      <c r="I24" s="731">
        <v>1.3799999952316284</v>
      </c>
      <c r="J24" s="731">
        <v>850</v>
      </c>
      <c r="K24" s="732">
        <v>1173</v>
      </c>
    </row>
    <row r="25" spans="1:11" ht="14.4" customHeight="1" x14ac:dyDescent="0.3">
      <c r="A25" s="726" t="s">
        <v>569</v>
      </c>
      <c r="B25" s="727" t="s">
        <v>570</v>
      </c>
      <c r="C25" s="728" t="s">
        <v>582</v>
      </c>
      <c r="D25" s="729" t="s">
        <v>583</v>
      </c>
      <c r="E25" s="728" t="s">
        <v>3012</v>
      </c>
      <c r="F25" s="729" t="s">
        <v>3013</v>
      </c>
      <c r="G25" s="728" t="s">
        <v>3046</v>
      </c>
      <c r="H25" s="728" t="s">
        <v>3047</v>
      </c>
      <c r="I25" s="731">
        <v>0.8566666841506958</v>
      </c>
      <c r="J25" s="731">
        <v>1100</v>
      </c>
      <c r="K25" s="732">
        <v>943</v>
      </c>
    </row>
    <row r="26" spans="1:11" ht="14.4" customHeight="1" x14ac:dyDescent="0.3">
      <c r="A26" s="726" t="s">
        <v>569</v>
      </c>
      <c r="B26" s="727" t="s">
        <v>570</v>
      </c>
      <c r="C26" s="728" t="s">
        <v>582</v>
      </c>
      <c r="D26" s="729" t="s">
        <v>583</v>
      </c>
      <c r="E26" s="728" t="s">
        <v>3012</v>
      </c>
      <c r="F26" s="729" t="s">
        <v>3013</v>
      </c>
      <c r="G26" s="728" t="s">
        <v>3048</v>
      </c>
      <c r="H26" s="728" t="s">
        <v>3049</v>
      </c>
      <c r="I26" s="731">
        <v>1.5199999809265137</v>
      </c>
      <c r="J26" s="731">
        <v>900</v>
      </c>
      <c r="K26" s="732">
        <v>1368</v>
      </c>
    </row>
    <row r="27" spans="1:11" ht="14.4" customHeight="1" x14ac:dyDescent="0.3">
      <c r="A27" s="726" t="s">
        <v>569</v>
      </c>
      <c r="B27" s="727" t="s">
        <v>570</v>
      </c>
      <c r="C27" s="728" t="s">
        <v>582</v>
      </c>
      <c r="D27" s="729" t="s">
        <v>583</v>
      </c>
      <c r="E27" s="728" t="s">
        <v>3012</v>
      </c>
      <c r="F27" s="729" t="s">
        <v>3013</v>
      </c>
      <c r="G27" s="728" t="s">
        <v>3050</v>
      </c>
      <c r="H27" s="728" t="s">
        <v>3051</v>
      </c>
      <c r="I27" s="731">
        <v>3.3633332252502441</v>
      </c>
      <c r="J27" s="731">
        <v>500</v>
      </c>
      <c r="K27" s="732">
        <v>1681</v>
      </c>
    </row>
    <row r="28" spans="1:11" ht="14.4" customHeight="1" x14ac:dyDescent="0.3">
      <c r="A28" s="726" t="s">
        <v>569</v>
      </c>
      <c r="B28" s="727" t="s">
        <v>570</v>
      </c>
      <c r="C28" s="728" t="s">
        <v>582</v>
      </c>
      <c r="D28" s="729" t="s">
        <v>583</v>
      </c>
      <c r="E28" s="728" t="s">
        <v>3012</v>
      </c>
      <c r="F28" s="729" t="s">
        <v>3013</v>
      </c>
      <c r="G28" s="728" t="s">
        <v>3052</v>
      </c>
      <c r="H28" s="728" t="s">
        <v>3053</v>
      </c>
      <c r="I28" s="731">
        <v>7.5100002288818359</v>
      </c>
      <c r="J28" s="731">
        <v>12</v>
      </c>
      <c r="K28" s="732">
        <v>90.120002746582031</v>
      </c>
    </row>
    <row r="29" spans="1:11" ht="14.4" customHeight="1" x14ac:dyDescent="0.3">
      <c r="A29" s="726" t="s">
        <v>569</v>
      </c>
      <c r="B29" s="727" t="s">
        <v>570</v>
      </c>
      <c r="C29" s="728" t="s">
        <v>582</v>
      </c>
      <c r="D29" s="729" t="s">
        <v>583</v>
      </c>
      <c r="E29" s="728" t="s">
        <v>3012</v>
      </c>
      <c r="F29" s="729" t="s">
        <v>3013</v>
      </c>
      <c r="G29" s="728" t="s">
        <v>3054</v>
      </c>
      <c r="H29" s="728" t="s">
        <v>3055</v>
      </c>
      <c r="I29" s="731">
        <v>46</v>
      </c>
      <c r="J29" s="731">
        <v>2</v>
      </c>
      <c r="K29" s="732">
        <v>92</v>
      </c>
    </row>
    <row r="30" spans="1:11" ht="14.4" customHeight="1" x14ac:dyDescent="0.3">
      <c r="A30" s="726" t="s">
        <v>569</v>
      </c>
      <c r="B30" s="727" t="s">
        <v>570</v>
      </c>
      <c r="C30" s="728" t="s">
        <v>582</v>
      </c>
      <c r="D30" s="729" t="s">
        <v>583</v>
      </c>
      <c r="E30" s="728" t="s">
        <v>3012</v>
      </c>
      <c r="F30" s="729" t="s">
        <v>3013</v>
      </c>
      <c r="G30" s="728" t="s">
        <v>3056</v>
      </c>
      <c r="H30" s="728" t="s">
        <v>3057</v>
      </c>
      <c r="I30" s="731">
        <v>0.37999999523162842</v>
      </c>
      <c r="J30" s="731">
        <v>100</v>
      </c>
      <c r="K30" s="732">
        <v>38</v>
      </c>
    </row>
    <row r="31" spans="1:11" ht="14.4" customHeight="1" x14ac:dyDescent="0.3">
      <c r="A31" s="726" t="s">
        <v>569</v>
      </c>
      <c r="B31" s="727" t="s">
        <v>570</v>
      </c>
      <c r="C31" s="728" t="s">
        <v>582</v>
      </c>
      <c r="D31" s="729" t="s">
        <v>583</v>
      </c>
      <c r="E31" s="728" t="s">
        <v>3012</v>
      </c>
      <c r="F31" s="729" t="s">
        <v>3013</v>
      </c>
      <c r="G31" s="728" t="s">
        <v>3058</v>
      </c>
      <c r="H31" s="728" t="s">
        <v>3059</v>
      </c>
      <c r="I31" s="731">
        <v>8.5799999237060547</v>
      </c>
      <c r="J31" s="731">
        <v>384</v>
      </c>
      <c r="K31" s="732">
        <v>3294.7199401855469</v>
      </c>
    </row>
    <row r="32" spans="1:11" ht="14.4" customHeight="1" x14ac:dyDescent="0.3">
      <c r="A32" s="726" t="s">
        <v>569</v>
      </c>
      <c r="B32" s="727" t="s">
        <v>570</v>
      </c>
      <c r="C32" s="728" t="s">
        <v>582</v>
      </c>
      <c r="D32" s="729" t="s">
        <v>583</v>
      </c>
      <c r="E32" s="728" t="s">
        <v>3012</v>
      </c>
      <c r="F32" s="729" t="s">
        <v>3013</v>
      </c>
      <c r="G32" s="728" t="s">
        <v>3060</v>
      </c>
      <c r="H32" s="728" t="s">
        <v>3061</v>
      </c>
      <c r="I32" s="731">
        <v>805</v>
      </c>
      <c r="J32" s="731">
        <v>5</v>
      </c>
      <c r="K32" s="732">
        <v>4025</v>
      </c>
    </row>
    <row r="33" spans="1:11" ht="14.4" customHeight="1" x14ac:dyDescent="0.3">
      <c r="A33" s="726" t="s">
        <v>569</v>
      </c>
      <c r="B33" s="727" t="s">
        <v>570</v>
      </c>
      <c r="C33" s="728" t="s">
        <v>582</v>
      </c>
      <c r="D33" s="729" t="s">
        <v>583</v>
      </c>
      <c r="E33" s="728" t="s">
        <v>3012</v>
      </c>
      <c r="F33" s="729" t="s">
        <v>3013</v>
      </c>
      <c r="G33" s="728" t="s">
        <v>3062</v>
      </c>
      <c r="H33" s="728" t="s">
        <v>3063</v>
      </c>
      <c r="I33" s="731">
        <v>690</v>
      </c>
      <c r="J33" s="731">
        <v>5</v>
      </c>
      <c r="K33" s="732">
        <v>3450</v>
      </c>
    </row>
    <row r="34" spans="1:11" ht="14.4" customHeight="1" x14ac:dyDescent="0.3">
      <c r="A34" s="726" t="s">
        <v>569</v>
      </c>
      <c r="B34" s="727" t="s">
        <v>570</v>
      </c>
      <c r="C34" s="728" t="s">
        <v>582</v>
      </c>
      <c r="D34" s="729" t="s">
        <v>583</v>
      </c>
      <c r="E34" s="728" t="s">
        <v>3012</v>
      </c>
      <c r="F34" s="729" t="s">
        <v>3013</v>
      </c>
      <c r="G34" s="728" t="s">
        <v>3064</v>
      </c>
      <c r="H34" s="728" t="s">
        <v>3065</v>
      </c>
      <c r="I34" s="731">
        <v>575</v>
      </c>
      <c r="J34" s="731">
        <v>5</v>
      </c>
      <c r="K34" s="732">
        <v>2875</v>
      </c>
    </row>
    <row r="35" spans="1:11" ht="14.4" customHeight="1" x14ac:dyDescent="0.3">
      <c r="A35" s="726" t="s">
        <v>569</v>
      </c>
      <c r="B35" s="727" t="s">
        <v>570</v>
      </c>
      <c r="C35" s="728" t="s">
        <v>582</v>
      </c>
      <c r="D35" s="729" t="s">
        <v>583</v>
      </c>
      <c r="E35" s="728" t="s">
        <v>3012</v>
      </c>
      <c r="F35" s="729" t="s">
        <v>3013</v>
      </c>
      <c r="G35" s="728" t="s">
        <v>3066</v>
      </c>
      <c r="H35" s="728" t="s">
        <v>3067</v>
      </c>
      <c r="I35" s="731">
        <v>10.520000457763672</v>
      </c>
      <c r="J35" s="731">
        <v>40</v>
      </c>
      <c r="K35" s="732">
        <v>420.79998779296875</v>
      </c>
    </row>
    <row r="36" spans="1:11" ht="14.4" customHeight="1" x14ac:dyDescent="0.3">
      <c r="A36" s="726" t="s">
        <v>569</v>
      </c>
      <c r="B36" s="727" t="s">
        <v>570</v>
      </c>
      <c r="C36" s="728" t="s">
        <v>582</v>
      </c>
      <c r="D36" s="729" t="s">
        <v>583</v>
      </c>
      <c r="E36" s="728" t="s">
        <v>3012</v>
      </c>
      <c r="F36" s="729" t="s">
        <v>3013</v>
      </c>
      <c r="G36" s="728" t="s">
        <v>3068</v>
      </c>
      <c r="H36" s="728" t="s">
        <v>3069</v>
      </c>
      <c r="I36" s="731">
        <v>2.5099999904632568</v>
      </c>
      <c r="J36" s="731">
        <v>140</v>
      </c>
      <c r="K36" s="732">
        <v>351.40000152587891</v>
      </c>
    </row>
    <row r="37" spans="1:11" ht="14.4" customHeight="1" x14ac:dyDescent="0.3">
      <c r="A37" s="726" t="s">
        <v>569</v>
      </c>
      <c r="B37" s="727" t="s">
        <v>570</v>
      </c>
      <c r="C37" s="728" t="s">
        <v>582</v>
      </c>
      <c r="D37" s="729" t="s">
        <v>583</v>
      </c>
      <c r="E37" s="728" t="s">
        <v>3012</v>
      </c>
      <c r="F37" s="729" t="s">
        <v>3013</v>
      </c>
      <c r="G37" s="728" t="s">
        <v>3070</v>
      </c>
      <c r="H37" s="728" t="s">
        <v>3071</v>
      </c>
      <c r="I37" s="731">
        <v>3.2666666507720947</v>
      </c>
      <c r="J37" s="731">
        <v>300</v>
      </c>
      <c r="K37" s="732">
        <v>980</v>
      </c>
    </row>
    <row r="38" spans="1:11" ht="14.4" customHeight="1" x14ac:dyDescent="0.3">
      <c r="A38" s="726" t="s">
        <v>569</v>
      </c>
      <c r="B38" s="727" t="s">
        <v>570</v>
      </c>
      <c r="C38" s="728" t="s">
        <v>582</v>
      </c>
      <c r="D38" s="729" t="s">
        <v>583</v>
      </c>
      <c r="E38" s="728" t="s">
        <v>3012</v>
      </c>
      <c r="F38" s="729" t="s">
        <v>3013</v>
      </c>
      <c r="G38" s="728" t="s">
        <v>3072</v>
      </c>
      <c r="H38" s="728" t="s">
        <v>3073</v>
      </c>
      <c r="I38" s="731">
        <v>3.9640000343322752</v>
      </c>
      <c r="J38" s="731">
        <v>600</v>
      </c>
      <c r="K38" s="732">
        <v>2378</v>
      </c>
    </row>
    <row r="39" spans="1:11" ht="14.4" customHeight="1" x14ac:dyDescent="0.3">
      <c r="A39" s="726" t="s">
        <v>569</v>
      </c>
      <c r="B39" s="727" t="s">
        <v>570</v>
      </c>
      <c r="C39" s="728" t="s">
        <v>582</v>
      </c>
      <c r="D39" s="729" t="s">
        <v>583</v>
      </c>
      <c r="E39" s="728" t="s">
        <v>3012</v>
      </c>
      <c r="F39" s="729" t="s">
        <v>3013</v>
      </c>
      <c r="G39" s="728" t="s">
        <v>3074</v>
      </c>
      <c r="H39" s="728" t="s">
        <v>3075</v>
      </c>
      <c r="I39" s="731">
        <v>4.4849998950958252</v>
      </c>
      <c r="J39" s="731">
        <v>500</v>
      </c>
      <c r="K39" s="732">
        <v>2242</v>
      </c>
    </row>
    <row r="40" spans="1:11" ht="14.4" customHeight="1" x14ac:dyDescent="0.3">
      <c r="A40" s="726" t="s">
        <v>569</v>
      </c>
      <c r="B40" s="727" t="s">
        <v>570</v>
      </c>
      <c r="C40" s="728" t="s">
        <v>582</v>
      </c>
      <c r="D40" s="729" t="s">
        <v>583</v>
      </c>
      <c r="E40" s="728" t="s">
        <v>3012</v>
      </c>
      <c r="F40" s="729" t="s">
        <v>3013</v>
      </c>
      <c r="G40" s="728" t="s">
        <v>3076</v>
      </c>
      <c r="H40" s="728" t="s">
        <v>3077</v>
      </c>
      <c r="I40" s="731">
        <v>156.11000061035156</v>
      </c>
      <c r="J40" s="731">
        <v>1</v>
      </c>
      <c r="K40" s="732">
        <v>156.11000061035156</v>
      </c>
    </row>
    <row r="41" spans="1:11" ht="14.4" customHeight="1" x14ac:dyDescent="0.3">
      <c r="A41" s="726" t="s">
        <v>569</v>
      </c>
      <c r="B41" s="727" t="s">
        <v>570</v>
      </c>
      <c r="C41" s="728" t="s">
        <v>582</v>
      </c>
      <c r="D41" s="729" t="s">
        <v>583</v>
      </c>
      <c r="E41" s="728" t="s">
        <v>3012</v>
      </c>
      <c r="F41" s="729" t="s">
        <v>3013</v>
      </c>
      <c r="G41" s="728" t="s">
        <v>3078</v>
      </c>
      <c r="H41" s="728" t="s">
        <v>3079</v>
      </c>
      <c r="I41" s="731">
        <v>685.05399169921873</v>
      </c>
      <c r="J41" s="731">
        <v>75</v>
      </c>
      <c r="K41" s="732">
        <v>51378.979248046875</v>
      </c>
    </row>
    <row r="42" spans="1:11" ht="14.4" customHeight="1" x14ac:dyDescent="0.3">
      <c r="A42" s="726" t="s">
        <v>569</v>
      </c>
      <c r="B42" s="727" t="s">
        <v>570</v>
      </c>
      <c r="C42" s="728" t="s">
        <v>582</v>
      </c>
      <c r="D42" s="729" t="s">
        <v>583</v>
      </c>
      <c r="E42" s="728" t="s">
        <v>3012</v>
      </c>
      <c r="F42" s="729" t="s">
        <v>3013</v>
      </c>
      <c r="G42" s="728" t="s">
        <v>3080</v>
      </c>
      <c r="H42" s="728" t="s">
        <v>3081</v>
      </c>
      <c r="I42" s="731">
        <v>899.84002685546875</v>
      </c>
      <c r="J42" s="731">
        <v>25</v>
      </c>
      <c r="K42" s="732">
        <v>22496.000732421875</v>
      </c>
    </row>
    <row r="43" spans="1:11" ht="14.4" customHeight="1" x14ac:dyDescent="0.3">
      <c r="A43" s="726" t="s">
        <v>569</v>
      </c>
      <c r="B43" s="727" t="s">
        <v>570</v>
      </c>
      <c r="C43" s="728" t="s">
        <v>582</v>
      </c>
      <c r="D43" s="729" t="s">
        <v>583</v>
      </c>
      <c r="E43" s="728" t="s">
        <v>3012</v>
      </c>
      <c r="F43" s="729" t="s">
        <v>3013</v>
      </c>
      <c r="G43" s="728" t="s">
        <v>3082</v>
      </c>
      <c r="H43" s="728" t="s">
        <v>3083</v>
      </c>
      <c r="I43" s="731">
        <v>1083.8800048828125</v>
      </c>
      <c r="J43" s="731">
        <v>9</v>
      </c>
      <c r="K43" s="732">
        <v>9754.919921875</v>
      </c>
    </row>
    <row r="44" spans="1:11" ht="14.4" customHeight="1" x14ac:dyDescent="0.3">
      <c r="A44" s="726" t="s">
        <v>569</v>
      </c>
      <c r="B44" s="727" t="s">
        <v>570</v>
      </c>
      <c r="C44" s="728" t="s">
        <v>582</v>
      </c>
      <c r="D44" s="729" t="s">
        <v>583</v>
      </c>
      <c r="E44" s="728" t="s">
        <v>3012</v>
      </c>
      <c r="F44" s="729" t="s">
        <v>3013</v>
      </c>
      <c r="G44" s="728" t="s">
        <v>3084</v>
      </c>
      <c r="H44" s="728" t="s">
        <v>3085</v>
      </c>
      <c r="I44" s="731">
        <v>39.103999328613284</v>
      </c>
      <c r="J44" s="731">
        <v>70</v>
      </c>
      <c r="K44" s="732">
        <v>2737.1700134277344</v>
      </c>
    </row>
    <row r="45" spans="1:11" ht="14.4" customHeight="1" x14ac:dyDescent="0.3">
      <c r="A45" s="726" t="s">
        <v>569</v>
      </c>
      <c r="B45" s="727" t="s">
        <v>570</v>
      </c>
      <c r="C45" s="728" t="s">
        <v>582</v>
      </c>
      <c r="D45" s="729" t="s">
        <v>583</v>
      </c>
      <c r="E45" s="728" t="s">
        <v>3012</v>
      </c>
      <c r="F45" s="729" t="s">
        <v>3013</v>
      </c>
      <c r="G45" s="728" t="s">
        <v>3086</v>
      </c>
      <c r="H45" s="728" t="s">
        <v>3087</v>
      </c>
      <c r="I45" s="731">
        <v>591.69000244140625</v>
      </c>
      <c r="J45" s="731">
        <v>20</v>
      </c>
      <c r="K45" s="732">
        <v>11833.7998046875</v>
      </c>
    </row>
    <row r="46" spans="1:11" ht="14.4" customHeight="1" x14ac:dyDescent="0.3">
      <c r="A46" s="726" t="s">
        <v>569</v>
      </c>
      <c r="B46" s="727" t="s">
        <v>570</v>
      </c>
      <c r="C46" s="728" t="s">
        <v>582</v>
      </c>
      <c r="D46" s="729" t="s">
        <v>583</v>
      </c>
      <c r="E46" s="728" t="s">
        <v>3012</v>
      </c>
      <c r="F46" s="729" t="s">
        <v>3013</v>
      </c>
      <c r="G46" s="728" t="s">
        <v>3088</v>
      </c>
      <c r="H46" s="728" t="s">
        <v>3089</v>
      </c>
      <c r="I46" s="731">
        <v>10.119999885559082</v>
      </c>
      <c r="J46" s="731">
        <v>260</v>
      </c>
      <c r="K46" s="732">
        <v>2631.1999816894531</v>
      </c>
    </row>
    <row r="47" spans="1:11" ht="14.4" customHeight="1" x14ac:dyDescent="0.3">
      <c r="A47" s="726" t="s">
        <v>569</v>
      </c>
      <c r="B47" s="727" t="s">
        <v>570</v>
      </c>
      <c r="C47" s="728" t="s">
        <v>582</v>
      </c>
      <c r="D47" s="729" t="s">
        <v>583</v>
      </c>
      <c r="E47" s="728" t="s">
        <v>3012</v>
      </c>
      <c r="F47" s="729" t="s">
        <v>3013</v>
      </c>
      <c r="G47" s="728" t="s">
        <v>3090</v>
      </c>
      <c r="H47" s="728" t="s">
        <v>3091</v>
      </c>
      <c r="I47" s="731">
        <v>0.67000001668930054</v>
      </c>
      <c r="J47" s="731">
        <v>2500</v>
      </c>
      <c r="K47" s="732">
        <v>1675</v>
      </c>
    </row>
    <row r="48" spans="1:11" ht="14.4" customHeight="1" x14ac:dyDescent="0.3">
      <c r="A48" s="726" t="s">
        <v>569</v>
      </c>
      <c r="B48" s="727" t="s">
        <v>570</v>
      </c>
      <c r="C48" s="728" t="s">
        <v>582</v>
      </c>
      <c r="D48" s="729" t="s">
        <v>583</v>
      </c>
      <c r="E48" s="728" t="s">
        <v>3012</v>
      </c>
      <c r="F48" s="729" t="s">
        <v>3013</v>
      </c>
      <c r="G48" s="728" t="s">
        <v>3092</v>
      </c>
      <c r="H48" s="728" t="s">
        <v>3093</v>
      </c>
      <c r="I48" s="731">
        <v>0.14000000059604645</v>
      </c>
      <c r="J48" s="731">
        <v>100</v>
      </c>
      <c r="K48" s="732">
        <v>14</v>
      </c>
    </row>
    <row r="49" spans="1:11" ht="14.4" customHeight="1" x14ac:dyDescent="0.3">
      <c r="A49" s="726" t="s">
        <v>569</v>
      </c>
      <c r="B49" s="727" t="s">
        <v>570</v>
      </c>
      <c r="C49" s="728" t="s">
        <v>582</v>
      </c>
      <c r="D49" s="729" t="s">
        <v>583</v>
      </c>
      <c r="E49" s="728" t="s">
        <v>3012</v>
      </c>
      <c r="F49" s="729" t="s">
        <v>3013</v>
      </c>
      <c r="G49" s="728" t="s">
        <v>3094</v>
      </c>
      <c r="H49" s="728" t="s">
        <v>3095</v>
      </c>
      <c r="I49" s="731">
        <v>27.876666386922199</v>
      </c>
      <c r="J49" s="731">
        <v>27</v>
      </c>
      <c r="K49" s="732">
        <v>752.65999603271484</v>
      </c>
    </row>
    <row r="50" spans="1:11" ht="14.4" customHeight="1" x14ac:dyDescent="0.3">
      <c r="A50" s="726" t="s">
        <v>569</v>
      </c>
      <c r="B50" s="727" t="s">
        <v>570</v>
      </c>
      <c r="C50" s="728" t="s">
        <v>582</v>
      </c>
      <c r="D50" s="729" t="s">
        <v>583</v>
      </c>
      <c r="E50" s="728" t="s">
        <v>3012</v>
      </c>
      <c r="F50" s="729" t="s">
        <v>3013</v>
      </c>
      <c r="G50" s="728" t="s">
        <v>3096</v>
      </c>
      <c r="H50" s="728" t="s">
        <v>3097</v>
      </c>
      <c r="I50" s="731">
        <v>28.738571166992188</v>
      </c>
      <c r="J50" s="731">
        <v>262</v>
      </c>
      <c r="K50" s="732">
        <v>7529.4799194335937</v>
      </c>
    </row>
    <row r="51" spans="1:11" ht="14.4" customHeight="1" x14ac:dyDescent="0.3">
      <c r="A51" s="726" t="s">
        <v>569</v>
      </c>
      <c r="B51" s="727" t="s">
        <v>570</v>
      </c>
      <c r="C51" s="728" t="s">
        <v>582</v>
      </c>
      <c r="D51" s="729" t="s">
        <v>583</v>
      </c>
      <c r="E51" s="728" t="s">
        <v>3012</v>
      </c>
      <c r="F51" s="729" t="s">
        <v>3013</v>
      </c>
      <c r="G51" s="728" t="s">
        <v>3098</v>
      </c>
      <c r="H51" s="728" t="s">
        <v>3099</v>
      </c>
      <c r="I51" s="731">
        <v>9.3299999237060547</v>
      </c>
      <c r="J51" s="731">
        <v>1</v>
      </c>
      <c r="K51" s="732">
        <v>9.3299999237060547</v>
      </c>
    </row>
    <row r="52" spans="1:11" ht="14.4" customHeight="1" x14ac:dyDescent="0.3">
      <c r="A52" s="726" t="s">
        <v>569</v>
      </c>
      <c r="B52" s="727" t="s">
        <v>570</v>
      </c>
      <c r="C52" s="728" t="s">
        <v>582</v>
      </c>
      <c r="D52" s="729" t="s">
        <v>583</v>
      </c>
      <c r="E52" s="728" t="s">
        <v>3100</v>
      </c>
      <c r="F52" s="729" t="s">
        <v>3101</v>
      </c>
      <c r="G52" s="728" t="s">
        <v>3102</v>
      </c>
      <c r="H52" s="728" t="s">
        <v>3103</v>
      </c>
      <c r="I52" s="731">
        <v>47.189998626708984</v>
      </c>
      <c r="J52" s="731">
        <v>60</v>
      </c>
      <c r="K52" s="732">
        <v>2831.3999633789062</v>
      </c>
    </row>
    <row r="53" spans="1:11" ht="14.4" customHeight="1" x14ac:dyDescent="0.3">
      <c r="A53" s="726" t="s">
        <v>569</v>
      </c>
      <c r="B53" s="727" t="s">
        <v>570</v>
      </c>
      <c r="C53" s="728" t="s">
        <v>582</v>
      </c>
      <c r="D53" s="729" t="s">
        <v>583</v>
      </c>
      <c r="E53" s="728" t="s">
        <v>3100</v>
      </c>
      <c r="F53" s="729" t="s">
        <v>3101</v>
      </c>
      <c r="G53" s="728" t="s">
        <v>3104</v>
      </c>
      <c r="H53" s="728" t="s">
        <v>3105</v>
      </c>
      <c r="I53" s="731">
        <v>9.9999997764825821E-3</v>
      </c>
      <c r="J53" s="731">
        <v>270</v>
      </c>
      <c r="K53" s="732">
        <v>2.7000000178813934</v>
      </c>
    </row>
    <row r="54" spans="1:11" ht="14.4" customHeight="1" x14ac:dyDescent="0.3">
      <c r="A54" s="726" t="s">
        <v>569</v>
      </c>
      <c r="B54" s="727" t="s">
        <v>570</v>
      </c>
      <c r="C54" s="728" t="s">
        <v>582</v>
      </c>
      <c r="D54" s="729" t="s">
        <v>583</v>
      </c>
      <c r="E54" s="728" t="s">
        <v>3100</v>
      </c>
      <c r="F54" s="729" t="s">
        <v>3101</v>
      </c>
      <c r="G54" s="728" t="s">
        <v>3106</v>
      </c>
      <c r="H54" s="728" t="s">
        <v>3107</v>
      </c>
      <c r="I54" s="731">
        <v>11.149999618530273</v>
      </c>
      <c r="J54" s="731">
        <v>50</v>
      </c>
      <c r="K54" s="732">
        <v>557.5</v>
      </c>
    </row>
    <row r="55" spans="1:11" ht="14.4" customHeight="1" x14ac:dyDescent="0.3">
      <c r="A55" s="726" t="s">
        <v>569</v>
      </c>
      <c r="B55" s="727" t="s">
        <v>570</v>
      </c>
      <c r="C55" s="728" t="s">
        <v>582</v>
      </c>
      <c r="D55" s="729" t="s">
        <v>583</v>
      </c>
      <c r="E55" s="728" t="s">
        <v>3100</v>
      </c>
      <c r="F55" s="729" t="s">
        <v>3101</v>
      </c>
      <c r="G55" s="728" t="s">
        <v>3108</v>
      </c>
      <c r="H55" s="728" t="s">
        <v>3109</v>
      </c>
      <c r="I55" s="731">
        <v>6.1449999809265137</v>
      </c>
      <c r="J55" s="731">
        <v>120</v>
      </c>
      <c r="K55" s="732">
        <v>737.60000610351562</v>
      </c>
    </row>
    <row r="56" spans="1:11" ht="14.4" customHeight="1" x14ac:dyDescent="0.3">
      <c r="A56" s="726" t="s">
        <v>569</v>
      </c>
      <c r="B56" s="727" t="s">
        <v>570</v>
      </c>
      <c r="C56" s="728" t="s">
        <v>582</v>
      </c>
      <c r="D56" s="729" t="s">
        <v>583</v>
      </c>
      <c r="E56" s="728" t="s">
        <v>3100</v>
      </c>
      <c r="F56" s="729" t="s">
        <v>3101</v>
      </c>
      <c r="G56" s="728" t="s">
        <v>3110</v>
      </c>
      <c r="H56" s="728" t="s">
        <v>3111</v>
      </c>
      <c r="I56" s="731">
        <v>3.4533333778381348</v>
      </c>
      <c r="J56" s="731">
        <v>1040</v>
      </c>
      <c r="K56" s="732">
        <v>3587.2000122070312</v>
      </c>
    </row>
    <row r="57" spans="1:11" ht="14.4" customHeight="1" x14ac:dyDescent="0.3">
      <c r="A57" s="726" t="s">
        <v>569</v>
      </c>
      <c r="B57" s="727" t="s">
        <v>570</v>
      </c>
      <c r="C57" s="728" t="s">
        <v>582</v>
      </c>
      <c r="D57" s="729" t="s">
        <v>583</v>
      </c>
      <c r="E57" s="728" t="s">
        <v>3100</v>
      </c>
      <c r="F57" s="729" t="s">
        <v>3101</v>
      </c>
      <c r="G57" s="728" t="s">
        <v>3112</v>
      </c>
      <c r="H57" s="728" t="s">
        <v>3113</v>
      </c>
      <c r="I57" s="731">
        <v>17.981428146362305</v>
      </c>
      <c r="J57" s="731">
        <v>900</v>
      </c>
      <c r="K57" s="732">
        <v>16182.189880371094</v>
      </c>
    </row>
    <row r="58" spans="1:11" ht="14.4" customHeight="1" x14ac:dyDescent="0.3">
      <c r="A58" s="726" t="s">
        <v>569</v>
      </c>
      <c r="B58" s="727" t="s">
        <v>570</v>
      </c>
      <c r="C58" s="728" t="s">
        <v>582</v>
      </c>
      <c r="D58" s="729" t="s">
        <v>583</v>
      </c>
      <c r="E58" s="728" t="s">
        <v>3100</v>
      </c>
      <c r="F58" s="729" t="s">
        <v>3101</v>
      </c>
      <c r="G58" s="728" t="s">
        <v>3114</v>
      </c>
      <c r="H58" s="728" t="s">
        <v>3115</v>
      </c>
      <c r="I58" s="731">
        <v>17.979999542236328</v>
      </c>
      <c r="J58" s="731">
        <v>300</v>
      </c>
      <c r="K58" s="732">
        <v>5394</v>
      </c>
    </row>
    <row r="59" spans="1:11" ht="14.4" customHeight="1" x14ac:dyDescent="0.3">
      <c r="A59" s="726" t="s">
        <v>569</v>
      </c>
      <c r="B59" s="727" t="s">
        <v>570</v>
      </c>
      <c r="C59" s="728" t="s">
        <v>582</v>
      </c>
      <c r="D59" s="729" t="s">
        <v>583</v>
      </c>
      <c r="E59" s="728" t="s">
        <v>3100</v>
      </c>
      <c r="F59" s="729" t="s">
        <v>3101</v>
      </c>
      <c r="G59" s="728" t="s">
        <v>3116</v>
      </c>
      <c r="H59" s="728" t="s">
        <v>3117</v>
      </c>
      <c r="I59" s="731">
        <v>13.199999809265137</v>
      </c>
      <c r="J59" s="731">
        <v>10</v>
      </c>
      <c r="K59" s="732">
        <v>132</v>
      </c>
    </row>
    <row r="60" spans="1:11" ht="14.4" customHeight="1" x14ac:dyDescent="0.3">
      <c r="A60" s="726" t="s">
        <v>569</v>
      </c>
      <c r="B60" s="727" t="s">
        <v>570</v>
      </c>
      <c r="C60" s="728" t="s">
        <v>582</v>
      </c>
      <c r="D60" s="729" t="s">
        <v>583</v>
      </c>
      <c r="E60" s="728" t="s">
        <v>3100</v>
      </c>
      <c r="F60" s="729" t="s">
        <v>3101</v>
      </c>
      <c r="G60" s="728" t="s">
        <v>3118</v>
      </c>
      <c r="H60" s="728" t="s">
        <v>3119</v>
      </c>
      <c r="I60" s="731">
        <v>13.199999809265137</v>
      </c>
      <c r="J60" s="731">
        <v>10</v>
      </c>
      <c r="K60" s="732">
        <v>132</v>
      </c>
    </row>
    <row r="61" spans="1:11" ht="14.4" customHeight="1" x14ac:dyDescent="0.3">
      <c r="A61" s="726" t="s">
        <v>569</v>
      </c>
      <c r="B61" s="727" t="s">
        <v>570</v>
      </c>
      <c r="C61" s="728" t="s">
        <v>582</v>
      </c>
      <c r="D61" s="729" t="s">
        <v>583</v>
      </c>
      <c r="E61" s="728" t="s">
        <v>3100</v>
      </c>
      <c r="F61" s="729" t="s">
        <v>3101</v>
      </c>
      <c r="G61" s="728" t="s">
        <v>3120</v>
      </c>
      <c r="H61" s="728" t="s">
        <v>3121</v>
      </c>
      <c r="I61" s="731">
        <v>13.207499980926514</v>
      </c>
      <c r="J61" s="731">
        <v>40</v>
      </c>
      <c r="K61" s="732">
        <v>528.30001831054687</v>
      </c>
    </row>
    <row r="62" spans="1:11" ht="14.4" customHeight="1" x14ac:dyDescent="0.3">
      <c r="A62" s="726" t="s">
        <v>569</v>
      </c>
      <c r="B62" s="727" t="s">
        <v>570</v>
      </c>
      <c r="C62" s="728" t="s">
        <v>582</v>
      </c>
      <c r="D62" s="729" t="s">
        <v>583</v>
      </c>
      <c r="E62" s="728" t="s">
        <v>3100</v>
      </c>
      <c r="F62" s="729" t="s">
        <v>3101</v>
      </c>
      <c r="G62" s="728" t="s">
        <v>3122</v>
      </c>
      <c r="H62" s="728" t="s">
        <v>3123</v>
      </c>
      <c r="I62" s="731">
        <v>13.199999809265137</v>
      </c>
      <c r="J62" s="731">
        <v>40</v>
      </c>
      <c r="K62" s="732">
        <v>528</v>
      </c>
    </row>
    <row r="63" spans="1:11" ht="14.4" customHeight="1" x14ac:dyDescent="0.3">
      <c r="A63" s="726" t="s">
        <v>569</v>
      </c>
      <c r="B63" s="727" t="s">
        <v>570</v>
      </c>
      <c r="C63" s="728" t="s">
        <v>582</v>
      </c>
      <c r="D63" s="729" t="s">
        <v>583</v>
      </c>
      <c r="E63" s="728" t="s">
        <v>3100</v>
      </c>
      <c r="F63" s="729" t="s">
        <v>3101</v>
      </c>
      <c r="G63" s="728" t="s">
        <v>3124</v>
      </c>
      <c r="H63" s="728" t="s">
        <v>3125</v>
      </c>
      <c r="I63" s="731">
        <v>4.0300002098083496</v>
      </c>
      <c r="J63" s="731">
        <v>50</v>
      </c>
      <c r="K63" s="732">
        <v>201.5</v>
      </c>
    </row>
    <row r="64" spans="1:11" ht="14.4" customHeight="1" x14ac:dyDescent="0.3">
      <c r="A64" s="726" t="s">
        <v>569</v>
      </c>
      <c r="B64" s="727" t="s">
        <v>570</v>
      </c>
      <c r="C64" s="728" t="s">
        <v>582</v>
      </c>
      <c r="D64" s="729" t="s">
        <v>583</v>
      </c>
      <c r="E64" s="728" t="s">
        <v>3100</v>
      </c>
      <c r="F64" s="729" t="s">
        <v>3101</v>
      </c>
      <c r="G64" s="728" t="s">
        <v>3126</v>
      </c>
      <c r="H64" s="728" t="s">
        <v>3127</v>
      </c>
      <c r="I64" s="731">
        <v>4.619999885559082</v>
      </c>
      <c r="J64" s="731">
        <v>10</v>
      </c>
      <c r="K64" s="732">
        <v>46.200000762939453</v>
      </c>
    </row>
    <row r="65" spans="1:11" ht="14.4" customHeight="1" x14ac:dyDescent="0.3">
      <c r="A65" s="726" t="s">
        <v>569</v>
      </c>
      <c r="B65" s="727" t="s">
        <v>570</v>
      </c>
      <c r="C65" s="728" t="s">
        <v>582</v>
      </c>
      <c r="D65" s="729" t="s">
        <v>583</v>
      </c>
      <c r="E65" s="728" t="s">
        <v>3100</v>
      </c>
      <c r="F65" s="729" t="s">
        <v>3101</v>
      </c>
      <c r="G65" s="728" t="s">
        <v>3128</v>
      </c>
      <c r="H65" s="728" t="s">
        <v>3129</v>
      </c>
      <c r="I65" s="731">
        <v>3.1450001001358032</v>
      </c>
      <c r="J65" s="731">
        <v>35</v>
      </c>
      <c r="K65" s="732">
        <v>110.09999847412109</v>
      </c>
    </row>
    <row r="66" spans="1:11" ht="14.4" customHeight="1" x14ac:dyDescent="0.3">
      <c r="A66" s="726" t="s">
        <v>569</v>
      </c>
      <c r="B66" s="727" t="s">
        <v>570</v>
      </c>
      <c r="C66" s="728" t="s">
        <v>582</v>
      </c>
      <c r="D66" s="729" t="s">
        <v>583</v>
      </c>
      <c r="E66" s="728" t="s">
        <v>3100</v>
      </c>
      <c r="F66" s="729" t="s">
        <v>3101</v>
      </c>
      <c r="G66" s="728" t="s">
        <v>3130</v>
      </c>
      <c r="H66" s="728" t="s">
        <v>3131</v>
      </c>
      <c r="I66" s="731">
        <v>81.739997863769531</v>
      </c>
      <c r="J66" s="731">
        <v>45</v>
      </c>
      <c r="K66" s="732">
        <v>3678.300048828125</v>
      </c>
    </row>
    <row r="67" spans="1:11" ht="14.4" customHeight="1" x14ac:dyDescent="0.3">
      <c r="A67" s="726" t="s">
        <v>569</v>
      </c>
      <c r="B67" s="727" t="s">
        <v>570</v>
      </c>
      <c r="C67" s="728" t="s">
        <v>582</v>
      </c>
      <c r="D67" s="729" t="s">
        <v>583</v>
      </c>
      <c r="E67" s="728" t="s">
        <v>3100</v>
      </c>
      <c r="F67" s="729" t="s">
        <v>3101</v>
      </c>
      <c r="G67" s="728" t="s">
        <v>3132</v>
      </c>
      <c r="H67" s="728" t="s">
        <v>3133</v>
      </c>
      <c r="I67" s="731">
        <v>0.25</v>
      </c>
      <c r="J67" s="731">
        <v>200</v>
      </c>
      <c r="K67" s="732">
        <v>50</v>
      </c>
    </row>
    <row r="68" spans="1:11" ht="14.4" customHeight="1" x14ac:dyDescent="0.3">
      <c r="A68" s="726" t="s">
        <v>569</v>
      </c>
      <c r="B68" s="727" t="s">
        <v>570</v>
      </c>
      <c r="C68" s="728" t="s">
        <v>582</v>
      </c>
      <c r="D68" s="729" t="s">
        <v>583</v>
      </c>
      <c r="E68" s="728" t="s">
        <v>3100</v>
      </c>
      <c r="F68" s="729" t="s">
        <v>3101</v>
      </c>
      <c r="G68" s="728" t="s">
        <v>3134</v>
      </c>
      <c r="H68" s="728" t="s">
        <v>3135</v>
      </c>
      <c r="I68" s="731">
        <v>1393.9000244140625</v>
      </c>
      <c r="J68" s="731">
        <v>1</v>
      </c>
      <c r="K68" s="732">
        <v>1393.9000244140625</v>
      </c>
    </row>
    <row r="69" spans="1:11" ht="14.4" customHeight="1" x14ac:dyDescent="0.3">
      <c r="A69" s="726" t="s">
        <v>569</v>
      </c>
      <c r="B69" s="727" t="s">
        <v>570</v>
      </c>
      <c r="C69" s="728" t="s">
        <v>582</v>
      </c>
      <c r="D69" s="729" t="s">
        <v>583</v>
      </c>
      <c r="E69" s="728" t="s">
        <v>3100</v>
      </c>
      <c r="F69" s="729" t="s">
        <v>3101</v>
      </c>
      <c r="G69" s="728" t="s">
        <v>3136</v>
      </c>
      <c r="H69" s="728" t="s">
        <v>3137</v>
      </c>
      <c r="I69" s="731">
        <v>542.08001708984375</v>
      </c>
      <c r="J69" s="731">
        <v>1</v>
      </c>
      <c r="K69" s="732">
        <v>542.08001708984375</v>
      </c>
    </row>
    <row r="70" spans="1:11" ht="14.4" customHeight="1" x14ac:dyDescent="0.3">
      <c r="A70" s="726" t="s">
        <v>569</v>
      </c>
      <c r="B70" s="727" t="s">
        <v>570</v>
      </c>
      <c r="C70" s="728" t="s">
        <v>582</v>
      </c>
      <c r="D70" s="729" t="s">
        <v>583</v>
      </c>
      <c r="E70" s="728" t="s">
        <v>3100</v>
      </c>
      <c r="F70" s="729" t="s">
        <v>3101</v>
      </c>
      <c r="G70" s="728" t="s">
        <v>3138</v>
      </c>
      <c r="H70" s="728" t="s">
        <v>3139</v>
      </c>
      <c r="I70" s="731">
        <v>13.310000419616699</v>
      </c>
      <c r="J70" s="731">
        <v>145</v>
      </c>
      <c r="K70" s="732">
        <v>1929.9500198364258</v>
      </c>
    </row>
    <row r="71" spans="1:11" ht="14.4" customHeight="1" x14ac:dyDescent="0.3">
      <c r="A71" s="726" t="s">
        <v>569</v>
      </c>
      <c r="B71" s="727" t="s">
        <v>570</v>
      </c>
      <c r="C71" s="728" t="s">
        <v>582</v>
      </c>
      <c r="D71" s="729" t="s">
        <v>583</v>
      </c>
      <c r="E71" s="728" t="s">
        <v>3100</v>
      </c>
      <c r="F71" s="729" t="s">
        <v>3101</v>
      </c>
      <c r="G71" s="728" t="s">
        <v>3140</v>
      </c>
      <c r="H71" s="728" t="s">
        <v>3141</v>
      </c>
      <c r="I71" s="731">
        <v>2.2899999618530273</v>
      </c>
      <c r="J71" s="731">
        <v>50</v>
      </c>
      <c r="K71" s="732">
        <v>114.5</v>
      </c>
    </row>
    <row r="72" spans="1:11" ht="14.4" customHeight="1" x14ac:dyDescent="0.3">
      <c r="A72" s="726" t="s">
        <v>569</v>
      </c>
      <c r="B72" s="727" t="s">
        <v>570</v>
      </c>
      <c r="C72" s="728" t="s">
        <v>582</v>
      </c>
      <c r="D72" s="729" t="s">
        <v>583</v>
      </c>
      <c r="E72" s="728" t="s">
        <v>3100</v>
      </c>
      <c r="F72" s="729" t="s">
        <v>3101</v>
      </c>
      <c r="G72" s="728" t="s">
        <v>3142</v>
      </c>
      <c r="H72" s="728" t="s">
        <v>3143</v>
      </c>
      <c r="I72" s="731">
        <v>24.299999237060547</v>
      </c>
      <c r="J72" s="731">
        <v>4</v>
      </c>
      <c r="K72" s="732">
        <v>97.199996948242188</v>
      </c>
    </row>
    <row r="73" spans="1:11" ht="14.4" customHeight="1" x14ac:dyDescent="0.3">
      <c r="A73" s="726" t="s">
        <v>569</v>
      </c>
      <c r="B73" s="727" t="s">
        <v>570</v>
      </c>
      <c r="C73" s="728" t="s">
        <v>582</v>
      </c>
      <c r="D73" s="729" t="s">
        <v>583</v>
      </c>
      <c r="E73" s="728" t="s">
        <v>3100</v>
      </c>
      <c r="F73" s="729" t="s">
        <v>3101</v>
      </c>
      <c r="G73" s="728" t="s">
        <v>3144</v>
      </c>
      <c r="H73" s="728" t="s">
        <v>3145</v>
      </c>
      <c r="I73" s="731">
        <v>9.1999998092651367</v>
      </c>
      <c r="J73" s="731">
        <v>800</v>
      </c>
      <c r="K73" s="732">
        <v>7360</v>
      </c>
    </row>
    <row r="74" spans="1:11" ht="14.4" customHeight="1" x14ac:dyDescent="0.3">
      <c r="A74" s="726" t="s">
        <v>569</v>
      </c>
      <c r="B74" s="727" t="s">
        <v>570</v>
      </c>
      <c r="C74" s="728" t="s">
        <v>582</v>
      </c>
      <c r="D74" s="729" t="s">
        <v>583</v>
      </c>
      <c r="E74" s="728" t="s">
        <v>3100</v>
      </c>
      <c r="F74" s="729" t="s">
        <v>3101</v>
      </c>
      <c r="G74" s="728" t="s">
        <v>3146</v>
      </c>
      <c r="H74" s="728" t="s">
        <v>3147</v>
      </c>
      <c r="I74" s="731">
        <v>90.989997863769531</v>
      </c>
      <c r="J74" s="731">
        <v>50</v>
      </c>
      <c r="K74" s="732">
        <v>4549.5</v>
      </c>
    </row>
    <row r="75" spans="1:11" ht="14.4" customHeight="1" x14ac:dyDescent="0.3">
      <c r="A75" s="726" t="s">
        <v>569</v>
      </c>
      <c r="B75" s="727" t="s">
        <v>570</v>
      </c>
      <c r="C75" s="728" t="s">
        <v>582</v>
      </c>
      <c r="D75" s="729" t="s">
        <v>583</v>
      </c>
      <c r="E75" s="728" t="s">
        <v>3100</v>
      </c>
      <c r="F75" s="729" t="s">
        <v>3101</v>
      </c>
      <c r="G75" s="728" t="s">
        <v>3148</v>
      </c>
      <c r="H75" s="728" t="s">
        <v>3149</v>
      </c>
      <c r="I75" s="731">
        <v>6.2899999618530273</v>
      </c>
      <c r="J75" s="731">
        <v>10</v>
      </c>
      <c r="K75" s="732">
        <v>62.900001525878906</v>
      </c>
    </row>
    <row r="76" spans="1:11" ht="14.4" customHeight="1" x14ac:dyDescent="0.3">
      <c r="A76" s="726" t="s">
        <v>569</v>
      </c>
      <c r="B76" s="727" t="s">
        <v>570</v>
      </c>
      <c r="C76" s="728" t="s">
        <v>582</v>
      </c>
      <c r="D76" s="729" t="s">
        <v>583</v>
      </c>
      <c r="E76" s="728" t="s">
        <v>3100</v>
      </c>
      <c r="F76" s="729" t="s">
        <v>3101</v>
      </c>
      <c r="G76" s="728" t="s">
        <v>3150</v>
      </c>
      <c r="H76" s="728" t="s">
        <v>3151</v>
      </c>
      <c r="I76" s="731">
        <v>6.1700000762939453</v>
      </c>
      <c r="J76" s="731">
        <v>210</v>
      </c>
      <c r="K76" s="732">
        <v>1295.7000122070312</v>
      </c>
    </row>
    <row r="77" spans="1:11" ht="14.4" customHeight="1" x14ac:dyDescent="0.3">
      <c r="A77" s="726" t="s">
        <v>569</v>
      </c>
      <c r="B77" s="727" t="s">
        <v>570</v>
      </c>
      <c r="C77" s="728" t="s">
        <v>582</v>
      </c>
      <c r="D77" s="729" t="s">
        <v>583</v>
      </c>
      <c r="E77" s="728" t="s">
        <v>3100</v>
      </c>
      <c r="F77" s="729" t="s">
        <v>3101</v>
      </c>
      <c r="G77" s="728" t="s">
        <v>3152</v>
      </c>
      <c r="H77" s="728" t="s">
        <v>3153</v>
      </c>
      <c r="I77" s="731">
        <v>9.6800003051757812</v>
      </c>
      <c r="J77" s="731">
        <v>125</v>
      </c>
      <c r="K77" s="732">
        <v>1210</v>
      </c>
    </row>
    <row r="78" spans="1:11" ht="14.4" customHeight="1" x14ac:dyDescent="0.3">
      <c r="A78" s="726" t="s">
        <v>569</v>
      </c>
      <c r="B78" s="727" t="s">
        <v>570</v>
      </c>
      <c r="C78" s="728" t="s">
        <v>582</v>
      </c>
      <c r="D78" s="729" t="s">
        <v>583</v>
      </c>
      <c r="E78" s="728" t="s">
        <v>3100</v>
      </c>
      <c r="F78" s="729" t="s">
        <v>3101</v>
      </c>
      <c r="G78" s="728" t="s">
        <v>3154</v>
      </c>
      <c r="H78" s="728" t="s">
        <v>3155</v>
      </c>
      <c r="I78" s="731">
        <v>1.0900000333786011</v>
      </c>
      <c r="J78" s="731">
        <v>3200</v>
      </c>
      <c r="K78" s="732">
        <v>3488</v>
      </c>
    </row>
    <row r="79" spans="1:11" ht="14.4" customHeight="1" x14ac:dyDescent="0.3">
      <c r="A79" s="726" t="s">
        <v>569</v>
      </c>
      <c r="B79" s="727" t="s">
        <v>570</v>
      </c>
      <c r="C79" s="728" t="s">
        <v>582</v>
      </c>
      <c r="D79" s="729" t="s">
        <v>583</v>
      </c>
      <c r="E79" s="728" t="s">
        <v>3100</v>
      </c>
      <c r="F79" s="729" t="s">
        <v>3101</v>
      </c>
      <c r="G79" s="728" t="s">
        <v>3156</v>
      </c>
      <c r="H79" s="728" t="s">
        <v>3157</v>
      </c>
      <c r="I79" s="731">
        <v>0.476666659116745</v>
      </c>
      <c r="J79" s="731">
        <v>700</v>
      </c>
      <c r="K79" s="732">
        <v>334</v>
      </c>
    </row>
    <row r="80" spans="1:11" ht="14.4" customHeight="1" x14ac:dyDescent="0.3">
      <c r="A80" s="726" t="s">
        <v>569</v>
      </c>
      <c r="B80" s="727" t="s">
        <v>570</v>
      </c>
      <c r="C80" s="728" t="s">
        <v>582</v>
      </c>
      <c r="D80" s="729" t="s">
        <v>583</v>
      </c>
      <c r="E80" s="728" t="s">
        <v>3100</v>
      </c>
      <c r="F80" s="729" t="s">
        <v>3101</v>
      </c>
      <c r="G80" s="728" t="s">
        <v>3158</v>
      </c>
      <c r="H80" s="728" t="s">
        <v>3159</v>
      </c>
      <c r="I80" s="731">
        <v>1.6733332872390747</v>
      </c>
      <c r="J80" s="731">
        <v>2500</v>
      </c>
      <c r="K80" s="732">
        <v>4186</v>
      </c>
    </row>
    <row r="81" spans="1:11" ht="14.4" customHeight="1" x14ac:dyDescent="0.3">
      <c r="A81" s="726" t="s">
        <v>569</v>
      </c>
      <c r="B81" s="727" t="s">
        <v>570</v>
      </c>
      <c r="C81" s="728" t="s">
        <v>582</v>
      </c>
      <c r="D81" s="729" t="s">
        <v>583</v>
      </c>
      <c r="E81" s="728" t="s">
        <v>3100</v>
      </c>
      <c r="F81" s="729" t="s">
        <v>3101</v>
      </c>
      <c r="G81" s="728" t="s">
        <v>3160</v>
      </c>
      <c r="H81" s="728" t="s">
        <v>3161</v>
      </c>
      <c r="I81" s="731">
        <v>0.67000001668930054</v>
      </c>
      <c r="J81" s="731">
        <v>5400</v>
      </c>
      <c r="K81" s="732">
        <v>3618</v>
      </c>
    </row>
    <row r="82" spans="1:11" ht="14.4" customHeight="1" x14ac:dyDescent="0.3">
      <c r="A82" s="726" t="s">
        <v>569</v>
      </c>
      <c r="B82" s="727" t="s">
        <v>570</v>
      </c>
      <c r="C82" s="728" t="s">
        <v>582</v>
      </c>
      <c r="D82" s="729" t="s">
        <v>583</v>
      </c>
      <c r="E82" s="728" t="s">
        <v>3100</v>
      </c>
      <c r="F82" s="729" t="s">
        <v>3101</v>
      </c>
      <c r="G82" s="728" t="s">
        <v>3162</v>
      </c>
      <c r="H82" s="728" t="s">
        <v>3163</v>
      </c>
      <c r="I82" s="731">
        <v>2.75</v>
      </c>
      <c r="J82" s="731">
        <v>1500</v>
      </c>
      <c r="K82" s="732">
        <v>4125</v>
      </c>
    </row>
    <row r="83" spans="1:11" ht="14.4" customHeight="1" x14ac:dyDescent="0.3">
      <c r="A83" s="726" t="s">
        <v>569</v>
      </c>
      <c r="B83" s="727" t="s">
        <v>570</v>
      </c>
      <c r="C83" s="728" t="s">
        <v>582</v>
      </c>
      <c r="D83" s="729" t="s">
        <v>583</v>
      </c>
      <c r="E83" s="728" t="s">
        <v>3100</v>
      </c>
      <c r="F83" s="729" t="s">
        <v>3101</v>
      </c>
      <c r="G83" s="728" t="s">
        <v>3164</v>
      </c>
      <c r="H83" s="728" t="s">
        <v>3165</v>
      </c>
      <c r="I83" s="731">
        <v>5.1999998092651367</v>
      </c>
      <c r="J83" s="731">
        <v>30</v>
      </c>
      <c r="K83" s="732">
        <v>156</v>
      </c>
    </row>
    <row r="84" spans="1:11" ht="14.4" customHeight="1" x14ac:dyDescent="0.3">
      <c r="A84" s="726" t="s">
        <v>569</v>
      </c>
      <c r="B84" s="727" t="s">
        <v>570</v>
      </c>
      <c r="C84" s="728" t="s">
        <v>582</v>
      </c>
      <c r="D84" s="729" t="s">
        <v>583</v>
      </c>
      <c r="E84" s="728" t="s">
        <v>3100</v>
      </c>
      <c r="F84" s="729" t="s">
        <v>3101</v>
      </c>
      <c r="G84" s="728" t="s">
        <v>3166</v>
      </c>
      <c r="H84" s="728" t="s">
        <v>3167</v>
      </c>
      <c r="I84" s="731">
        <v>2.1700000762939453</v>
      </c>
      <c r="J84" s="731">
        <v>50</v>
      </c>
      <c r="K84" s="732">
        <v>108.5</v>
      </c>
    </row>
    <row r="85" spans="1:11" ht="14.4" customHeight="1" x14ac:dyDescent="0.3">
      <c r="A85" s="726" t="s">
        <v>569</v>
      </c>
      <c r="B85" s="727" t="s">
        <v>570</v>
      </c>
      <c r="C85" s="728" t="s">
        <v>582</v>
      </c>
      <c r="D85" s="729" t="s">
        <v>583</v>
      </c>
      <c r="E85" s="728" t="s">
        <v>3100</v>
      </c>
      <c r="F85" s="729" t="s">
        <v>3101</v>
      </c>
      <c r="G85" s="728" t="s">
        <v>3168</v>
      </c>
      <c r="H85" s="728" t="s">
        <v>3169</v>
      </c>
      <c r="I85" s="731">
        <v>1.2699999809265137</v>
      </c>
      <c r="J85" s="731">
        <v>75</v>
      </c>
      <c r="K85" s="732">
        <v>95.25</v>
      </c>
    </row>
    <row r="86" spans="1:11" ht="14.4" customHeight="1" x14ac:dyDescent="0.3">
      <c r="A86" s="726" t="s">
        <v>569</v>
      </c>
      <c r="B86" s="727" t="s">
        <v>570</v>
      </c>
      <c r="C86" s="728" t="s">
        <v>582</v>
      </c>
      <c r="D86" s="729" t="s">
        <v>583</v>
      </c>
      <c r="E86" s="728" t="s">
        <v>3100</v>
      </c>
      <c r="F86" s="729" t="s">
        <v>3101</v>
      </c>
      <c r="G86" s="728" t="s">
        <v>3170</v>
      </c>
      <c r="H86" s="728" t="s">
        <v>3171</v>
      </c>
      <c r="I86" s="731">
        <v>3.130000114440918</v>
      </c>
      <c r="J86" s="731">
        <v>50</v>
      </c>
      <c r="K86" s="732">
        <v>156.5</v>
      </c>
    </row>
    <row r="87" spans="1:11" ht="14.4" customHeight="1" x14ac:dyDescent="0.3">
      <c r="A87" s="726" t="s">
        <v>569</v>
      </c>
      <c r="B87" s="727" t="s">
        <v>570</v>
      </c>
      <c r="C87" s="728" t="s">
        <v>582</v>
      </c>
      <c r="D87" s="729" t="s">
        <v>583</v>
      </c>
      <c r="E87" s="728" t="s">
        <v>3100</v>
      </c>
      <c r="F87" s="729" t="s">
        <v>3101</v>
      </c>
      <c r="G87" s="728" t="s">
        <v>3172</v>
      </c>
      <c r="H87" s="728" t="s">
        <v>3173</v>
      </c>
      <c r="I87" s="731">
        <v>0.47499999403953552</v>
      </c>
      <c r="J87" s="731">
        <v>2000</v>
      </c>
      <c r="K87" s="732">
        <v>952</v>
      </c>
    </row>
    <row r="88" spans="1:11" ht="14.4" customHeight="1" x14ac:dyDescent="0.3">
      <c r="A88" s="726" t="s">
        <v>569</v>
      </c>
      <c r="B88" s="727" t="s">
        <v>570</v>
      </c>
      <c r="C88" s="728" t="s">
        <v>582</v>
      </c>
      <c r="D88" s="729" t="s">
        <v>583</v>
      </c>
      <c r="E88" s="728" t="s">
        <v>3100</v>
      </c>
      <c r="F88" s="729" t="s">
        <v>3101</v>
      </c>
      <c r="G88" s="728" t="s">
        <v>3174</v>
      </c>
      <c r="H88" s="728" t="s">
        <v>3175</v>
      </c>
      <c r="I88" s="731">
        <v>2.0799999237060547</v>
      </c>
      <c r="J88" s="731">
        <v>20</v>
      </c>
      <c r="K88" s="732">
        <v>41.599998474121094</v>
      </c>
    </row>
    <row r="89" spans="1:11" ht="14.4" customHeight="1" x14ac:dyDescent="0.3">
      <c r="A89" s="726" t="s">
        <v>569</v>
      </c>
      <c r="B89" s="727" t="s">
        <v>570</v>
      </c>
      <c r="C89" s="728" t="s">
        <v>582</v>
      </c>
      <c r="D89" s="729" t="s">
        <v>583</v>
      </c>
      <c r="E89" s="728" t="s">
        <v>3100</v>
      </c>
      <c r="F89" s="729" t="s">
        <v>3101</v>
      </c>
      <c r="G89" s="728" t="s">
        <v>3176</v>
      </c>
      <c r="H89" s="728" t="s">
        <v>3177</v>
      </c>
      <c r="I89" s="731">
        <v>1.9860000133514404</v>
      </c>
      <c r="J89" s="731">
        <v>350</v>
      </c>
      <c r="K89" s="732">
        <v>695.5</v>
      </c>
    </row>
    <row r="90" spans="1:11" ht="14.4" customHeight="1" x14ac:dyDescent="0.3">
      <c r="A90" s="726" t="s">
        <v>569</v>
      </c>
      <c r="B90" s="727" t="s">
        <v>570</v>
      </c>
      <c r="C90" s="728" t="s">
        <v>582</v>
      </c>
      <c r="D90" s="729" t="s">
        <v>583</v>
      </c>
      <c r="E90" s="728" t="s">
        <v>3100</v>
      </c>
      <c r="F90" s="729" t="s">
        <v>3101</v>
      </c>
      <c r="G90" s="728" t="s">
        <v>3178</v>
      </c>
      <c r="H90" s="728" t="s">
        <v>3179</v>
      </c>
      <c r="I90" s="731">
        <v>2.0499999523162842</v>
      </c>
      <c r="J90" s="731">
        <v>50</v>
      </c>
      <c r="K90" s="732">
        <v>102.5</v>
      </c>
    </row>
    <row r="91" spans="1:11" ht="14.4" customHeight="1" x14ac:dyDescent="0.3">
      <c r="A91" s="726" t="s">
        <v>569</v>
      </c>
      <c r="B91" s="727" t="s">
        <v>570</v>
      </c>
      <c r="C91" s="728" t="s">
        <v>582</v>
      </c>
      <c r="D91" s="729" t="s">
        <v>583</v>
      </c>
      <c r="E91" s="728" t="s">
        <v>3100</v>
      </c>
      <c r="F91" s="729" t="s">
        <v>3101</v>
      </c>
      <c r="G91" s="728" t="s">
        <v>3180</v>
      </c>
      <c r="H91" s="728" t="s">
        <v>3181</v>
      </c>
      <c r="I91" s="731">
        <v>3.0739999294281004</v>
      </c>
      <c r="J91" s="731">
        <v>300</v>
      </c>
      <c r="K91" s="732">
        <v>922.5</v>
      </c>
    </row>
    <row r="92" spans="1:11" ht="14.4" customHeight="1" x14ac:dyDescent="0.3">
      <c r="A92" s="726" t="s">
        <v>569</v>
      </c>
      <c r="B92" s="727" t="s">
        <v>570</v>
      </c>
      <c r="C92" s="728" t="s">
        <v>582</v>
      </c>
      <c r="D92" s="729" t="s">
        <v>583</v>
      </c>
      <c r="E92" s="728" t="s">
        <v>3100</v>
      </c>
      <c r="F92" s="729" t="s">
        <v>3101</v>
      </c>
      <c r="G92" s="728" t="s">
        <v>3182</v>
      </c>
      <c r="H92" s="728" t="s">
        <v>3183</v>
      </c>
      <c r="I92" s="731">
        <v>1.9199999570846558</v>
      </c>
      <c r="J92" s="731">
        <v>50</v>
      </c>
      <c r="K92" s="732">
        <v>96</v>
      </c>
    </row>
    <row r="93" spans="1:11" ht="14.4" customHeight="1" x14ac:dyDescent="0.3">
      <c r="A93" s="726" t="s">
        <v>569</v>
      </c>
      <c r="B93" s="727" t="s">
        <v>570</v>
      </c>
      <c r="C93" s="728" t="s">
        <v>582</v>
      </c>
      <c r="D93" s="729" t="s">
        <v>583</v>
      </c>
      <c r="E93" s="728" t="s">
        <v>3100</v>
      </c>
      <c r="F93" s="729" t="s">
        <v>3101</v>
      </c>
      <c r="G93" s="728" t="s">
        <v>3184</v>
      </c>
      <c r="H93" s="728" t="s">
        <v>3185</v>
      </c>
      <c r="I93" s="731">
        <v>3.0999999046325684</v>
      </c>
      <c r="J93" s="731">
        <v>50</v>
      </c>
      <c r="K93" s="732">
        <v>155</v>
      </c>
    </row>
    <row r="94" spans="1:11" ht="14.4" customHeight="1" x14ac:dyDescent="0.3">
      <c r="A94" s="726" t="s">
        <v>569</v>
      </c>
      <c r="B94" s="727" t="s">
        <v>570</v>
      </c>
      <c r="C94" s="728" t="s">
        <v>582</v>
      </c>
      <c r="D94" s="729" t="s">
        <v>583</v>
      </c>
      <c r="E94" s="728" t="s">
        <v>3100</v>
      </c>
      <c r="F94" s="729" t="s">
        <v>3101</v>
      </c>
      <c r="G94" s="728" t="s">
        <v>3186</v>
      </c>
      <c r="H94" s="728" t="s">
        <v>3187</v>
      </c>
      <c r="I94" s="731">
        <v>2.1700000762939453</v>
      </c>
      <c r="J94" s="731">
        <v>150</v>
      </c>
      <c r="K94" s="732">
        <v>325.5</v>
      </c>
    </row>
    <row r="95" spans="1:11" ht="14.4" customHeight="1" x14ac:dyDescent="0.3">
      <c r="A95" s="726" t="s">
        <v>569</v>
      </c>
      <c r="B95" s="727" t="s">
        <v>570</v>
      </c>
      <c r="C95" s="728" t="s">
        <v>582</v>
      </c>
      <c r="D95" s="729" t="s">
        <v>583</v>
      </c>
      <c r="E95" s="728" t="s">
        <v>3100</v>
      </c>
      <c r="F95" s="729" t="s">
        <v>3101</v>
      </c>
      <c r="G95" s="728" t="s">
        <v>3188</v>
      </c>
      <c r="H95" s="728" t="s">
        <v>3189</v>
      </c>
      <c r="I95" s="731">
        <v>5</v>
      </c>
      <c r="J95" s="731">
        <v>120</v>
      </c>
      <c r="K95" s="732">
        <v>600</v>
      </c>
    </row>
    <row r="96" spans="1:11" ht="14.4" customHeight="1" x14ac:dyDescent="0.3">
      <c r="A96" s="726" t="s">
        <v>569</v>
      </c>
      <c r="B96" s="727" t="s">
        <v>570</v>
      </c>
      <c r="C96" s="728" t="s">
        <v>582</v>
      </c>
      <c r="D96" s="729" t="s">
        <v>583</v>
      </c>
      <c r="E96" s="728" t="s">
        <v>3100</v>
      </c>
      <c r="F96" s="729" t="s">
        <v>3101</v>
      </c>
      <c r="G96" s="728" t="s">
        <v>3190</v>
      </c>
      <c r="H96" s="728" t="s">
        <v>3191</v>
      </c>
      <c r="I96" s="731">
        <v>2.5099999904632568</v>
      </c>
      <c r="J96" s="731">
        <v>50</v>
      </c>
      <c r="K96" s="732">
        <v>125.5</v>
      </c>
    </row>
    <row r="97" spans="1:11" ht="14.4" customHeight="1" x14ac:dyDescent="0.3">
      <c r="A97" s="726" t="s">
        <v>569</v>
      </c>
      <c r="B97" s="727" t="s">
        <v>570</v>
      </c>
      <c r="C97" s="728" t="s">
        <v>582</v>
      </c>
      <c r="D97" s="729" t="s">
        <v>583</v>
      </c>
      <c r="E97" s="728" t="s">
        <v>3100</v>
      </c>
      <c r="F97" s="729" t="s">
        <v>3101</v>
      </c>
      <c r="G97" s="728" t="s">
        <v>3192</v>
      </c>
      <c r="H97" s="728" t="s">
        <v>3193</v>
      </c>
      <c r="I97" s="731">
        <v>21.239999771118164</v>
      </c>
      <c r="J97" s="731">
        <v>15</v>
      </c>
      <c r="K97" s="732">
        <v>318.60000610351562</v>
      </c>
    </row>
    <row r="98" spans="1:11" ht="14.4" customHeight="1" x14ac:dyDescent="0.3">
      <c r="A98" s="726" t="s">
        <v>569</v>
      </c>
      <c r="B98" s="727" t="s">
        <v>570</v>
      </c>
      <c r="C98" s="728" t="s">
        <v>582</v>
      </c>
      <c r="D98" s="729" t="s">
        <v>583</v>
      </c>
      <c r="E98" s="728" t="s">
        <v>3100</v>
      </c>
      <c r="F98" s="729" t="s">
        <v>3101</v>
      </c>
      <c r="G98" s="728" t="s">
        <v>3192</v>
      </c>
      <c r="H98" s="728" t="s">
        <v>3194</v>
      </c>
      <c r="I98" s="731">
        <v>21.234999656677246</v>
      </c>
      <c r="J98" s="731">
        <v>35</v>
      </c>
      <c r="K98" s="732">
        <v>743.20001220703125</v>
      </c>
    </row>
    <row r="99" spans="1:11" ht="14.4" customHeight="1" x14ac:dyDescent="0.3">
      <c r="A99" s="726" t="s">
        <v>569</v>
      </c>
      <c r="B99" s="727" t="s">
        <v>570</v>
      </c>
      <c r="C99" s="728" t="s">
        <v>582</v>
      </c>
      <c r="D99" s="729" t="s">
        <v>583</v>
      </c>
      <c r="E99" s="728" t="s">
        <v>3195</v>
      </c>
      <c r="F99" s="729" t="s">
        <v>3196</v>
      </c>
      <c r="G99" s="728" t="s">
        <v>3197</v>
      </c>
      <c r="H99" s="728" t="s">
        <v>3198</v>
      </c>
      <c r="I99" s="731">
        <v>10.208750247955322</v>
      </c>
      <c r="J99" s="731">
        <v>3200</v>
      </c>
      <c r="K99" s="732">
        <v>32395</v>
      </c>
    </row>
    <row r="100" spans="1:11" ht="14.4" customHeight="1" x14ac:dyDescent="0.3">
      <c r="A100" s="726" t="s">
        <v>569</v>
      </c>
      <c r="B100" s="727" t="s">
        <v>570</v>
      </c>
      <c r="C100" s="728" t="s">
        <v>582</v>
      </c>
      <c r="D100" s="729" t="s">
        <v>583</v>
      </c>
      <c r="E100" s="728" t="s">
        <v>3195</v>
      </c>
      <c r="F100" s="729" t="s">
        <v>3196</v>
      </c>
      <c r="G100" s="728" t="s">
        <v>3199</v>
      </c>
      <c r="H100" s="728" t="s">
        <v>3200</v>
      </c>
      <c r="I100" s="731">
        <v>7.0100002288818359</v>
      </c>
      <c r="J100" s="731">
        <v>110</v>
      </c>
      <c r="K100" s="732">
        <v>771.10000610351562</v>
      </c>
    </row>
    <row r="101" spans="1:11" ht="14.4" customHeight="1" x14ac:dyDescent="0.3">
      <c r="A101" s="726" t="s">
        <v>569</v>
      </c>
      <c r="B101" s="727" t="s">
        <v>570</v>
      </c>
      <c r="C101" s="728" t="s">
        <v>582</v>
      </c>
      <c r="D101" s="729" t="s">
        <v>583</v>
      </c>
      <c r="E101" s="728" t="s">
        <v>3201</v>
      </c>
      <c r="F101" s="729" t="s">
        <v>3202</v>
      </c>
      <c r="G101" s="728" t="s">
        <v>3203</v>
      </c>
      <c r="H101" s="728" t="s">
        <v>3204</v>
      </c>
      <c r="I101" s="731">
        <v>0.47833332419395447</v>
      </c>
      <c r="J101" s="731">
        <v>2100</v>
      </c>
      <c r="K101" s="732">
        <v>1003</v>
      </c>
    </row>
    <row r="102" spans="1:11" ht="14.4" customHeight="1" x14ac:dyDescent="0.3">
      <c r="A102" s="726" t="s">
        <v>569</v>
      </c>
      <c r="B102" s="727" t="s">
        <v>570</v>
      </c>
      <c r="C102" s="728" t="s">
        <v>582</v>
      </c>
      <c r="D102" s="729" t="s">
        <v>583</v>
      </c>
      <c r="E102" s="728" t="s">
        <v>3201</v>
      </c>
      <c r="F102" s="729" t="s">
        <v>3202</v>
      </c>
      <c r="G102" s="728" t="s">
        <v>3205</v>
      </c>
      <c r="H102" s="728" t="s">
        <v>3206</v>
      </c>
      <c r="I102" s="731">
        <v>0.30000001192092896</v>
      </c>
      <c r="J102" s="731">
        <v>200</v>
      </c>
      <c r="K102" s="732">
        <v>60</v>
      </c>
    </row>
    <row r="103" spans="1:11" ht="14.4" customHeight="1" x14ac:dyDescent="0.3">
      <c r="A103" s="726" t="s">
        <v>569</v>
      </c>
      <c r="B103" s="727" t="s">
        <v>570</v>
      </c>
      <c r="C103" s="728" t="s">
        <v>582</v>
      </c>
      <c r="D103" s="729" t="s">
        <v>583</v>
      </c>
      <c r="E103" s="728" t="s">
        <v>3201</v>
      </c>
      <c r="F103" s="729" t="s">
        <v>3202</v>
      </c>
      <c r="G103" s="728" t="s">
        <v>3207</v>
      </c>
      <c r="H103" s="728" t="s">
        <v>3208</v>
      </c>
      <c r="I103" s="731">
        <v>0.30250000953674316</v>
      </c>
      <c r="J103" s="731">
        <v>400</v>
      </c>
      <c r="K103" s="732">
        <v>121</v>
      </c>
    </row>
    <row r="104" spans="1:11" ht="14.4" customHeight="1" x14ac:dyDescent="0.3">
      <c r="A104" s="726" t="s">
        <v>569</v>
      </c>
      <c r="B104" s="727" t="s">
        <v>570</v>
      </c>
      <c r="C104" s="728" t="s">
        <v>582</v>
      </c>
      <c r="D104" s="729" t="s">
        <v>583</v>
      </c>
      <c r="E104" s="728" t="s">
        <v>3201</v>
      </c>
      <c r="F104" s="729" t="s">
        <v>3202</v>
      </c>
      <c r="G104" s="728" t="s">
        <v>3209</v>
      </c>
      <c r="H104" s="728" t="s">
        <v>3210</v>
      </c>
      <c r="I104" s="731">
        <v>0.52875000983476639</v>
      </c>
      <c r="J104" s="731">
        <v>5000</v>
      </c>
      <c r="K104" s="732">
        <v>2648</v>
      </c>
    </row>
    <row r="105" spans="1:11" ht="14.4" customHeight="1" x14ac:dyDescent="0.3">
      <c r="A105" s="726" t="s">
        <v>569</v>
      </c>
      <c r="B105" s="727" t="s">
        <v>570</v>
      </c>
      <c r="C105" s="728" t="s">
        <v>582</v>
      </c>
      <c r="D105" s="729" t="s">
        <v>583</v>
      </c>
      <c r="E105" s="728" t="s">
        <v>3201</v>
      </c>
      <c r="F105" s="729" t="s">
        <v>3202</v>
      </c>
      <c r="G105" s="728" t="s">
        <v>3211</v>
      </c>
      <c r="H105" s="728" t="s">
        <v>3212</v>
      </c>
      <c r="I105" s="731">
        <v>1.7999999523162842</v>
      </c>
      <c r="J105" s="731">
        <v>400</v>
      </c>
      <c r="K105" s="732">
        <v>720</v>
      </c>
    </row>
    <row r="106" spans="1:11" ht="14.4" customHeight="1" x14ac:dyDescent="0.3">
      <c r="A106" s="726" t="s">
        <v>569</v>
      </c>
      <c r="B106" s="727" t="s">
        <v>570</v>
      </c>
      <c r="C106" s="728" t="s">
        <v>582</v>
      </c>
      <c r="D106" s="729" t="s">
        <v>583</v>
      </c>
      <c r="E106" s="728" t="s">
        <v>3213</v>
      </c>
      <c r="F106" s="729" t="s">
        <v>3214</v>
      </c>
      <c r="G106" s="728" t="s">
        <v>3215</v>
      </c>
      <c r="H106" s="728" t="s">
        <v>3216</v>
      </c>
      <c r="I106" s="731">
        <v>0.68999999761581421</v>
      </c>
      <c r="J106" s="731">
        <v>28600</v>
      </c>
      <c r="K106" s="732">
        <v>19734</v>
      </c>
    </row>
    <row r="107" spans="1:11" ht="14.4" customHeight="1" x14ac:dyDescent="0.3">
      <c r="A107" s="726" t="s">
        <v>569</v>
      </c>
      <c r="B107" s="727" t="s">
        <v>570</v>
      </c>
      <c r="C107" s="728" t="s">
        <v>582</v>
      </c>
      <c r="D107" s="729" t="s">
        <v>583</v>
      </c>
      <c r="E107" s="728" t="s">
        <v>3217</v>
      </c>
      <c r="F107" s="729" t="s">
        <v>3218</v>
      </c>
      <c r="G107" s="728" t="s">
        <v>3219</v>
      </c>
      <c r="H107" s="728" t="s">
        <v>3220</v>
      </c>
      <c r="I107" s="731">
        <v>23.47333272298177</v>
      </c>
      <c r="J107" s="731">
        <v>90</v>
      </c>
      <c r="K107" s="732">
        <v>2112.5999755859375</v>
      </c>
    </row>
    <row r="108" spans="1:11" ht="14.4" customHeight="1" x14ac:dyDescent="0.3">
      <c r="A108" s="726" t="s">
        <v>569</v>
      </c>
      <c r="B108" s="727" t="s">
        <v>570</v>
      </c>
      <c r="C108" s="728" t="s">
        <v>587</v>
      </c>
      <c r="D108" s="729" t="s">
        <v>588</v>
      </c>
      <c r="E108" s="728" t="s">
        <v>3012</v>
      </c>
      <c r="F108" s="729" t="s">
        <v>3013</v>
      </c>
      <c r="G108" s="728" t="s">
        <v>3221</v>
      </c>
      <c r="H108" s="728" t="s">
        <v>3222</v>
      </c>
      <c r="I108" s="731">
        <v>153.11000061035156</v>
      </c>
      <c r="J108" s="731">
        <v>1</v>
      </c>
      <c r="K108" s="732">
        <v>153.11000061035156</v>
      </c>
    </row>
    <row r="109" spans="1:11" ht="14.4" customHeight="1" x14ac:dyDescent="0.3">
      <c r="A109" s="726" t="s">
        <v>569</v>
      </c>
      <c r="B109" s="727" t="s">
        <v>570</v>
      </c>
      <c r="C109" s="728" t="s">
        <v>587</v>
      </c>
      <c r="D109" s="729" t="s">
        <v>588</v>
      </c>
      <c r="E109" s="728" t="s">
        <v>3012</v>
      </c>
      <c r="F109" s="729" t="s">
        <v>3013</v>
      </c>
      <c r="G109" s="728" t="s">
        <v>3223</v>
      </c>
      <c r="H109" s="728" t="s">
        <v>3224</v>
      </c>
      <c r="I109" s="731">
        <v>4.1100001335144043</v>
      </c>
      <c r="J109" s="731">
        <v>100</v>
      </c>
      <c r="K109" s="732">
        <v>411</v>
      </c>
    </row>
    <row r="110" spans="1:11" ht="14.4" customHeight="1" x14ac:dyDescent="0.3">
      <c r="A110" s="726" t="s">
        <v>569</v>
      </c>
      <c r="B110" s="727" t="s">
        <v>570</v>
      </c>
      <c r="C110" s="728" t="s">
        <v>587</v>
      </c>
      <c r="D110" s="729" t="s">
        <v>588</v>
      </c>
      <c r="E110" s="728" t="s">
        <v>3012</v>
      </c>
      <c r="F110" s="729" t="s">
        <v>3013</v>
      </c>
      <c r="G110" s="728" t="s">
        <v>3019</v>
      </c>
      <c r="H110" s="728" t="s">
        <v>3021</v>
      </c>
      <c r="I110" s="731">
        <v>9.0200004577636719</v>
      </c>
      <c r="J110" s="731">
        <v>140</v>
      </c>
      <c r="K110" s="732">
        <v>1262.800048828125</v>
      </c>
    </row>
    <row r="111" spans="1:11" ht="14.4" customHeight="1" x14ac:dyDescent="0.3">
      <c r="A111" s="726" t="s">
        <v>569</v>
      </c>
      <c r="B111" s="727" t="s">
        <v>570</v>
      </c>
      <c r="C111" s="728" t="s">
        <v>587</v>
      </c>
      <c r="D111" s="729" t="s">
        <v>588</v>
      </c>
      <c r="E111" s="728" t="s">
        <v>3012</v>
      </c>
      <c r="F111" s="729" t="s">
        <v>3013</v>
      </c>
      <c r="G111" s="728" t="s">
        <v>3225</v>
      </c>
      <c r="H111" s="728" t="s">
        <v>3226</v>
      </c>
      <c r="I111" s="731">
        <v>13.039999961853027</v>
      </c>
      <c r="J111" s="731">
        <v>50</v>
      </c>
      <c r="K111" s="732">
        <v>652</v>
      </c>
    </row>
    <row r="112" spans="1:11" ht="14.4" customHeight="1" x14ac:dyDescent="0.3">
      <c r="A112" s="726" t="s">
        <v>569</v>
      </c>
      <c r="B112" s="727" t="s">
        <v>570</v>
      </c>
      <c r="C112" s="728" t="s">
        <v>587</v>
      </c>
      <c r="D112" s="729" t="s">
        <v>588</v>
      </c>
      <c r="E112" s="728" t="s">
        <v>3012</v>
      </c>
      <c r="F112" s="729" t="s">
        <v>3013</v>
      </c>
      <c r="G112" s="728" t="s">
        <v>3227</v>
      </c>
      <c r="H112" s="728" t="s">
        <v>3228</v>
      </c>
      <c r="I112" s="731">
        <v>0.97200002670288088</v>
      </c>
      <c r="J112" s="731">
        <v>2500</v>
      </c>
      <c r="K112" s="732">
        <v>2430</v>
      </c>
    </row>
    <row r="113" spans="1:11" ht="14.4" customHeight="1" x14ac:dyDescent="0.3">
      <c r="A113" s="726" t="s">
        <v>569</v>
      </c>
      <c r="B113" s="727" t="s">
        <v>570</v>
      </c>
      <c r="C113" s="728" t="s">
        <v>587</v>
      </c>
      <c r="D113" s="729" t="s">
        <v>588</v>
      </c>
      <c r="E113" s="728" t="s">
        <v>3012</v>
      </c>
      <c r="F113" s="729" t="s">
        <v>3013</v>
      </c>
      <c r="G113" s="728" t="s">
        <v>3229</v>
      </c>
      <c r="H113" s="728" t="s">
        <v>3230</v>
      </c>
      <c r="I113" s="731">
        <v>1.4942857197352819</v>
      </c>
      <c r="J113" s="731">
        <v>3300</v>
      </c>
      <c r="K113" s="732">
        <v>4930</v>
      </c>
    </row>
    <row r="114" spans="1:11" ht="14.4" customHeight="1" x14ac:dyDescent="0.3">
      <c r="A114" s="726" t="s">
        <v>569</v>
      </c>
      <c r="B114" s="727" t="s">
        <v>570</v>
      </c>
      <c r="C114" s="728" t="s">
        <v>587</v>
      </c>
      <c r="D114" s="729" t="s">
        <v>588</v>
      </c>
      <c r="E114" s="728" t="s">
        <v>3012</v>
      </c>
      <c r="F114" s="729" t="s">
        <v>3013</v>
      </c>
      <c r="G114" s="728" t="s">
        <v>3231</v>
      </c>
      <c r="H114" s="728" t="s">
        <v>3232</v>
      </c>
      <c r="I114" s="731">
        <v>0.58857140370777672</v>
      </c>
      <c r="J114" s="731">
        <v>3500</v>
      </c>
      <c r="K114" s="732">
        <v>2060</v>
      </c>
    </row>
    <row r="115" spans="1:11" ht="14.4" customHeight="1" x14ac:dyDescent="0.3">
      <c r="A115" s="726" t="s">
        <v>569</v>
      </c>
      <c r="B115" s="727" t="s">
        <v>570</v>
      </c>
      <c r="C115" s="728" t="s">
        <v>587</v>
      </c>
      <c r="D115" s="729" t="s">
        <v>588</v>
      </c>
      <c r="E115" s="728" t="s">
        <v>3012</v>
      </c>
      <c r="F115" s="729" t="s">
        <v>3013</v>
      </c>
      <c r="G115" s="728" t="s">
        <v>3024</v>
      </c>
      <c r="H115" s="728" t="s">
        <v>3025</v>
      </c>
      <c r="I115" s="731">
        <v>0.87999999523162842</v>
      </c>
      <c r="J115" s="731">
        <v>900</v>
      </c>
      <c r="K115" s="732">
        <v>792</v>
      </c>
    </row>
    <row r="116" spans="1:11" ht="14.4" customHeight="1" x14ac:dyDescent="0.3">
      <c r="A116" s="726" t="s">
        <v>569</v>
      </c>
      <c r="B116" s="727" t="s">
        <v>570</v>
      </c>
      <c r="C116" s="728" t="s">
        <v>587</v>
      </c>
      <c r="D116" s="729" t="s">
        <v>588</v>
      </c>
      <c r="E116" s="728" t="s">
        <v>3012</v>
      </c>
      <c r="F116" s="729" t="s">
        <v>3013</v>
      </c>
      <c r="G116" s="728" t="s">
        <v>3233</v>
      </c>
      <c r="H116" s="728" t="s">
        <v>3234</v>
      </c>
      <c r="I116" s="731">
        <v>0.62000000476837158</v>
      </c>
      <c r="J116" s="731">
        <v>500</v>
      </c>
      <c r="K116" s="732">
        <v>310</v>
      </c>
    </row>
    <row r="117" spans="1:11" ht="14.4" customHeight="1" x14ac:dyDescent="0.3">
      <c r="A117" s="726" t="s">
        <v>569</v>
      </c>
      <c r="B117" s="727" t="s">
        <v>570</v>
      </c>
      <c r="C117" s="728" t="s">
        <v>587</v>
      </c>
      <c r="D117" s="729" t="s">
        <v>588</v>
      </c>
      <c r="E117" s="728" t="s">
        <v>3012</v>
      </c>
      <c r="F117" s="729" t="s">
        <v>3013</v>
      </c>
      <c r="G117" s="728" t="s">
        <v>3028</v>
      </c>
      <c r="H117" s="728" t="s">
        <v>3029</v>
      </c>
      <c r="I117" s="731">
        <v>1.1733332872390747</v>
      </c>
      <c r="J117" s="731">
        <v>1900</v>
      </c>
      <c r="K117" s="732">
        <v>2230</v>
      </c>
    </row>
    <row r="118" spans="1:11" ht="14.4" customHeight="1" x14ac:dyDescent="0.3">
      <c r="A118" s="726" t="s">
        <v>569</v>
      </c>
      <c r="B118" s="727" t="s">
        <v>570</v>
      </c>
      <c r="C118" s="728" t="s">
        <v>587</v>
      </c>
      <c r="D118" s="729" t="s">
        <v>588</v>
      </c>
      <c r="E118" s="728" t="s">
        <v>3012</v>
      </c>
      <c r="F118" s="729" t="s">
        <v>3013</v>
      </c>
      <c r="G118" s="728" t="s">
        <v>3235</v>
      </c>
      <c r="H118" s="728" t="s">
        <v>3236</v>
      </c>
      <c r="I118" s="731">
        <v>305.66000366210937</v>
      </c>
      <c r="J118" s="731">
        <v>3</v>
      </c>
      <c r="K118" s="732">
        <v>916.98001098632812</v>
      </c>
    </row>
    <row r="119" spans="1:11" ht="14.4" customHeight="1" x14ac:dyDescent="0.3">
      <c r="A119" s="726" t="s">
        <v>569</v>
      </c>
      <c r="B119" s="727" t="s">
        <v>570</v>
      </c>
      <c r="C119" s="728" t="s">
        <v>587</v>
      </c>
      <c r="D119" s="729" t="s">
        <v>588</v>
      </c>
      <c r="E119" s="728" t="s">
        <v>3012</v>
      </c>
      <c r="F119" s="729" t="s">
        <v>3013</v>
      </c>
      <c r="G119" s="728" t="s">
        <v>3030</v>
      </c>
      <c r="H119" s="728" t="s">
        <v>3031</v>
      </c>
      <c r="I119" s="731">
        <v>22.149999618530273</v>
      </c>
      <c r="J119" s="731">
        <v>275</v>
      </c>
      <c r="K119" s="732">
        <v>6091.25</v>
      </c>
    </row>
    <row r="120" spans="1:11" ht="14.4" customHeight="1" x14ac:dyDescent="0.3">
      <c r="A120" s="726" t="s">
        <v>569</v>
      </c>
      <c r="B120" s="727" t="s">
        <v>570</v>
      </c>
      <c r="C120" s="728" t="s">
        <v>587</v>
      </c>
      <c r="D120" s="729" t="s">
        <v>588</v>
      </c>
      <c r="E120" s="728" t="s">
        <v>3012</v>
      </c>
      <c r="F120" s="729" t="s">
        <v>3013</v>
      </c>
      <c r="G120" s="728" t="s">
        <v>3032</v>
      </c>
      <c r="H120" s="728" t="s">
        <v>3033</v>
      </c>
      <c r="I120" s="731">
        <v>30.180000305175781</v>
      </c>
      <c r="J120" s="731">
        <v>125</v>
      </c>
      <c r="K120" s="732">
        <v>3772.5</v>
      </c>
    </row>
    <row r="121" spans="1:11" ht="14.4" customHeight="1" x14ac:dyDescent="0.3">
      <c r="A121" s="726" t="s">
        <v>569</v>
      </c>
      <c r="B121" s="727" t="s">
        <v>570</v>
      </c>
      <c r="C121" s="728" t="s">
        <v>587</v>
      </c>
      <c r="D121" s="729" t="s">
        <v>588</v>
      </c>
      <c r="E121" s="728" t="s">
        <v>3012</v>
      </c>
      <c r="F121" s="729" t="s">
        <v>3013</v>
      </c>
      <c r="G121" s="728" t="s">
        <v>3237</v>
      </c>
      <c r="H121" s="728" t="s">
        <v>3238</v>
      </c>
      <c r="I121" s="731">
        <v>13.039999961853027</v>
      </c>
      <c r="J121" s="731">
        <v>30</v>
      </c>
      <c r="K121" s="732">
        <v>391.20001220703125</v>
      </c>
    </row>
    <row r="122" spans="1:11" ht="14.4" customHeight="1" x14ac:dyDescent="0.3">
      <c r="A122" s="726" t="s">
        <v>569</v>
      </c>
      <c r="B122" s="727" t="s">
        <v>570</v>
      </c>
      <c r="C122" s="728" t="s">
        <v>587</v>
      </c>
      <c r="D122" s="729" t="s">
        <v>588</v>
      </c>
      <c r="E122" s="728" t="s">
        <v>3012</v>
      </c>
      <c r="F122" s="729" t="s">
        <v>3013</v>
      </c>
      <c r="G122" s="728" t="s">
        <v>3239</v>
      </c>
      <c r="H122" s="728" t="s">
        <v>3240</v>
      </c>
      <c r="I122" s="731">
        <v>44.290000915527344</v>
      </c>
      <c r="J122" s="731">
        <v>10</v>
      </c>
      <c r="K122" s="732">
        <v>442.8699951171875</v>
      </c>
    </row>
    <row r="123" spans="1:11" ht="14.4" customHeight="1" x14ac:dyDescent="0.3">
      <c r="A123" s="726" t="s">
        <v>569</v>
      </c>
      <c r="B123" s="727" t="s">
        <v>570</v>
      </c>
      <c r="C123" s="728" t="s">
        <v>587</v>
      </c>
      <c r="D123" s="729" t="s">
        <v>588</v>
      </c>
      <c r="E123" s="728" t="s">
        <v>3012</v>
      </c>
      <c r="F123" s="729" t="s">
        <v>3013</v>
      </c>
      <c r="G123" s="728" t="s">
        <v>3241</v>
      </c>
      <c r="H123" s="728" t="s">
        <v>3242</v>
      </c>
      <c r="I123" s="731">
        <v>159.55000305175781</v>
      </c>
      <c r="J123" s="731">
        <v>5</v>
      </c>
      <c r="K123" s="732">
        <v>797.760009765625</v>
      </c>
    </row>
    <row r="124" spans="1:11" ht="14.4" customHeight="1" x14ac:dyDescent="0.3">
      <c r="A124" s="726" t="s">
        <v>569</v>
      </c>
      <c r="B124" s="727" t="s">
        <v>570</v>
      </c>
      <c r="C124" s="728" t="s">
        <v>587</v>
      </c>
      <c r="D124" s="729" t="s">
        <v>588</v>
      </c>
      <c r="E124" s="728" t="s">
        <v>3012</v>
      </c>
      <c r="F124" s="729" t="s">
        <v>3013</v>
      </c>
      <c r="G124" s="728" t="s">
        <v>3042</v>
      </c>
      <c r="H124" s="728" t="s">
        <v>3043</v>
      </c>
      <c r="I124" s="731">
        <v>146.93428475516183</v>
      </c>
      <c r="J124" s="731">
        <v>31</v>
      </c>
      <c r="K124" s="732">
        <v>4633.2300415039062</v>
      </c>
    </row>
    <row r="125" spans="1:11" ht="14.4" customHeight="1" x14ac:dyDescent="0.3">
      <c r="A125" s="726" t="s">
        <v>569</v>
      </c>
      <c r="B125" s="727" t="s">
        <v>570</v>
      </c>
      <c r="C125" s="728" t="s">
        <v>587</v>
      </c>
      <c r="D125" s="729" t="s">
        <v>588</v>
      </c>
      <c r="E125" s="728" t="s">
        <v>3012</v>
      </c>
      <c r="F125" s="729" t="s">
        <v>3013</v>
      </c>
      <c r="G125" s="728" t="s">
        <v>3243</v>
      </c>
      <c r="H125" s="728" t="s">
        <v>3244</v>
      </c>
      <c r="I125" s="731">
        <v>21.064999580383301</v>
      </c>
      <c r="J125" s="731">
        <v>40</v>
      </c>
      <c r="K125" s="732">
        <v>842.56997680664062</v>
      </c>
    </row>
    <row r="126" spans="1:11" ht="14.4" customHeight="1" x14ac:dyDescent="0.3">
      <c r="A126" s="726" t="s">
        <v>569</v>
      </c>
      <c r="B126" s="727" t="s">
        <v>570</v>
      </c>
      <c r="C126" s="728" t="s">
        <v>587</v>
      </c>
      <c r="D126" s="729" t="s">
        <v>588</v>
      </c>
      <c r="E126" s="728" t="s">
        <v>3012</v>
      </c>
      <c r="F126" s="729" t="s">
        <v>3013</v>
      </c>
      <c r="G126" s="728" t="s">
        <v>3245</v>
      </c>
      <c r="H126" s="728" t="s">
        <v>3246</v>
      </c>
      <c r="I126" s="731">
        <v>26.020000457763672</v>
      </c>
      <c r="J126" s="731">
        <v>10</v>
      </c>
      <c r="K126" s="732">
        <v>260.20001220703125</v>
      </c>
    </row>
    <row r="127" spans="1:11" ht="14.4" customHeight="1" x14ac:dyDescent="0.3">
      <c r="A127" s="726" t="s">
        <v>569</v>
      </c>
      <c r="B127" s="727" t="s">
        <v>570</v>
      </c>
      <c r="C127" s="728" t="s">
        <v>587</v>
      </c>
      <c r="D127" s="729" t="s">
        <v>588</v>
      </c>
      <c r="E127" s="728" t="s">
        <v>3012</v>
      </c>
      <c r="F127" s="729" t="s">
        <v>3013</v>
      </c>
      <c r="G127" s="728" t="s">
        <v>3046</v>
      </c>
      <c r="H127" s="728" t="s">
        <v>3047</v>
      </c>
      <c r="I127" s="731">
        <v>0.85333335399627686</v>
      </c>
      <c r="J127" s="731">
        <v>600</v>
      </c>
      <c r="K127" s="732">
        <v>512</v>
      </c>
    </row>
    <row r="128" spans="1:11" ht="14.4" customHeight="1" x14ac:dyDescent="0.3">
      <c r="A128" s="726" t="s">
        <v>569</v>
      </c>
      <c r="B128" s="727" t="s">
        <v>570</v>
      </c>
      <c r="C128" s="728" t="s">
        <v>587</v>
      </c>
      <c r="D128" s="729" t="s">
        <v>588</v>
      </c>
      <c r="E128" s="728" t="s">
        <v>3012</v>
      </c>
      <c r="F128" s="729" t="s">
        <v>3013</v>
      </c>
      <c r="G128" s="728" t="s">
        <v>3048</v>
      </c>
      <c r="H128" s="728" t="s">
        <v>3049</v>
      </c>
      <c r="I128" s="731">
        <v>1.5149999856948853</v>
      </c>
      <c r="J128" s="731">
        <v>400</v>
      </c>
      <c r="K128" s="732">
        <v>606.5</v>
      </c>
    </row>
    <row r="129" spans="1:11" ht="14.4" customHeight="1" x14ac:dyDescent="0.3">
      <c r="A129" s="726" t="s">
        <v>569</v>
      </c>
      <c r="B129" s="727" t="s">
        <v>570</v>
      </c>
      <c r="C129" s="728" t="s">
        <v>587</v>
      </c>
      <c r="D129" s="729" t="s">
        <v>588</v>
      </c>
      <c r="E129" s="728" t="s">
        <v>3012</v>
      </c>
      <c r="F129" s="729" t="s">
        <v>3013</v>
      </c>
      <c r="G129" s="728" t="s">
        <v>3247</v>
      </c>
      <c r="H129" s="728" t="s">
        <v>3248</v>
      </c>
      <c r="I129" s="731">
        <v>2.06333327293396</v>
      </c>
      <c r="J129" s="731">
        <v>200</v>
      </c>
      <c r="K129" s="732">
        <v>412.5</v>
      </c>
    </row>
    <row r="130" spans="1:11" ht="14.4" customHeight="1" x14ac:dyDescent="0.3">
      <c r="A130" s="726" t="s">
        <v>569</v>
      </c>
      <c r="B130" s="727" t="s">
        <v>570</v>
      </c>
      <c r="C130" s="728" t="s">
        <v>587</v>
      </c>
      <c r="D130" s="729" t="s">
        <v>588</v>
      </c>
      <c r="E130" s="728" t="s">
        <v>3012</v>
      </c>
      <c r="F130" s="729" t="s">
        <v>3013</v>
      </c>
      <c r="G130" s="728" t="s">
        <v>3050</v>
      </c>
      <c r="H130" s="728" t="s">
        <v>3051</v>
      </c>
      <c r="I130" s="731">
        <v>3.369999885559082</v>
      </c>
      <c r="J130" s="731">
        <v>50</v>
      </c>
      <c r="K130" s="732">
        <v>168.5</v>
      </c>
    </row>
    <row r="131" spans="1:11" ht="14.4" customHeight="1" x14ac:dyDescent="0.3">
      <c r="A131" s="726" t="s">
        <v>569</v>
      </c>
      <c r="B131" s="727" t="s">
        <v>570</v>
      </c>
      <c r="C131" s="728" t="s">
        <v>587</v>
      </c>
      <c r="D131" s="729" t="s">
        <v>588</v>
      </c>
      <c r="E131" s="728" t="s">
        <v>3012</v>
      </c>
      <c r="F131" s="729" t="s">
        <v>3013</v>
      </c>
      <c r="G131" s="728" t="s">
        <v>3249</v>
      </c>
      <c r="H131" s="728" t="s">
        <v>3250</v>
      </c>
      <c r="I131" s="731">
        <v>61.209999084472656</v>
      </c>
      <c r="J131" s="731">
        <v>2</v>
      </c>
      <c r="K131" s="732">
        <v>122.41999816894531</v>
      </c>
    </row>
    <row r="132" spans="1:11" ht="14.4" customHeight="1" x14ac:dyDescent="0.3">
      <c r="A132" s="726" t="s">
        <v>569</v>
      </c>
      <c r="B132" s="727" t="s">
        <v>570</v>
      </c>
      <c r="C132" s="728" t="s">
        <v>587</v>
      </c>
      <c r="D132" s="729" t="s">
        <v>588</v>
      </c>
      <c r="E132" s="728" t="s">
        <v>3012</v>
      </c>
      <c r="F132" s="729" t="s">
        <v>3013</v>
      </c>
      <c r="G132" s="728" t="s">
        <v>3251</v>
      </c>
      <c r="H132" s="728" t="s">
        <v>3252</v>
      </c>
      <c r="I132" s="731">
        <v>15.020000457763672</v>
      </c>
      <c r="J132" s="731">
        <v>24</v>
      </c>
      <c r="K132" s="732">
        <v>360.48001098632812</v>
      </c>
    </row>
    <row r="133" spans="1:11" ht="14.4" customHeight="1" x14ac:dyDescent="0.3">
      <c r="A133" s="726" t="s">
        <v>569</v>
      </c>
      <c r="B133" s="727" t="s">
        <v>570</v>
      </c>
      <c r="C133" s="728" t="s">
        <v>587</v>
      </c>
      <c r="D133" s="729" t="s">
        <v>588</v>
      </c>
      <c r="E133" s="728" t="s">
        <v>3012</v>
      </c>
      <c r="F133" s="729" t="s">
        <v>3013</v>
      </c>
      <c r="G133" s="728" t="s">
        <v>3056</v>
      </c>
      <c r="H133" s="728" t="s">
        <v>3057</v>
      </c>
      <c r="I133" s="731">
        <v>0.37999999523162842</v>
      </c>
      <c r="J133" s="731">
        <v>225</v>
      </c>
      <c r="K133" s="732">
        <v>85.5</v>
      </c>
    </row>
    <row r="134" spans="1:11" ht="14.4" customHeight="1" x14ac:dyDescent="0.3">
      <c r="A134" s="726" t="s">
        <v>569</v>
      </c>
      <c r="B134" s="727" t="s">
        <v>570</v>
      </c>
      <c r="C134" s="728" t="s">
        <v>587</v>
      </c>
      <c r="D134" s="729" t="s">
        <v>588</v>
      </c>
      <c r="E134" s="728" t="s">
        <v>3012</v>
      </c>
      <c r="F134" s="729" t="s">
        <v>3013</v>
      </c>
      <c r="G134" s="728" t="s">
        <v>3253</v>
      </c>
      <c r="H134" s="728" t="s">
        <v>3254</v>
      </c>
      <c r="I134" s="731">
        <v>5.619999885559082</v>
      </c>
      <c r="J134" s="731">
        <v>24</v>
      </c>
      <c r="K134" s="732">
        <v>134.96000671386719</v>
      </c>
    </row>
    <row r="135" spans="1:11" ht="14.4" customHeight="1" x14ac:dyDescent="0.3">
      <c r="A135" s="726" t="s">
        <v>569</v>
      </c>
      <c r="B135" s="727" t="s">
        <v>570</v>
      </c>
      <c r="C135" s="728" t="s">
        <v>587</v>
      </c>
      <c r="D135" s="729" t="s">
        <v>588</v>
      </c>
      <c r="E135" s="728" t="s">
        <v>3012</v>
      </c>
      <c r="F135" s="729" t="s">
        <v>3013</v>
      </c>
      <c r="G135" s="728" t="s">
        <v>3058</v>
      </c>
      <c r="H135" s="728" t="s">
        <v>3059</v>
      </c>
      <c r="I135" s="731">
        <v>8.5799999237060547</v>
      </c>
      <c r="J135" s="731">
        <v>84</v>
      </c>
      <c r="K135" s="732">
        <v>720.71999359130859</v>
      </c>
    </row>
    <row r="136" spans="1:11" ht="14.4" customHeight="1" x14ac:dyDescent="0.3">
      <c r="A136" s="726" t="s">
        <v>569</v>
      </c>
      <c r="B136" s="727" t="s">
        <v>570</v>
      </c>
      <c r="C136" s="728" t="s">
        <v>587</v>
      </c>
      <c r="D136" s="729" t="s">
        <v>588</v>
      </c>
      <c r="E136" s="728" t="s">
        <v>3012</v>
      </c>
      <c r="F136" s="729" t="s">
        <v>3013</v>
      </c>
      <c r="G136" s="728" t="s">
        <v>3255</v>
      </c>
      <c r="H136" s="728" t="s">
        <v>3256</v>
      </c>
      <c r="I136" s="731">
        <v>7.5900001525878906</v>
      </c>
      <c r="J136" s="731">
        <v>30</v>
      </c>
      <c r="K136" s="732">
        <v>227.70000457763672</v>
      </c>
    </row>
    <row r="137" spans="1:11" ht="14.4" customHeight="1" x14ac:dyDescent="0.3">
      <c r="A137" s="726" t="s">
        <v>569</v>
      </c>
      <c r="B137" s="727" t="s">
        <v>570</v>
      </c>
      <c r="C137" s="728" t="s">
        <v>587</v>
      </c>
      <c r="D137" s="729" t="s">
        <v>588</v>
      </c>
      <c r="E137" s="728" t="s">
        <v>3012</v>
      </c>
      <c r="F137" s="729" t="s">
        <v>3013</v>
      </c>
      <c r="G137" s="728" t="s">
        <v>3257</v>
      </c>
      <c r="H137" s="728" t="s">
        <v>3258</v>
      </c>
      <c r="I137" s="731">
        <v>8.630000114440918</v>
      </c>
      <c r="J137" s="731">
        <v>10</v>
      </c>
      <c r="K137" s="732">
        <v>86.300003051757812</v>
      </c>
    </row>
    <row r="138" spans="1:11" ht="14.4" customHeight="1" x14ac:dyDescent="0.3">
      <c r="A138" s="726" t="s">
        <v>569</v>
      </c>
      <c r="B138" s="727" t="s">
        <v>570</v>
      </c>
      <c r="C138" s="728" t="s">
        <v>587</v>
      </c>
      <c r="D138" s="729" t="s">
        <v>588</v>
      </c>
      <c r="E138" s="728" t="s">
        <v>3012</v>
      </c>
      <c r="F138" s="729" t="s">
        <v>3013</v>
      </c>
      <c r="G138" s="728" t="s">
        <v>3066</v>
      </c>
      <c r="H138" s="728" t="s">
        <v>3067</v>
      </c>
      <c r="I138" s="731">
        <v>10.520000457763672</v>
      </c>
      <c r="J138" s="731">
        <v>10</v>
      </c>
      <c r="K138" s="732">
        <v>105.19999694824219</v>
      </c>
    </row>
    <row r="139" spans="1:11" ht="14.4" customHeight="1" x14ac:dyDescent="0.3">
      <c r="A139" s="726" t="s">
        <v>569</v>
      </c>
      <c r="B139" s="727" t="s">
        <v>570</v>
      </c>
      <c r="C139" s="728" t="s">
        <v>587</v>
      </c>
      <c r="D139" s="729" t="s">
        <v>588</v>
      </c>
      <c r="E139" s="728" t="s">
        <v>3012</v>
      </c>
      <c r="F139" s="729" t="s">
        <v>3013</v>
      </c>
      <c r="G139" s="728" t="s">
        <v>3259</v>
      </c>
      <c r="H139" s="728" t="s">
        <v>3260</v>
      </c>
      <c r="I139" s="731">
        <v>13.222500085830688</v>
      </c>
      <c r="J139" s="731">
        <v>50</v>
      </c>
      <c r="K139" s="732">
        <v>661.09999084472656</v>
      </c>
    </row>
    <row r="140" spans="1:11" ht="14.4" customHeight="1" x14ac:dyDescent="0.3">
      <c r="A140" s="726" t="s">
        <v>569</v>
      </c>
      <c r="B140" s="727" t="s">
        <v>570</v>
      </c>
      <c r="C140" s="728" t="s">
        <v>587</v>
      </c>
      <c r="D140" s="729" t="s">
        <v>588</v>
      </c>
      <c r="E140" s="728" t="s">
        <v>3012</v>
      </c>
      <c r="F140" s="729" t="s">
        <v>3013</v>
      </c>
      <c r="G140" s="728" t="s">
        <v>3068</v>
      </c>
      <c r="H140" s="728" t="s">
        <v>3069</v>
      </c>
      <c r="I140" s="731">
        <v>2.5033333301544189</v>
      </c>
      <c r="J140" s="731">
        <v>700</v>
      </c>
      <c r="K140" s="732">
        <v>1752</v>
      </c>
    </row>
    <row r="141" spans="1:11" ht="14.4" customHeight="1" x14ac:dyDescent="0.3">
      <c r="A141" s="726" t="s">
        <v>569</v>
      </c>
      <c r="B141" s="727" t="s">
        <v>570</v>
      </c>
      <c r="C141" s="728" t="s">
        <v>587</v>
      </c>
      <c r="D141" s="729" t="s">
        <v>588</v>
      </c>
      <c r="E141" s="728" t="s">
        <v>3012</v>
      </c>
      <c r="F141" s="729" t="s">
        <v>3013</v>
      </c>
      <c r="G141" s="728" t="s">
        <v>3070</v>
      </c>
      <c r="H141" s="728" t="s">
        <v>3071</v>
      </c>
      <c r="I141" s="731">
        <v>3.2657142707279752</v>
      </c>
      <c r="J141" s="731">
        <v>700</v>
      </c>
      <c r="K141" s="732">
        <v>2286</v>
      </c>
    </row>
    <row r="142" spans="1:11" ht="14.4" customHeight="1" x14ac:dyDescent="0.3">
      <c r="A142" s="726" t="s">
        <v>569</v>
      </c>
      <c r="B142" s="727" t="s">
        <v>570</v>
      </c>
      <c r="C142" s="728" t="s">
        <v>587</v>
      </c>
      <c r="D142" s="729" t="s">
        <v>588</v>
      </c>
      <c r="E142" s="728" t="s">
        <v>3012</v>
      </c>
      <c r="F142" s="729" t="s">
        <v>3013</v>
      </c>
      <c r="G142" s="728" t="s">
        <v>3072</v>
      </c>
      <c r="H142" s="728" t="s">
        <v>3073</v>
      </c>
      <c r="I142" s="731">
        <v>3.965714318411691</v>
      </c>
      <c r="J142" s="731">
        <v>800</v>
      </c>
      <c r="K142" s="732">
        <v>3172</v>
      </c>
    </row>
    <row r="143" spans="1:11" ht="14.4" customHeight="1" x14ac:dyDescent="0.3">
      <c r="A143" s="726" t="s">
        <v>569</v>
      </c>
      <c r="B143" s="727" t="s">
        <v>570</v>
      </c>
      <c r="C143" s="728" t="s">
        <v>587</v>
      </c>
      <c r="D143" s="729" t="s">
        <v>588</v>
      </c>
      <c r="E143" s="728" t="s">
        <v>3012</v>
      </c>
      <c r="F143" s="729" t="s">
        <v>3013</v>
      </c>
      <c r="G143" s="728" t="s">
        <v>3074</v>
      </c>
      <c r="H143" s="728" t="s">
        <v>3075</v>
      </c>
      <c r="I143" s="731">
        <v>4.4842856270926337</v>
      </c>
      <c r="J143" s="731">
        <v>1000</v>
      </c>
      <c r="K143" s="732">
        <v>4484</v>
      </c>
    </row>
    <row r="144" spans="1:11" ht="14.4" customHeight="1" x14ac:dyDescent="0.3">
      <c r="A144" s="726" t="s">
        <v>569</v>
      </c>
      <c r="B144" s="727" t="s">
        <v>570</v>
      </c>
      <c r="C144" s="728" t="s">
        <v>587</v>
      </c>
      <c r="D144" s="729" t="s">
        <v>588</v>
      </c>
      <c r="E144" s="728" t="s">
        <v>3012</v>
      </c>
      <c r="F144" s="729" t="s">
        <v>3013</v>
      </c>
      <c r="G144" s="728" t="s">
        <v>3261</v>
      </c>
      <c r="H144" s="728" t="s">
        <v>3262</v>
      </c>
      <c r="I144" s="731">
        <v>12.074999809265137</v>
      </c>
      <c r="J144" s="731">
        <v>150</v>
      </c>
      <c r="K144" s="732">
        <v>1811.5</v>
      </c>
    </row>
    <row r="145" spans="1:11" ht="14.4" customHeight="1" x14ac:dyDescent="0.3">
      <c r="A145" s="726" t="s">
        <v>569</v>
      </c>
      <c r="B145" s="727" t="s">
        <v>570</v>
      </c>
      <c r="C145" s="728" t="s">
        <v>587</v>
      </c>
      <c r="D145" s="729" t="s">
        <v>588</v>
      </c>
      <c r="E145" s="728" t="s">
        <v>3012</v>
      </c>
      <c r="F145" s="729" t="s">
        <v>3013</v>
      </c>
      <c r="G145" s="728" t="s">
        <v>3263</v>
      </c>
      <c r="H145" s="728" t="s">
        <v>3264</v>
      </c>
      <c r="I145" s="731">
        <v>12.619999885559082</v>
      </c>
      <c r="J145" s="731">
        <v>360</v>
      </c>
      <c r="K145" s="732">
        <v>4543.650146484375</v>
      </c>
    </row>
    <row r="146" spans="1:11" ht="14.4" customHeight="1" x14ac:dyDescent="0.3">
      <c r="A146" s="726" t="s">
        <v>569</v>
      </c>
      <c r="B146" s="727" t="s">
        <v>570</v>
      </c>
      <c r="C146" s="728" t="s">
        <v>587</v>
      </c>
      <c r="D146" s="729" t="s">
        <v>588</v>
      </c>
      <c r="E146" s="728" t="s">
        <v>3012</v>
      </c>
      <c r="F146" s="729" t="s">
        <v>3013</v>
      </c>
      <c r="G146" s="728" t="s">
        <v>3265</v>
      </c>
      <c r="H146" s="728" t="s">
        <v>3266</v>
      </c>
      <c r="I146" s="731">
        <v>13.800000190734863</v>
      </c>
      <c r="J146" s="731">
        <v>240</v>
      </c>
      <c r="K146" s="732">
        <v>3312.0001220703125</v>
      </c>
    </row>
    <row r="147" spans="1:11" ht="14.4" customHeight="1" x14ac:dyDescent="0.3">
      <c r="A147" s="726" t="s">
        <v>569</v>
      </c>
      <c r="B147" s="727" t="s">
        <v>570</v>
      </c>
      <c r="C147" s="728" t="s">
        <v>587</v>
      </c>
      <c r="D147" s="729" t="s">
        <v>588</v>
      </c>
      <c r="E147" s="728" t="s">
        <v>3012</v>
      </c>
      <c r="F147" s="729" t="s">
        <v>3013</v>
      </c>
      <c r="G147" s="728" t="s">
        <v>3267</v>
      </c>
      <c r="H147" s="728" t="s">
        <v>3268</v>
      </c>
      <c r="I147" s="731">
        <v>16.389999389648437</v>
      </c>
      <c r="J147" s="731">
        <v>320</v>
      </c>
      <c r="K147" s="732">
        <v>5244</v>
      </c>
    </row>
    <row r="148" spans="1:11" ht="14.4" customHeight="1" x14ac:dyDescent="0.3">
      <c r="A148" s="726" t="s">
        <v>569</v>
      </c>
      <c r="B148" s="727" t="s">
        <v>570</v>
      </c>
      <c r="C148" s="728" t="s">
        <v>587</v>
      </c>
      <c r="D148" s="729" t="s">
        <v>588</v>
      </c>
      <c r="E148" s="728" t="s">
        <v>3012</v>
      </c>
      <c r="F148" s="729" t="s">
        <v>3013</v>
      </c>
      <c r="G148" s="728" t="s">
        <v>3269</v>
      </c>
      <c r="H148" s="728" t="s">
        <v>3270</v>
      </c>
      <c r="I148" s="731">
        <v>72.220001220703125</v>
      </c>
      <c r="J148" s="731">
        <v>1</v>
      </c>
      <c r="K148" s="732">
        <v>72.220001220703125</v>
      </c>
    </row>
    <row r="149" spans="1:11" ht="14.4" customHeight="1" x14ac:dyDescent="0.3">
      <c r="A149" s="726" t="s">
        <v>569</v>
      </c>
      <c r="B149" s="727" t="s">
        <v>570</v>
      </c>
      <c r="C149" s="728" t="s">
        <v>587</v>
      </c>
      <c r="D149" s="729" t="s">
        <v>588</v>
      </c>
      <c r="E149" s="728" t="s">
        <v>3012</v>
      </c>
      <c r="F149" s="729" t="s">
        <v>3013</v>
      </c>
      <c r="G149" s="728" t="s">
        <v>3271</v>
      </c>
      <c r="H149" s="728" t="s">
        <v>3272</v>
      </c>
      <c r="I149" s="731">
        <v>9.7299995422363281</v>
      </c>
      <c r="J149" s="731">
        <v>1080</v>
      </c>
      <c r="K149" s="732">
        <v>10508.019775390625</v>
      </c>
    </row>
    <row r="150" spans="1:11" ht="14.4" customHeight="1" x14ac:dyDescent="0.3">
      <c r="A150" s="726" t="s">
        <v>569</v>
      </c>
      <c r="B150" s="727" t="s">
        <v>570</v>
      </c>
      <c r="C150" s="728" t="s">
        <v>587</v>
      </c>
      <c r="D150" s="729" t="s">
        <v>588</v>
      </c>
      <c r="E150" s="728" t="s">
        <v>3012</v>
      </c>
      <c r="F150" s="729" t="s">
        <v>3013</v>
      </c>
      <c r="G150" s="728" t="s">
        <v>3273</v>
      </c>
      <c r="H150" s="728" t="s">
        <v>3274</v>
      </c>
      <c r="I150" s="731">
        <v>11.260000228881836</v>
      </c>
      <c r="J150" s="731">
        <v>852</v>
      </c>
      <c r="K150" s="732">
        <v>9592.7999267578125</v>
      </c>
    </row>
    <row r="151" spans="1:11" ht="14.4" customHeight="1" x14ac:dyDescent="0.3">
      <c r="A151" s="726" t="s">
        <v>569</v>
      </c>
      <c r="B151" s="727" t="s">
        <v>570</v>
      </c>
      <c r="C151" s="728" t="s">
        <v>587</v>
      </c>
      <c r="D151" s="729" t="s">
        <v>588</v>
      </c>
      <c r="E151" s="728" t="s">
        <v>3012</v>
      </c>
      <c r="F151" s="729" t="s">
        <v>3013</v>
      </c>
      <c r="G151" s="728" t="s">
        <v>3275</v>
      </c>
      <c r="H151" s="728" t="s">
        <v>3276</v>
      </c>
      <c r="I151" s="731">
        <v>8.7399997711181641</v>
      </c>
      <c r="J151" s="731">
        <v>240</v>
      </c>
      <c r="K151" s="732">
        <v>2097.60009765625</v>
      </c>
    </row>
    <row r="152" spans="1:11" ht="14.4" customHeight="1" x14ac:dyDescent="0.3">
      <c r="A152" s="726" t="s">
        <v>569</v>
      </c>
      <c r="B152" s="727" t="s">
        <v>570</v>
      </c>
      <c r="C152" s="728" t="s">
        <v>587</v>
      </c>
      <c r="D152" s="729" t="s">
        <v>588</v>
      </c>
      <c r="E152" s="728" t="s">
        <v>3012</v>
      </c>
      <c r="F152" s="729" t="s">
        <v>3013</v>
      </c>
      <c r="G152" s="728" t="s">
        <v>3277</v>
      </c>
      <c r="H152" s="728" t="s">
        <v>3278</v>
      </c>
      <c r="I152" s="731">
        <v>7.125</v>
      </c>
      <c r="J152" s="731">
        <v>112</v>
      </c>
      <c r="K152" s="732">
        <v>797.8499755859375</v>
      </c>
    </row>
    <row r="153" spans="1:11" ht="14.4" customHeight="1" x14ac:dyDescent="0.3">
      <c r="A153" s="726" t="s">
        <v>569</v>
      </c>
      <c r="B153" s="727" t="s">
        <v>570</v>
      </c>
      <c r="C153" s="728" t="s">
        <v>587</v>
      </c>
      <c r="D153" s="729" t="s">
        <v>588</v>
      </c>
      <c r="E153" s="728" t="s">
        <v>3012</v>
      </c>
      <c r="F153" s="729" t="s">
        <v>3013</v>
      </c>
      <c r="G153" s="728" t="s">
        <v>3279</v>
      </c>
      <c r="H153" s="728" t="s">
        <v>3280</v>
      </c>
      <c r="I153" s="731">
        <v>11.320000076293946</v>
      </c>
      <c r="J153" s="731">
        <v>210</v>
      </c>
      <c r="K153" s="732">
        <v>2376.7799987792969</v>
      </c>
    </row>
    <row r="154" spans="1:11" ht="14.4" customHeight="1" x14ac:dyDescent="0.3">
      <c r="A154" s="726" t="s">
        <v>569</v>
      </c>
      <c r="B154" s="727" t="s">
        <v>570</v>
      </c>
      <c r="C154" s="728" t="s">
        <v>587</v>
      </c>
      <c r="D154" s="729" t="s">
        <v>588</v>
      </c>
      <c r="E154" s="728" t="s">
        <v>3012</v>
      </c>
      <c r="F154" s="729" t="s">
        <v>3013</v>
      </c>
      <c r="G154" s="728" t="s">
        <v>3281</v>
      </c>
      <c r="H154" s="728" t="s">
        <v>3282</v>
      </c>
      <c r="I154" s="731">
        <v>13.871999931335449</v>
      </c>
      <c r="J154" s="731">
        <v>288</v>
      </c>
      <c r="K154" s="732">
        <v>3995.3399658203125</v>
      </c>
    </row>
    <row r="155" spans="1:11" ht="14.4" customHeight="1" x14ac:dyDescent="0.3">
      <c r="A155" s="726" t="s">
        <v>569</v>
      </c>
      <c r="B155" s="727" t="s">
        <v>570</v>
      </c>
      <c r="C155" s="728" t="s">
        <v>587</v>
      </c>
      <c r="D155" s="729" t="s">
        <v>588</v>
      </c>
      <c r="E155" s="728" t="s">
        <v>3012</v>
      </c>
      <c r="F155" s="729" t="s">
        <v>3013</v>
      </c>
      <c r="G155" s="728" t="s">
        <v>3283</v>
      </c>
      <c r="H155" s="728" t="s">
        <v>3284</v>
      </c>
      <c r="I155" s="731">
        <v>15.483332951863607</v>
      </c>
      <c r="J155" s="731">
        <v>160</v>
      </c>
      <c r="K155" s="732">
        <v>2477.93994140625</v>
      </c>
    </row>
    <row r="156" spans="1:11" ht="14.4" customHeight="1" x14ac:dyDescent="0.3">
      <c r="A156" s="726" t="s">
        <v>569</v>
      </c>
      <c r="B156" s="727" t="s">
        <v>570</v>
      </c>
      <c r="C156" s="728" t="s">
        <v>587</v>
      </c>
      <c r="D156" s="729" t="s">
        <v>588</v>
      </c>
      <c r="E156" s="728" t="s">
        <v>3012</v>
      </c>
      <c r="F156" s="729" t="s">
        <v>3013</v>
      </c>
      <c r="G156" s="728" t="s">
        <v>3285</v>
      </c>
      <c r="H156" s="728" t="s">
        <v>3286</v>
      </c>
      <c r="I156" s="731">
        <v>17.55999978383382</v>
      </c>
      <c r="J156" s="731">
        <v>540</v>
      </c>
      <c r="K156" s="732">
        <v>9481.440185546875</v>
      </c>
    </row>
    <row r="157" spans="1:11" ht="14.4" customHeight="1" x14ac:dyDescent="0.3">
      <c r="A157" s="726" t="s">
        <v>569</v>
      </c>
      <c r="B157" s="727" t="s">
        <v>570</v>
      </c>
      <c r="C157" s="728" t="s">
        <v>587</v>
      </c>
      <c r="D157" s="729" t="s">
        <v>588</v>
      </c>
      <c r="E157" s="728" t="s">
        <v>3012</v>
      </c>
      <c r="F157" s="729" t="s">
        <v>3013</v>
      </c>
      <c r="G157" s="728" t="s">
        <v>3287</v>
      </c>
      <c r="H157" s="728" t="s">
        <v>3288</v>
      </c>
      <c r="I157" s="731">
        <v>260.01998901367187</v>
      </c>
      <c r="J157" s="731">
        <v>9</v>
      </c>
      <c r="K157" s="732">
        <v>2340.1500549316406</v>
      </c>
    </row>
    <row r="158" spans="1:11" ht="14.4" customHeight="1" x14ac:dyDescent="0.3">
      <c r="A158" s="726" t="s">
        <v>569</v>
      </c>
      <c r="B158" s="727" t="s">
        <v>570</v>
      </c>
      <c r="C158" s="728" t="s">
        <v>587</v>
      </c>
      <c r="D158" s="729" t="s">
        <v>588</v>
      </c>
      <c r="E158" s="728" t="s">
        <v>3012</v>
      </c>
      <c r="F158" s="729" t="s">
        <v>3013</v>
      </c>
      <c r="G158" s="728" t="s">
        <v>3289</v>
      </c>
      <c r="H158" s="728" t="s">
        <v>3290</v>
      </c>
      <c r="I158" s="731">
        <v>290.00750732421875</v>
      </c>
      <c r="J158" s="731">
        <v>4</v>
      </c>
      <c r="K158" s="732">
        <v>1160.030029296875</v>
      </c>
    </row>
    <row r="159" spans="1:11" ht="14.4" customHeight="1" x14ac:dyDescent="0.3">
      <c r="A159" s="726" t="s">
        <v>569</v>
      </c>
      <c r="B159" s="727" t="s">
        <v>570</v>
      </c>
      <c r="C159" s="728" t="s">
        <v>587</v>
      </c>
      <c r="D159" s="729" t="s">
        <v>588</v>
      </c>
      <c r="E159" s="728" t="s">
        <v>3012</v>
      </c>
      <c r="F159" s="729" t="s">
        <v>3013</v>
      </c>
      <c r="G159" s="728" t="s">
        <v>3291</v>
      </c>
      <c r="H159" s="728" t="s">
        <v>3292</v>
      </c>
      <c r="I159" s="731">
        <v>42.630001068115234</v>
      </c>
      <c r="J159" s="731">
        <v>351</v>
      </c>
      <c r="K159" s="732">
        <v>14963.02001953125</v>
      </c>
    </row>
    <row r="160" spans="1:11" ht="14.4" customHeight="1" x14ac:dyDescent="0.3">
      <c r="A160" s="726" t="s">
        <v>569</v>
      </c>
      <c r="B160" s="727" t="s">
        <v>570</v>
      </c>
      <c r="C160" s="728" t="s">
        <v>587</v>
      </c>
      <c r="D160" s="729" t="s">
        <v>588</v>
      </c>
      <c r="E160" s="728" t="s">
        <v>3012</v>
      </c>
      <c r="F160" s="729" t="s">
        <v>3013</v>
      </c>
      <c r="G160" s="728" t="s">
        <v>3293</v>
      </c>
      <c r="H160" s="728" t="s">
        <v>3294</v>
      </c>
      <c r="I160" s="731">
        <v>2.9000000953674316</v>
      </c>
      <c r="J160" s="731">
        <v>100</v>
      </c>
      <c r="K160" s="732">
        <v>289.79998779296875</v>
      </c>
    </row>
    <row r="161" spans="1:11" ht="14.4" customHeight="1" x14ac:dyDescent="0.3">
      <c r="A161" s="726" t="s">
        <v>569</v>
      </c>
      <c r="B161" s="727" t="s">
        <v>570</v>
      </c>
      <c r="C161" s="728" t="s">
        <v>587</v>
      </c>
      <c r="D161" s="729" t="s">
        <v>588</v>
      </c>
      <c r="E161" s="728" t="s">
        <v>3012</v>
      </c>
      <c r="F161" s="729" t="s">
        <v>3013</v>
      </c>
      <c r="G161" s="728" t="s">
        <v>3088</v>
      </c>
      <c r="H161" s="728" t="s">
        <v>3089</v>
      </c>
      <c r="I161" s="731">
        <v>10.119999885559082</v>
      </c>
      <c r="J161" s="731">
        <v>132</v>
      </c>
      <c r="K161" s="732">
        <v>1335.8400268554687</v>
      </c>
    </row>
    <row r="162" spans="1:11" ht="14.4" customHeight="1" x14ac:dyDescent="0.3">
      <c r="A162" s="726" t="s">
        <v>569</v>
      </c>
      <c r="B162" s="727" t="s">
        <v>570</v>
      </c>
      <c r="C162" s="728" t="s">
        <v>587</v>
      </c>
      <c r="D162" s="729" t="s">
        <v>588</v>
      </c>
      <c r="E162" s="728" t="s">
        <v>3012</v>
      </c>
      <c r="F162" s="729" t="s">
        <v>3013</v>
      </c>
      <c r="G162" s="728" t="s">
        <v>3090</v>
      </c>
      <c r="H162" s="728" t="s">
        <v>3091</v>
      </c>
      <c r="I162" s="731">
        <v>0.66750001907348633</v>
      </c>
      <c r="J162" s="731">
        <v>2000</v>
      </c>
      <c r="K162" s="732">
        <v>1335</v>
      </c>
    </row>
    <row r="163" spans="1:11" ht="14.4" customHeight="1" x14ac:dyDescent="0.3">
      <c r="A163" s="726" t="s">
        <v>569</v>
      </c>
      <c r="B163" s="727" t="s">
        <v>570</v>
      </c>
      <c r="C163" s="728" t="s">
        <v>587</v>
      </c>
      <c r="D163" s="729" t="s">
        <v>588</v>
      </c>
      <c r="E163" s="728" t="s">
        <v>3012</v>
      </c>
      <c r="F163" s="729" t="s">
        <v>3013</v>
      </c>
      <c r="G163" s="728" t="s">
        <v>3094</v>
      </c>
      <c r="H163" s="728" t="s">
        <v>3095</v>
      </c>
      <c r="I163" s="731">
        <v>27.875</v>
      </c>
      <c r="J163" s="731">
        <v>4</v>
      </c>
      <c r="K163" s="732">
        <v>111.5</v>
      </c>
    </row>
    <row r="164" spans="1:11" ht="14.4" customHeight="1" x14ac:dyDescent="0.3">
      <c r="A164" s="726" t="s">
        <v>569</v>
      </c>
      <c r="B164" s="727" t="s">
        <v>570</v>
      </c>
      <c r="C164" s="728" t="s">
        <v>587</v>
      </c>
      <c r="D164" s="729" t="s">
        <v>588</v>
      </c>
      <c r="E164" s="728" t="s">
        <v>3012</v>
      </c>
      <c r="F164" s="729" t="s">
        <v>3013</v>
      </c>
      <c r="G164" s="728" t="s">
        <v>3096</v>
      </c>
      <c r="H164" s="728" t="s">
        <v>3097</v>
      </c>
      <c r="I164" s="731">
        <v>28.729999542236328</v>
      </c>
      <c r="J164" s="731">
        <v>3</v>
      </c>
      <c r="K164" s="732">
        <v>86.19000244140625</v>
      </c>
    </row>
    <row r="165" spans="1:11" ht="14.4" customHeight="1" x14ac:dyDescent="0.3">
      <c r="A165" s="726" t="s">
        <v>569</v>
      </c>
      <c r="B165" s="727" t="s">
        <v>570</v>
      </c>
      <c r="C165" s="728" t="s">
        <v>587</v>
      </c>
      <c r="D165" s="729" t="s">
        <v>588</v>
      </c>
      <c r="E165" s="728" t="s">
        <v>3100</v>
      </c>
      <c r="F165" s="729" t="s">
        <v>3101</v>
      </c>
      <c r="G165" s="728" t="s">
        <v>3295</v>
      </c>
      <c r="H165" s="728" t="s">
        <v>3296</v>
      </c>
      <c r="I165" s="731">
        <v>2.9100000858306885</v>
      </c>
      <c r="J165" s="731">
        <v>100</v>
      </c>
      <c r="K165" s="732">
        <v>291</v>
      </c>
    </row>
    <row r="166" spans="1:11" ht="14.4" customHeight="1" x14ac:dyDescent="0.3">
      <c r="A166" s="726" t="s">
        <v>569</v>
      </c>
      <c r="B166" s="727" t="s">
        <v>570</v>
      </c>
      <c r="C166" s="728" t="s">
        <v>587</v>
      </c>
      <c r="D166" s="729" t="s">
        <v>588</v>
      </c>
      <c r="E166" s="728" t="s">
        <v>3100</v>
      </c>
      <c r="F166" s="729" t="s">
        <v>3101</v>
      </c>
      <c r="G166" s="728" t="s">
        <v>3297</v>
      </c>
      <c r="H166" s="728" t="s">
        <v>3298</v>
      </c>
      <c r="I166" s="731">
        <v>2.9000000953674316</v>
      </c>
      <c r="J166" s="731">
        <v>100</v>
      </c>
      <c r="K166" s="732">
        <v>290</v>
      </c>
    </row>
    <row r="167" spans="1:11" ht="14.4" customHeight="1" x14ac:dyDescent="0.3">
      <c r="A167" s="726" t="s">
        <v>569</v>
      </c>
      <c r="B167" s="727" t="s">
        <v>570</v>
      </c>
      <c r="C167" s="728" t="s">
        <v>587</v>
      </c>
      <c r="D167" s="729" t="s">
        <v>588</v>
      </c>
      <c r="E167" s="728" t="s">
        <v>3100</v>
      </c>
      <c r="F167" s="729" t="s">
        <v>3101</v>
      </c>
      <c r="G167" s="728" t="s">
        <v>3299</v>
      </c>
      <c r="H167" s="728" t="s">
        <v>3300</v>
      </c>
      <c r="I167" s="731">
        <v>2.9100000858306885</v>
      </c>
      <c r="J167" s="731">
        <v>100</v>
      </c>
      <c r="K167" s="732">
        <v>291</v>
      </c>
    </row>
    <row r="168" spans="1:11" ht="14.4" customHeight="1" x14ac:dyDescent="0.3">
      <c r="A168" s="726" t="s">
        <v>569</v>
      </c>
      <c r="B168" s="727" t="s">
        <v>570</v>
      </c>
      <c r="C168" s="728" t="s">
        <v>587</v>
      </c>
      <c r="D168" s="729" t="s">
        <v>588</v>
      </c>
      <c r="E168" s="728" t="s">
        <v>3100</v>
      </c>
      <c r="F168" s="729" t="s">
        <v>3101</v>
      </c>
      <c r="G168" s="728" t="s">
        <v>3301</v>
      </c>
      <c r="H168" s="728" t="s">
        <v>3302</v>
      </c>
      <c r="I168" s="731">
        <v>181.5</v>
      </c>
      <c r="J168" s="731">
        <v>10</v>
      </c>
      <c r="K168" s="732">
        <v>1815</v>
      </c>
    </row>
    <row r="169" spans="1:11" ht="14.4" customHeight="1" x14ac:dyDescent="0.3">
      <c r="A169" s="726" t="s">
        <v>569</v>
      </c>
      <c r="B169" s="727" t="s">
        <v>570</v>
      </c>
      <c r="C169" s="728" t="s">
        <v>587</v>
      </c>
      <c r="D169" s="729" t="s">
        <v>588</v>
      </c>
      <c r="E169" s="728" t="s">
        <v>3100</v>
      </c>
      <c r="F169" s="729" t="s">
        <v>3101</v>
      </c>
      <c r="G169" s="728" t="s">
        <v>3104</v>
      </c>
      <c r="H169" s="728" t="s">
        <v>3105</v>
      </c>
      <c r="I169" s="731">
        <v>9.9999997764825821E-3</v>
      </c>
      <c r="J169" s="731">
        <v>130</v>
      </c>
      <c r="K169" s="732">
        <v>1.300000011920929</v>
      </c>
    </row>
    <row r="170" spans="1:11" ht="14.4" customHeight="1" x14ac:dyDescent="0.3">
      <c r="A170" s="726" t="s">
        <v>569</v>
      </c>
      <c r="B170" s="727" t="s">
        <v>570</v>
      </c>
      <c r="C170" s="728" t="s">
        <v>587</v>
      </c>
      <c r="D170" s="729" t="s">
        <v>588</v>
      </c>
      <c r="E170" s="728" t="s">
        <v>3100</v>
      </c>
      <c r="F170" s="729" t="s">
        <v>3101</v>
      </c>
      <c r="G170" s="728" t="s">
        <v>3303</v>
      </c>
      <c r="H170" s="728" t="s">
        <v>3304</v>
      </c>
      <c r="I170" s="731">
        <v>11.737499713897705</v>
      </c>
      <c r="J170" s="731">
        <v>200</v>
      </c>
      <c r="K170" s="732">
        <v>2347.5</v>
      </c>
    </row>
    <row r="171" spans="1:11" ht="14.4" customHeight="1" x14ac:dyDescent="0.3">
      <c r="A171" s="726" t="s">
        <v>569</v>
      </c>
      <c r="B171" s="727" t="s">
        <v>570</v>
      </c>
      <c r="C171" s="728" t="s">
        <v>587</v>
      </c>
      <c r="D171" s="729" t="s">
        <v>588</v>
      </c>
      <c r="E171" s="728" t="s">
        <v>3100</v>
      </c>
      <c r="F171" s="729" t="s">
        <v>3101</v>
      </c>
      <c r="G171" s="728" t="s">
        <v>3140</v>
      </c>
      <c r="H171" s="728" t="s">
        <v>3141</v>
      </c>
      <c r="I171" s="731">
        <v>2.2849999666213989</v>
      </c>
      <c r="J171" s="731">
        <v>200</v>
      </c>
      <c r="K171" s="732">
        <v>457</v>
      </c>
    </row>
    <row r="172" spans="1:11" ht="14.4" customHeight="1" x14ac:dyDescent="0.3">
      <c r="A172" s="726" t="s">
        <v>569</v>
      </c>
      <c r="B172" s="727" t="s">
        <v>570</v>
      </c>
      <c r="C172" s="728" t="s">
        <v>587</v>
      </c>
      <c r="D172" s="729" t="s">
        <v>588</v>
      </c>
      <c r="E172" s="728" t="s">
        <v>3100</v>
      </c>
      <c r="F172" s="729" t="s">
        <v>3101</v>
      </c>
      <c r="G172" s="728" t="s">
        <v>3305</v>
      </c>
      <c r="H172" s="728" t="s">
        <v>3306</v>
      </c>
      <c r="I172" s="731">
        <v>5.3260000228881834</v>
      </c>
      <c r="J172" s="731">
        <v>500</v>
      </c>
      <c r="K172" s="732">
        <v>2663</v>
      </c>
    </row>
    <row r="173" spans="1:11" ht="14.4" customHeight="1" x14ac:dyDescent="0.3">
      <c r="A173" s="726" t="s">
        <v>569</v>
      </c>
      <c r="B173" s="727" t="s">
        <v>570</v>
      </c>
      <c r="C173" s="728" t="s">
        <v>587</v>
      </c>
      <c r="D173" s="729" t="s">
        <v>588</v>
      </c>
      <c r="E173" s="728" t="s">
        <v>3100</v>
      </c>
      <c r="F173" s="729" t="s">
        <v>3101</v>
      </c>
      <c r="G173" s="728" t="s">
        <v>3154</v>
      </c>
      <c r="H173" s="728" t="s">
        <v>3155</v>
      </c>
      <c r="I173" s="731">
        <v>1.0900000333786011</v>
      </c>
      <c r="J173" s="731">
        <v>100</v>
      </c>
      <c r="K173" s="732">
        <v>109</v>
      </c>
    </row>
    <row r="174" spans="1:11" ht="14.4" customHeight="1" x14ac:dyDescent="0.3">
      <c r="A174" s="726" t="s">
        <v>569</v>
      </c>
      <c r="B174" s="727" t="s">
        <v>570</v>
      </c>
      <c r="C174" s="728" t="s">
        <v>587</v>
      </c>
      <c r="D174" s="729" t="s">
        <v>588</v>
      </c>
      <c r="E174" s="728" t="s">
        <v>3100</v>
      </c>
      <c r="F174" s="729" t="s">
        <v>3101</v>
      </c>
      <c r="G174" s="728" t="s">
        <v>3158</v>
      </c>
      <c r="H174" s="728" t="s">
        <v>3159</v>
      </c>
      <c r="I174" s="731">
        <v>1.6699999570846558</v>
      </c>
      <c r="J174" s="731">
        <v>100</v>
      </c>
      <c r="K174" s="732">
        <v>167</v>
      </c>
    </row>
    <row r="175" spans="1:11" ht="14.4" customHeight="1" x14ac:dyDescent="0.3">
      <c r="A175" s="726" t="s">
        <v>569</v>
      </c>
      <c r="B175" s="727" t="s">
        <v>570</v>
      </c>
      <c r="C175" s="728" t="s">
        <v>587</v>
      </c>
      <c r="D175" s="729" t="s">
        <v>588</v>
      </c>
      <c r="E175" s="728" t="s">
        <v>3100</v>
      </c>
      <c r="F175" s="729" t="s">
        <v>3101</v>
      </c>
      <c r="G175" s="728" t="s">
        <v>3160</v>
      </c>
      <c r="H175" s="728" t="s">
        <v>3161</v>
      </c>
      <c r="I175" s="731">
        <v>0.67000001668930054</v>
      </c>
      <c r="J175" s="731">
        <v>100</v>
      </c>
      <c r="K175" s="732">
        <v>67</v>
      </c>
    </row>
    <row r="176" spans="1:11" ht="14.4" customHeight="1" x14ac:dyDescent="0.3">
      <c r="A176" s="726" t="s">
        <v>569</v>
      </c>
      <c r="B176" s="727" t="s">
        <v>570</v>
      </c>
      <c r="C176" s="728" t="s">
        <v>587</v>
      </c>
      <c r="D176" s="729" t="s">
        <v>588</v>
      </c>
      <c r="E176" s="728" t="s">
        <v>3100</v>
      </c>
      <c r="F176" s="729" t="s">
        <v>3101</v>
      </c>
      <c r="G176" s="728" t="s">
        <v>3307</v>
      </c>
      <c r="H176" s="728" t="s">
        <v>3308</v>
      </c>
      <c r="I176" s="731">
        <v>15.039999961853027</v>
      </c>
      <c r="J176" s="731">
        <v>25</v>
      </c>
      <c r="K176" s="732">
        <v>376</v>
      </c>
    </row>
    <row r="177" spans="1:11" ht="14.4" customHeight="1" x14ac:dyDescent="0.3">
      <c r="A177" s="726" t="s">
        <v>569</v>
      </c>
      <c r="B177" s="727" t="s">
        <v>570</v>
      </c>
      <c r="C177" s="728" t="s">
        <v>587</v>
      </c>
      <c r="D177" s="729" t="s">
        <v>588</v>
      </c>
      <c r="E177" s="728" t="s">
        <v>3100</v>
      </c>
      <c r="F177" s="729" t="s">
        <v>3101</v>
      </c>
      <c r="G177" s="728" t="s">
        <v>3174</v>
      </c>
      <c r="H177" s="728" t="s">
        <v>3175</v>
      </c>
      <c r="I177" s="731">
        <v>2.0799999237060547</v>
      </c>
      <c r="J177" s="731">
        <v>50</v>
      </c>
      <c r="K177" s="732">
        <v>104</v>
      </c>
    </row>
    <row r="178" spans="1:11" ht="14.4" customHeight="1" x14ac:dyDescent="0.3">
      <c r="A178" s="726" t="s">
        <v>569</v>
      </c>
      <c r="B178" s="727" t="s">
        <v>570</v>
      </c>
      <c r="C178" s="728" t="s">
        <v>587</v>
      </c>
      <c r="D178" s="729" t="s">
        <v>588</v>
      </c>
      <c r="E178" s="728" t="s">
        <v>3100</v>
      </c>
      <c r="F178" s="729" t="s">
        <v>3101</v>
      </c>
      <c r="G178" s="728" t="s">
        <v>3309</v>
      </c>
      <c r="H178" s="728" t="s">
        <v>3310</v>
      </c>
      <c r="I178" s="731">
        <v>3.75</v>
      </c>
      <c r="J178" s="731">
        <v>10</v>
      </c>
      <c r="K178" s="732">
        <v>37.5</v>
      </c>
    </row>
    <row r="179" spans="1:11" ht="14.4" customHeight="1" x14ac:dyDescent="0.3">
      <c r="A179" s="726" t="s">
        <v>569</v>
      </c>
      <c r="B179" s="727" t="s">
        <v>570</v>
      </c>
      <c r="C179" s="728" t="s">
        <v>587</v>
      </c>
      <c r="D179" s="729" t="s">
        <v>588</v>
      </c>
      <c r="E179" s="728" t="s">
        <v>3100</v>
      </c>
      <c r="F179" s="729" t="s">
        <v>3101</v>
      </c>
      <c r="G179" s="728" t="s">
        <v>3176</v>
      </c>
      <c r="H179" s="728" t="s">
        <v>3177</v>
      </c>
      <c r="I179" s="731">
        <v>1.9800000190734863</v>
      </c>
      <c r="J179" s="731">
        <v>150</v>
      </c>
      <c r="K179" s="732">
        <v>297</v>
      </c>
    </row>
    <row r="180" spans="1:11" ht="14.4" customHeight="1" x14ac:dyDescent="0.3">
      <c r="A180" s="726" t="s">
        <v>569</v>
      </c>
      <c r="B180" s="727" t="s">
        <v>570</v>
      </c>
      <c r="C180" s="728" t="s">
        <v>587</v>
      </c>
      <c r="D180" s="729" t="s">
        <v>588</v>
      </c>
      <c r="E180" s="728" t="s">
        <v>3100</v>
      </c>
      <c r="F180" s="729" t="s">
        <v>3101</v>
      </c>
      <c r="G180" s="728" t="s">
        <v>3180</v>
      </c>
      <c r="H180" s="728" t="s">
        <v>3181</v>
      </c>
      <c r="I180" s="731">
        <v>3.0749999284744263</v>
      </c>
      <c r="J180" s="731">
        <v>100</v>
      </c>
      <c r="K180" s="732">
        <v>307.5</v>
      </c>
    </row>
    <row r="181" spans="1:11" ht="14.4" customHeight="1" x14ac:dyDescent="0.3">
      <c r="A181" s="726" t="s">
        <v>569</v>
      </c>
      <c r="B181" s="727" t="s">
        <v>570</v>
      </c>
      <c r="C181" s="728" t="s">
        <v>587</v>
      </c>
      <c r="D181" s="729" t="s">
        <v>588</v>
      </c>
      <c r="E181" s="728" t="s">
        <v>3100</v>
      </c>
      <c r="F181" s="729" t="s">
        <v>3101</v>
      </c>
      <c r="G181" s="728" t="s">
        <v>3184</v>
      </c>
      <c r="H181" s="728" t="s">
        <v>3185</v>
      </c>
      <c r="I181" s="731">
        <v>3.0999999046325684</v>
      </c>
      <c r="J181" s="731">
        <v>50</v>
      </c>
      <c r="K181" s="732">
        <v>155</v>
      </c>
    </row>
    <row r="182" spans="1:11" ht="14.4" customHeight="1" x14ac:dyDescent="0.3">
      <c r="A182" s="726" t="s">
        <v>569</v>
      </c>
      <c r="B182" s="727" t="s">
        <v>570</v>
      </c>
      <c r="C182" s="728" t="s">
        <v>587</v>
      </c>
      <c r="D182" s="729" t="s">
        <v>588</v>
      </c>
      <c r="E182" s="728" t="s">
        <v>3100</v>
      </c>
      <c r="F182" s="729" t="s">
        <v>3101</v>
      </c>
      <c r="G182" s="728" t="s">
        <v>3186</v>
      </c>
      <c r="H182" s="728" t="s">
        <v>3187</v>
      </c>
      <c r="I182" s="731">
        <v>2.1700000762939453</v>
      </c>
      <c r="J182" s="731">
        <v>250</v>
      </c>
      <c r="K182" s="732">
        <v>542.5</v>
      </c>
    </row>
    <row r="183" spans="1:11" ht="14.4" customHeight="1" x14ac:dyDescent="0.3">
      <c r="A183" s="726" t="s">
        <v>569</v>
      </c>
      <c r="B183" s="727" t="s">
        <v>570</v>
      </c>
      <c r="C183" s="728" t="s">
        <v>587</v>
      </c>
      <c r="D183" s="729" t="s">
        <v>588</v>
      </c>
      <c r="E183" s="728" t="s">
        <v>3100</v>
      </c>
      <c r="F183" s="729" t="s">
        <v>3101</v>
      </c>
      <c r="G183" s="728" t="s">
        <v>3186</v>
      </c>
      <c r="H183" s="728" t="s">
        <v>3311</v>
      </c>
      <c r="I183" s="731">
        <v>2.1700000762939453</v>
      </c>
      <c r="J183" s="731">
        <v>50</v>
      </c>
      <c r="K183" s="732">
        <v>108.5</v>
      </c>
    </row>
    <row r="184" spans="1:11" ht="14.4" customHeight="1" x14ac:dyDescent="0.3">
      <c r="A184" s="726" t="s">
        <v>569</v>
      </c>
      <c r="B184" s="727" t="s">
        <v>570</v>
      </c>
      <c r="C184" s="728" t="s">
        <v>587</v>
      </c>
      <c r="D184" s="729" t="s">
        <v>588</v>
      </c>
      <c r="E184" s="728" t="s">
        <v>3100</v>
      </c>
      <c r="F184" s="729" t="s">
        <v>3101</v>
      </c>
      <c r="G184" s="728" t="s">
        <v>3188</v>
      </c>
      <c r="H184" s="728" t="s">
        <v>3189</v>
      </c>
      <c r="I184" s="731">
        <v>5</v>
      </c>
      <c r="J184" s="731">
        <v>100</v>
      </c>
      <c r="K184" s="732">
        <v>500</v>
      </c>
    </row>
    <row r="185" spans="1:11" ht="14.4" customHeight="1" x14ac:dyDescent="0.3">
      <c r="A185" s="726" t="s">
        <v>569</v>
      </c>
      <c r="B185" s="727" t="s">
        <v>570</v>
      </c>
      <c r="C185" s="728" t="s">
        <v>587</v>
      </c>
      <c r="D185" s="729" t="s">
        <v>588</v>
      </c>
      <c r="E185" s="728" t="s">
        <v>3100</v>
      </c>
      <c r="F185" s="729" t="s">
        <v>3101</v>
      </c>
      <c r="G185" s="728" t="s">
        <v>3190</v>
      </c>
      <c r="H185" s="728" t="s">
        <v>3191</v>
      </c>
      <c r="I185" s="731">
        <v>2.5199999809265137</v>
      </c>
      <c r="J185" s="731">
        <v>150</v>
      </c>
      <c r="K185" s="732">
        <v>378</v>
      </c>
    </row>
    <row r="186" spans="1:11" ht="14.4" customHeight="1" x14ac:dyDescent="0.3">
      <c r="A186" s="726" t="s">
        <v>569</v>
      </c>
      <c r="B186" s="727" t="s">
        <v>570</v>
      </c>
      <c r="C186" s="728" t="s">
        <v>587</v>
      </c>
      <c r="D186" s="729" t="s">
        <v>588</v>
      </c>
      <c r="E186" s="728" t="s">
        <v>3100</v>
      </c>
      <c r="F186" s="729" t="s">
        <v>3101</v>
      </c>
      <c r="G186" s="728" t="s">
        <v>3192</v>
      </c>
      <c r="H186" s="728" t="s">
        <v>3194</v>
      </c>
      <c r="I186" s="731">
        <v>21.239999771118164</v>
      </c>
      <c r="J186" s="731">
        <v>50</v>
      </c>
      <c r="K186" s="732">
        <v>1062</v>
      </c>
    </row>
    <row r="187" spans="1:11" ht="14.4" customHeight="1" x14ac:dyDescent="0.3">
      <c r="A187" s="726" t="s">
        <v>569</v>
      </c>
      <c r="B187" s="727" t="s">
        <v>570</v>
      </c>
      <c r="C187" s="728" t="s">
        <v>587</v>
      </c>
      <c r="D187" s="729" t="s">
        <v>588</v>
      </c>
      <c r="E187" s="728" t="s">
        <v>3312</v>
      </c>
      <c r="F187" s="729" t="s">
        <v>3313</v>
      </c>
      <c r="G187" s="728" t="s">
        <v>3314</v>
      </c>
      <c r="H187" s="728" t="s">
        <v>3315</v>
      </c>
      <c r="I187" s="731">
        <v>26.564999580383301</v>
      </c>
      <c r="J187" s="731">
        <v>144</v>
      </c>
      <c r="K187" s="732">
        <v>3825</v>
      </c>
    </row>
    <row r="188" spans="1:11" ht="14.4" customHeight="1" x14ac:dyDescent="0.3">
      <c r="A188" s="726" t="s">
        <v>569</v>
      </c>
      <c r="B188" s="727" t="s">
        <v>570</v>
      </c>
      <c r="C188" s="728" t="s">
        <v>587</v>
      </c>
      <c r="D188" s="729" t="s">
        <v>588</v>
      </c>
      <c r="E188" s="728" t="s">
        <v>3312</v>
      </c>
      <c r="F188" s="729" t="s">
        <v>3313</v>
      </c>
      <c r="G188" s="728" t="s">
        <v>3316</v>
      </c>
      <c r="H188" s="728" t="s">
        <v>3317</v>
      </c>
      <c r="I188" s="731">
        <v>40.009998321533203</v>
      </c>
      <c r="J188" s="731">
        <v>72</v>
      </c>
      <c r="K188" s="732">
        <v>2880.52001953125</v>
      </c>
    </row>
    <row r="189" spans="1:11" ht="14.4" customHeight="1" x14ac:dyDescent="0.3">
      <c r="A189" s="726" t="s">
        <v>569</v>
      </c>
      <c r="B189" s="727" t="s">
        <v>570</v>
      </c>
      <c r="C189" s="728" t="s">
        <v>587</v>
      </c>
      <c r="D189" s="729" t="s">
        <v>588</v>
      </c>
      <c r="E189" s="728" t="s">
        <v>3201</v>
      </c>
      <c r="F189" s="729" t="s">
        <v>3202</v>
      </c>
      <c r="G189" s="728" t="s">
        <v>3205</v>
      </c>
      <c r="H189" s="728" t="s">
        <v>3206</v>
      </c>
      <c r="I189" s="731">
        <v>0.30000001192092896</v>
      </c>
      <c r="J189" s="731">
        <v>100</v>
      </c>
      <c r="K189" s="732">
        <v>30</v>
      </c>
    </row>
    <row r="190" spans="1:11" ht="14.4" customHeight="1" x14ac:dyDescent="0.3">
      <c r="A190" s="726" t="s">
        <v>569</v>
      </c>
      <c r="B190" s="727" t="s">
        <v>570</v>
      </c>
      <c r="C190" s="728" t="s">
        <v>587</v>
      </c>
      <c r="D190" s="729" t="s">
        <v>588</v>
      </c>
      <c r="E190" s="728" t="s">
        <v>3201</v>
      </c>
      <c r="F190" s="729" t="s">
        <v>3202</v>
      </c>
      <c r="G190" s="728" t="s">
        <v>3209</v>
      </c>
      <c r="H190" s="728" t="s">
        <v>3210</v>
      </c>
      <c r="I190" s="731">
        <v>0.54000002145767212</v>
      </c>
      <c r="J190" s="731">
        <v>100</v>
      </c>
      <c r="K190" s="732">
        <v>54</v>
      </c>
    </row>
    <row r="191" spans="1:11" ht="14.4" customHeight="1" x14ac:dyDescent="0.3">
      <c r="A191" s="726" t="s">
        <v>569</v>
      </c>
      <c r="B191" s="727" t="s">
        <v>570</v>
      </c>
      <c r="C191" s="728" t="s">
        <v>587</v>
      </c>
      <c r="D191" s="729" t="s">
        <v>588</v>
      </c>
      <c r="E191" s="728" t="s">
        <v>3201</v>
      </c>
      <c r="F191" s="729" t="s">
        <v>3202</v>
      </c>
      <c r="G191" s="728" t="s">
        <v>3318</v>
      </c>
      <c r="H191" s="728" t="s">
        <v>3319</v>
      </c>
      <c r="I191" s="731">
        <v>0.97000002861022949</v>
      </c>
      <c r="J191" s="731">
        <v>100</v>
      </c>
      <c r="K191" s="732">
        <v>97</v>
      </c>
    </row>
    <row r="192" spans="1:11" ht="14.4" customHeight="1" x14ac:dyDescent="0.3">
      <c r="A192" s="726" t="s">
        <v>569</v>
      </c>
      <c r="B192" s="727" t="s">
        <v>570</v>
      </c>
      <c r="C192" s="728" t="s">
        <v>587</v>
      </c>
      <c r="D192" s="729" t="s">
        <v>588</v>
      </c>
      <c r="E192" s="728" t="s">
        <v>3201</v>
      </c>
      <c r="F192" s="729" t="s">
        <v>3202</v>
      </c>
      <c r="G192" s="728" t="s">
        <v>3211</v>
      </c>
      <c r="H192" s="728" t="s">
        <v>3212</v>
      </c>
      <c r="I192" s="731">
        <v>1.7999999523162842</v>
      </c>
      <c r="J192" s="731">
        <v>100</v>
      </c>
      <c r="K192" s="732">
        <v>180</v>
      </c>
    </row>
    <row r="193" spans="1:11" ht="14.4" customHeight="1" x14ac:dyDescent="0.3">
      <c r="A193" s="726" t="s">
        <v>569</v>
      </c>
      <c r="B193" s="727" t="s">
        <v>570</v>
      </c>
      <c r="C193" s="728" t="s">
        <v>587</v>
      </c>
      <c r="D193" s="729" t="s">
        <v>588</v>
      </c>
      <c r="E193" s="728" t="s">
        <v>3213</v>
      </c>
      <c r="F193" s="729" t="s">
        <v>3214</v>
      </c>
      <c r="G193" s="728" t="s">
        <v>3320</v>
      </c>
      <c r="H193" s="728" t="s">
        <v>3321</v>
      </c>
      <c r="I193" s="731">
        <v>0.68999999761581421</v>
      </c>
      <c r="J193" s="731">
        <v>7800</v>
      </c>
      <c r="K193" s="732">
        <v>5382</v>
      </c>
    </row>
    <row r="194" spans="1:11" ht="14.4" customHeight="1" x14ac:dyDescent="0.3">
      <c r="A194" s="726" t="s">
        <v>569</v>
      </c>
      <c r="B194" s="727" t="s">
        <v>570</v>
      </c>
      <c r="C194" s="728" t="s">
        <v>587</v>
      </c>
      <c r="D194" s="729" t="s">
        <v>588</v>
      </c>
      <c r="E194" s="728" t="s">
        <v>3213</v>
      </c>
      <c r="F194" s="729" t="s">
        <v>3214</v>
      </c>
      <c r="G194" s="728" t="s">
        <v>3215</v>
      </c>
      <c r="H194" s="728" t="s">
        <v>3216</v>
      </c>
      <c r="I194" s="731">
        <v>0.68999999761581421</v>
      </c>
      <c r="J194" s="731">
        <v>3200</v>
      </c>
      <c r="K194" s="732">
        <v>2208</v>
      </c>
    </row>
    <row r="195" spans="1:11" ht="14.4" customHeight="1" x14ac:dyDescent="0.3">
      <c r="A195" s="726" t="s">
        <v>569</v>
      </c>
      <c r="B195" s="727" t="s">
        <v>570</v>
      </c>
      <c r="C195" s="728" t="s">
        <v>587</v>
      </c>
      <c r="D195" s="729" t="s">
        <v>588</v>
      </c>
      <c r="E195" s="728" t="s">
        <v>3213</v>
      </c>
      <c r="F195" s="729" t="s">
        <v>3214</v>
      </c>
      <c r="G195" s="728" t="s">
        <v>3322</v>
      </c>
      <c r="H195" s="728" t="s">
        <v>3323</v>
      </c>
      <c r="I195" s="731">
        <v>0.68999999761581421</v>
      </c>
      <c r="J195" s="731">
        <v>1000</v>
      </c>
      <c r="K195" s="732">
        <v>690</v>
      </c>
    </row>
    <row r="196" spans="1:11" ht="14.4" customHeight="1" x14ac:dyDescent="0.3">
      <c r="A196" s="726" t="s">
        <v>569</v>
      </c>
      <c r="B196" s="727" t="s">
        <v>570</v>
      </c>
      <c r="C196" s="728" t="s">
        <v>587</v>
      </c>
      <c r="D196" s="729" t="s">
        <v>588</v>
      </c>
      <c r="E196" s="728" t="s">
        <v>3213</v>
      </c>
      <c r="F196" s="729" t="s">
        <v>3214</v>
      </c>
      <c r="G196" s="728" t="s">
        <v>3324</v>
      </c>
      <c r="H196" s="728" t="s">
        <v>3325</v>
      </c>
      <c r="I196" s="731">
        <v>2.940000057220459</v>
      </c>
      <c r="J196" s="731">
        <v>50</v>
      </c>
      <c r="K196" s="732">
        <v>146.97000122070312</v>
      </c>
    </row>
    <row r="197" spans="1:11" ht="14.4" customHeight="1" x14ac:dyDescent="0.3">
      <c r="A197" s="726" t="s">
        <v>569</v>
      </c>
      <c r="B197" s="727" t="s">
        <v>570</v>
      </c>
      <c r="C197" s="728" t="s">
        <v>587</v>
      </c>
      <c r="D197" s="729" t="s">
        <v>588</v>
      </c>
      <c r="E197" s="728" t="s">
        <v>3213</v>
      </c>
      <c r="F197" s="729" t="s">
        <v>3214</v>
      </c>
      <c r="G197" s="728" t="s">
        <v>3326</v>
      </c>
      <c r="H197" s="728" t="s">
        <v>3327</v>
      </c>
      <c r="I197" s="731">
        <v>12.590000152587891</v>
      </c>
      <c r="J197" s="731">
        <v>100</v>
      </c>
      <c r="K197" s="732">
        <v>1259</v>
      </c>
    </row>
    <row r="198" spans="1:11" ht="14.4" customHeight="1" x14ac:dyDescent="0.3">
      <c r="A198" s="726" t="s">
        <v>569</v>
      </c>
      <c r="B198" s="727" t="s">
        <v>570</v>
      </c>
      <c r="C198" s="728" t="s">
        <v>587</v>
      </c>
      <c r="D198" s="729" t="s">
        <v>588</v>
      </c>
      <c r="E198" s="728" t="s">
        <v>3213</v>
      </c>
      <c r="F198" s="729" t="s">
        <v>3214</v>
      </c>
      <c r="G198" s="728" t="s">
        <v>3328</v>
      </c>
      <c r="H198" s="728" t="s">
        <v>3329</v>
      </c>
      <c r="I198" s="731">
        <v>12.40333334604899</v>
      </c>
      <c r="J198" s="731">
        <v>150</v>
      </c>
      <c r="K198" s="732">
        <v>1860.5</v>
      </c>
    </row>
    <row r="199" spans="1:11" ht="14.4" customHeight="1" x14ac:dyDescent="0.3">
      <c r="A199" s="726" t="s">
        <v>569</v>
      </c>
      <c r="B199" s="727" t="s">
        <v>570</v>
      </c>
      <c r="C199" s="728" t="s">
        <v>587</v>
      </c>
      <c r="D199" s="729" t="s">
        <v>588</v>
      </c>
      <c r="E199" s="728" t="s">
        <v>3213</v>
      </c>
      <c r="F199" s="729" t="s">
        <v>3214</v>
      </c>
      <c r="G199" s="728" t="s">
        <v>3330</v>
      </c>
      <c r="H199" s="728" t="s">
        <v>3331</v>
      </c>
      <c r="I199" s="731">
        <v>12.537500143051147</v>
      </c>
      <c r="J199" s="731">
        <v>200</v>
      </c>
      <c r="K199" s="732">
        <v>2507.5</v>
      </c>
    </row>
    <row r="200" spans="1:11" ht="14.4" customHeight="1" x14ac:dyDescent="0.3">
      <c r="A200" s="726" t="s">
        <v>569</v>
      </c>
      <c r="B200" s="727" t="s">
        <v>570</v>
      </c>
      <c r="C200" s="728" t="s">
        <v>587</v>
      </c>
      <c r="D200" s="729" t="s">
        <v>588</v>
      </c>
      <c r="E200" s="728" t="s">
        <v>3213</v>
      </c>
      <c r="F200" s="729" t="s">
        <v>3214</v>
      </c>
      <c r="G200" s="728" t="s">
        <v>3332</v>
      </c>
      <c r="H200" s="728" t="s">
        <v>3333</v>
      </c>
      <c r="I200" s="731">
        <v>12.590000152587891</v>
      </c>
      <c r="J200" s="731">
        <v>40</v>
      </c>
      <c r="K200" s="732">
        <v>503.60000610351562</v>
      </c>
    </row>
    <row r="201" spans="1:11" ht="14.4" customHeight="1" x14ac:dyDescent="0.3">
      <c r="A201" s="726" t="s">
        <v>569</v>
      </c>
      <c r="B201" s="727" t="s">
        <v>570</v>
      </c>
      <c r="C201" s="728" t="s">
        <v>590</v>
      </c>
      <c r="D201" s="729" t="s">
        <v>591</v>
      </c>
      <c r="E201" s="728" t="s">
        <v>3004</v>
      </c>
      <c r="F201" s="729" t="s">
        <v>3005</v>
      </c>
      <c r="G201" s="728" t="s">
        <v>3006</v>
      </c>
      <c r="H201" s="728" t="s">
        <v>3007</v>
      </c>
      <c r="I201" s="731">
        <v>147.19223531087241</v>
      </c>
      <c r="J201" s="731">
        <v>6</v>
      </c>
      <c r="K201" s="732">
        <v>883.14999389648437</v>
      </c>
    </row>
    <row r="202" spans="1:11" ht="14.4" customHeight="1" x14ac:dyDescent="0.3">
      <c r="A202" s="726" t="s">
        <v>569</v>
      </c>
      <c r="B202" s="727" t="s">
        <v>570</v>
      </c>
      <c r="C202" s="728" t="s">
        <v>590</v>
      </c>
      <c r="D202" s="729" t="s">
        <v>591</v>
      </c>
      <c r="E202" s="728" t="s">
        <v>3004</v>
      </c>
      <c r="F202" s="729" t="s">
        <v>3005</v>
      </c>
      <c r="G202" s="728" t="s">
        <v>3334</v>
      </c>
      <c r="H202" s="728" t="s">
        <v>3335</v>
      </c>
      <c r="I202" s="731">
        <v>139.44000244140625</v>
      </c>
      <c r="J202" s="731">
        <v>1</v>
      </c>
      <c r="K202" s="732">
        <v>139.44000244140625</v>
      </c>
    </row>
    <row r="203" spans="1:11" ht="14.4" customHeight="1" x14ac:dyDescent="0.3">
      <c r="A203" s="726" t="s">
        <v>569</v>
      </c>
      <c r="B203" s="727" t="s">
        <v>570</v>
      </c>
      <c r="C203" s="728" t="s">
        <v>590</v>
      </c>
      <c r="D203" s="729" t="s">
        <v>591</v>
      </c>
      <c r="E203" s="728" t="s">
        <v>3004</v>
      </c>
      <c r="F203" s="729" t="s">
        <v>3005</v>
      </c>
      <c r="G203" s="728" t="s">
        <v>3008</v>
      </c>
      <c r="H203" s="728" t="s">
        <v>3009</v>
      </c>
      <c r="I203" s="731">
        <v>147.17666625976562</v>
      </c>
      <c r="J203" s="731">
        <v>6</v>
      </c>
      <c r="K203" s="732">
        <v>883.05000305175781</v>
      </c>
    </row>
    <row r="204" spans="1:11" ht="14.4" customHeight="1" x14ac:dyDescent="0.3">
      <c r="A204" s="726" t="s">
        <v>569</v>
      </c>
      <c r="B204" s="727" t="s">
        <v>570</v>
      </c>
      <c r="C204" s="728" t="s">
        <v>590</v>
      </c>
      <c r="D204" s="729" t="s">
        <v>591</v>
      </c>
      <c r="E204" s="728" t="s">
        <v>3004</v>
      </c>
      <c r="F204" s="729" t="s">
        <v>3005</v>
      </c>
      <c r="G204" s="728" t="s">
        <v>3336</v>
      </c>
      <c r="H204" s="728" t="s">
        <v>3337</v>
      </c>
      <c r="I204" s="731">
        <v>139.44000244140625</v>
      </c>
      <c r="J204" s="731">
        <v>1</v>
      </c>
      <c r="K204" s="732">
        <v>139.44000244140625</v>
      </c>
    </row>
    <row r="205" spans="1:11" ht="14.4" customHeight="1" x14ac:dyDescent="0.3">
      <c r="A205" s="726" t="s">
        <v>569</v>
      </c>
      <c r="B205" s="727" t="s">
        <v>570</v>
      </c>
      <c r="C205" s="728" t="s">
        <v>590</v>
      </c>
      <c r="D205" s="729" t="s">
        <v>591</v>
      </c>
      <c r="E205" s="728" t="s">
        <v>3004</v>
      </c>
      <c r="F205" s="729" t="s">
        <v>3005</v>
      </c>
      <c r="G205" s="728" t="s">
        <v>3338</v>
      </c>
      <c r="H205" s="728" t="s">
        <v>3339</v>
      </c>
      <c r="I205" s="731">
        <v>34957</v>
      </c>
      <c r="J205" s="731">
        <v>5.000000074505806E-2</v>
      </c>
      <c r="K205" s="732">
        <v>1747.8499755859375</v>
      </c>
    </row>
    <row r="206" spans="1:11" ht="14.4" customHeight="1" x14ac:dyDescent="0.3">
      <c r="A206" s="726" t="s">
        <v>569</v>
      </c>
      <c r="B206" s="727" t="s">
        <v>570</v>
      </c>
      <c r="C206" s="728" t="s">
        <v>590</v>
      </c>
      <c r="D206" s="729" t="s">
        <v>591</v>
      </c>
      <c r="E206" s="728" t="s">
        <v>3004</v>
      </c>
      <c r="F206" s="729" t="s">
        <v>3005</v>
      </c>
      <c r="G206" s="728" t="s">
        <v>3010</v>
      </c>
      <c r="H206" s="728" t="s">
        <v>3011</v>
      </c>
      <c r="I206" s="731">
        <v>152.46000671386719</v>
      </c>
      <c r="J206" s="731">
        <v>13</v>
      </c>
      <c r="K206" s="732">
        <v>1981.9800720214844</v>
      </c>
    </row>
    <row r="207" spans="1:11" ht="14.4" customHeight="1" x14ac:dyDescent="0.3">
      <c r="A207" s="726" t="s">
        <v>569</v>
      </c>
      <c r="B207" s="727" t="s">
        <v>570</v>
      </c>
      <c r="C207" s="728" t="s">
        <v>590</v>
      </c>
      <c r="D207" s="729" t="s">
        <v>591</v>
      </c>
      <c r="E207" s="728" t="s">
        <v>3340</v>
      </c>
      <c r="F207" s="729" t="s">
        <v>3341</v>
      </c>
      <c r="G207" s="728" t="s">
        <v>3342</v>
      </c>
      <c r="H207" s="728" t="s">
        <v>3343</v>
      </c>
      <c r="I207" s="731">
        <v>3.2000000476837158</v>
      </c>
      <c r="J207" s="731">
        <v>975</v>
      </c>
      <c r="K207" s="732">
        <v>3120</v>
      </c>
    </row>
    <row r="208" spans="1:11" ht="14.4" customHeight="1" x14ac:dyDescent="0.3">
      <c r="A208" s="726" t="s">
        <v>569</v>
      </c>
      <c r="B208" s="727" t="s">
        <v>570</v>
      </c>
      <c r="C208" s="728" t="s">
        <v>590</v>
      </c>
      <c r="D208" s="729" t="s">
        <v>591</v>
      </c>
      <c r="E208" s="728" t="s">
        <v>3340</v>
      </c>
      <c r="F208" s="729" t="s">
        <v>3341</v>
      </c>
      <c r="G208" s="728" t="s">
        <v>3344</v>
      </c>
      <c r="H208" s="728" t="s">
        <v>3345</v>
      </c>
      <c r="I208" s="731">
        <v>90.629997253417969</v>
      </c>
      <c r="J208" s="731">
        <v>1</v>
      </c>
      <c r="K208" s="732">
        <v>90.629997253417969</v>
      </c>
    </row>
    <row r="209" spans="1:11" ht="14.4" customHeight="1" x14ac:dyDescent="0.3">
      <c r="A209" s="726" t="s">
        <v>569</v>
      </c>
      <c r="B209" s="727" t="s">
        <v>570</v>
      </c>
      <c r="C209" s="728" t="s">
        <v>590</v>
      </c>
      <c r="D209" s="729" t="s">
        <v>591</v>
      </c>
      <c r="E209" s="728" t="s">
        <v>3340</v>
      </c>
      <c r="F209" s="729" t="s">
        <v>3341</v>
      </c>
      <c r="G209" s="728" t="s">
        <v>3346</v>
      </c>
      <c r="H209" s="728" t="s">
        <v>3347</v>
      </c>
      <c r="I209" s="731">
        <v>52.880001068115234</v>
      </c>
      <c r="J209" s="731">
        <v>2</v>
      </c>
      <c r="K209" s="732">
        <v>105.76000213623047</v>
      </c>
    </row>
    <row r="210" spans="1:11" ht="14.4" customHeight="1" x14ac:dyDescent="0.3">
      <c r="A210" s="726" t="s">
        <v>569</v>
      </c>
      <c r="B210" s="727" t="s">
        <v>570</v>
      </c>
      <c r="C210" s="728" t="s">
        <v>590</v>
      </c>
      <c r="D210" s="729" t="s">
        <v>591</v>
      </c>
      <c r="E210" s="728" t="s">
        <v>3012</v>
      </c>
      <c r="F210" s="729" t="s">
        <v>3013</v>
      </c>
      <c r="G210" s="728" t="s">
        <v>3016</v>
      </c>
      <c r="H210" s="728" t="s">
        <v>3018</v>
      </c>
      <c r="I210" s="731">
        <v>6.25</v>
      </c>
      <c r="J210" s="731">
        <v>200</v>
      </c>
      <c r="K210" s="732">
        <v>1250</v>
      </c>
    </row>
    <row r="211" spans="1:11" ht="14.4" customHeight="1" x14ac:dyDescent="0.3">
      <c r="A211" s="726" t="s">
        <v>569</v>
      </c>
      <c r="B211" s="727" t="s">
        <v>570</v>
      </c>
      <c r="C211" s="728" t="s">
        <v>590</v>
      </c>
      <c r="D211" s="729" t="s">
        <v>591</v>
      </c>
      <c r="E211" s="728" t="s">
        <v>3012</v>
      </c>
      <c r="F211" s="729" t="s">
        <v>3013</v>
      </c>
      <c r="G211" s="728" t="s">
        <v>3022</v>
      </c>
      <c r="H211" s="728" t="s">
        <v>3348</v>
      </c>
      <c r="I211" s="731">
        <v>8.5900001525878906</v>
      </c>
      <c r="J211" s="731">
        <v>240</v>
      </c>
      <c r="K211" s="732">
        <v>2061.60009765625</v>
      </c>
    </row>
    <row r="212" spans="1:11" ht="14.4" customHeight="1" x14ac:dyDescent="0.3">
      <c r="A212" s="726" t="s">
        <v>569</v>
      </c>
      <c r="B212" s="727" t="s">
        <v>570</v>
      </c>
      <c r="C212" s="728" t="s">
        <v>590</v>
      </c>
      <c r="D212" s="729" t="s">
        <v>591</v>
      </c>
      <c r="E212" s="728" t="s">
        <v>3012</v>
      </c>
      <c r="F212" s="729" t="s">
        <v>3013</v>
      </c>
      <c r="G212" s="728" t="s">
        <v>3022</v>
      </c>
      <c r="H212" s="728" t="s">
        <v>3023</v>
      </c>
      <c r="I212" s="731">
        <v>8.5900001525878906</v>
      </c>
      <c r="J212" s="731">
        <v>180</v>
      </c>
      <c r="K212" s="732">
        <v>1546.2000732421875</v>
      </c>
    </row>
    <row r="213" spans="1:11" ht="14.4" customHeight="1" x14ac:dyDescent="0.3">
      <c r="A213" s="726" t="s">
        <v>569</v>
      </c>
      <c r="B213" s="727" t="s">
        <v>570</v>
      </c>
      <c r="C213" s="728" t="s">
        <v>590</v>
      </c>
      <c r="D213" s="729" t="s">
        <v>591</v>
      </c>
      <c r="E213" s="728" t="s">
        <v>3012</v>
      </c>
      <c r="F213" s="729" t="s">
        <v>3013</v>
      </c>
      <c r="G213" s="728" t="s">
        <v>3227</v>
      </c>
      <c r="H213" s="728" t="s">
        <v>3228</v>
      </c>
      <c r="I213" s="731">
        <v>0.97000002861022949</v>
      </c>
      <c r="J213" s="731">
        <v>900</v>
      </c>
      <c r="K213" s="732">
        <v>873</v>
      </c>
    </row>
    <row r="214" spans="1:11" ht="14.4" customHeight="1" x14ac:dyDescent="0.3">
      <c r="A214" s="726" t="s">
        <v>569</v>
      </c>
      <c r="B214" s="727" t="s">
        <v>570</v>
      </c>
      <c r="C214" s="728" t="s">
        <v>590</v>
      </c>
      <c r="D214" s="729" t="s">
        <v>591</v>
      </c>
      <c r="E214" s="728" t="s">
        <v>3012</v>
      </c>
      <c r="F214" s="729" t="s">
        <v>3013</v>
      </c>
      <c r="G214" s="728" t="s">
        <v>3229</v>
      </c>
      <c r="H214" s="728" t="s">
        <v>3230</v>
      </c>
      <c r="I214" s="731">
        <v>1.4950000047683716</v>
      </c>
      <c r="J214" s="731">
        <v>2500</v>
      </c>
      <c r="K214" s="732">
        <v>3735</v>
      </c>
    </row>
    <row r="215" spans="1:11" ht="14.4" customHeight="1" x14ac:dyDescent="0.3">
      <c r="A215" s="726" t="s">
        <v>569</v>
      </c>
      <c r="B215" s="727" t="s">
        <v>570</v>
      </c>
      <c r="C215" s="728" t="s">
        <v>590</v>
      </c>
      <c r="D215" s="729" t="s">
        <v>591</v>
      </c>
      <c r="E215" s="728" t="s">
        <v>3012</v>
      </c>
      <c r="F215" s="729" t="s">
        <v>3013</v>
      </c>
      <c r="G215" s="728" t="s">
        <v>3233</v>
      </c>
      <c r="H215" s="728" t="s">
        <v>3234</v>
      </c>
      <c r="I215" s="731">
        <v>0.62999999523162842</v>
      </c>
      <c r="J215" s="731">
        <v>1000</v>
      </c>
      <c r="K215" s="732">
        <v>630</v>
      </c>
    </row>
    <row r="216" spans="1:11" ht="14.4" customHeight="1" x14ac:dyDescent="0.3">
      <c r="A216" s="726" t="s">
        <v>569</v>
      </c>
      <c r="B216" s="727" t="s">
        <v>570</v>
      </c>
      <c r="C216" s="728" t="s">
        <v>590</v>
      </c>
      <c r="D216" s="729" t="s">
        <v>591</v>
      </c>
      <c r="E216" s="728" t="s">
        <v>3012</v>
      </c>
      <c r="F216" s="729" t="s">
        <v>3013</v>
      </c>
      <c r="G216" s="728" t="s">
        <v>3349</v>
      </c>
      <c r="H216" s="728" t="s">
        <v>3350</v>
      </c>
      <c r="I216" s="731">
        <v>1.2924999594688416</v>
      </c>
      <c r="J216" s="731">
        <v>2600</v>
      </c>
      <c r="K216" s="732">
        <v>3356</v>
      </c>
    </row>
    <row r="217" spans="1:11" ht="14.4" customHeight="1" x14ac:dyDescent="0.3">
      <c r="A217" s="726" t="s">
        <v>569</v>
      </c>
      <c r="B217" s="727" t="s">
        <v>570</v>
      </c>
      <c r="C217" s="728" t="s">
        <v>590</v>
      </c>
      <c r="D217" s="729" t="s">
        <v>591</v>
      </c>
      <c r="E217" s="728" t="s">
        <v>3012</v>
      </c>
      <c r="F217" s="729" t="s">
        <v>3013</v>
      </c>
      <c r="G217" s="728" t="s">
        <v>3030</v>
      </c>
      <c r="H217" s="728" t="s">
        <v>3031</v>
      </c>
      <c r="I217" s="731">
        <v>22.146666208902996</v>
      </c>
      <c r="J217" s="731">
        <v>100</v>
      </c>
      <c r="K217" s="732">
        <v>2214.75</v>
      </c>
    </row>
    <row r="218" spans="1:11" ht="14.4" customHeight="1" x14ac:dyDescent="0.3">
      <c r="A218" s="726" t="s">
        <v>569</v>
      </c>
      <c r="B218" s="727" t="s">
        <v>570</v>
      </c>
      <c r="C218" s="728" t="s">
        <v>590</v>
      </c>
      <c r="D218" s="729" t="s">
        <v>591</v>
      </c>
      <c r="E218" s="728" t="s">
        <v>3012</v>
      </c>
      <c r="F218" s="729" t="s">
        <v>3013</v>
      </c>
      <c r="G218" s="728" t="s">
        <v>3032</v>
      </c>
      <c r="H218" s="728" t="s">
        <v>3033</v>
      </c>
      <c r="I218" s="731">
        <v>30.178000259399415</v>
      </c>
      <c r="J218" s="731">
        <v>130</v>
      </c>
      <c r="K218" s="732">
        <v>3923.1500244140625</v>
      </c>
    </row>
    <row r="219" spans="1:11" ht="14.4" customHeight="1" x14ac:dyDescent="0.3">
      <c r="A219" s="726" t="s">
        <v>569</v>
      </c>
      <c r="B219" s="727" t="s">
        <v>570</v>
      </c>
      <c r="C219" s="728" t="s">
        <v>590</v>
      </c>
      <c r="D219" s="729" t="s">
        <v>591</v>
      </c>
      <c r="E219" s="728" t="s">
        <v>3012</v>
      </c>
      <c r="F219" s="729" t="s">
        <v>3013</v>
      </c>
      <c r="G219" s="728" t="s">
        <v>3034</v>
      </c>
      <c r="H219" s="728" t="s">
        <v>3035</v>
      </c>
      <c r="I219" s="731">
        <v>5.2699999809265137</v>
      </c>
      <c r="J219" s="731">
        <v>20</v>
      </c>
      <c r="K219" s="732">
        <v>105.40000152587891</v>
      </c>
    </row>
    <row r="220" spans="1:11" ht="14.4" customHeight="1" x14ac:dyDescent="0.3">
      <c r="A220" s="726" t="s">
        <v>569</v>
      </c>
      <c r="B220" s="727" t="s">
        <v>570</v>
      </c>
      <c r="C220" s="728" t="s">
        <v>590</v>
      </c>
      <c r="D220" s="729" t="s">
        <v>591</v>
      </c>
      <c r="E220" s="728" t="s">
        <v>3012</v>
      </c>
      <c r="F220" s="729" t="s">
        <v>3013</v>
      </c>
      <c r="G220" s="728" t="s">
        <v>3042</v>
      </c>
      <c r="H220" s="728" t="s">
        <v>3043</v>
      </c>
      <c r="I220" s="731">
        <v>139.17332967122397</v>
      </c>
      <c r="J220" s="731">
        <v>17</v>
      </c>
      <c r="K220" s="732">
        <v>2365.9500122070312</v>
      </c>
    </row>
    <row r="221" spans="1:11" ht="14.4" customHeight="1" x14ac:dyDescent="0.3">
      <c r="A221" s="726" t="s">
        <v>569</v>
      </c>
      <c r="B221" s="727" t="s">
        <v>570</v>
      </c>
      <c r="C221" s="728" t="s">
        <v>590</v>
      </c>
      <c r="D221" s="729" t="s">
        <v>591</v>
      </c>
      <c r="E221" s="728" t="s">
        <v>3012</v>
      </c>
      <c r="F221" s="729" t="s">
        <v>3013</v>
      </c>
      <c r="G221" s="728" t="s">
        <v>3351</v>
      </c>
      <c r="H221" s="728" t="s">
        <v>3352</v>
      </c>
      <c r="I221" s="731">
        <v>3.4300000667572021</v>
      </c>
      <c r="J221" s="731">
        <v>100</v>
      </c>
      <c r="K221" s="732">
        <v>343</v>
      </c>
    </row>
    <row r="222" spans="1:11" ht="14.4" customHeight="1" x14ac:dyDescent="0.3">
      <c r="A222" s="726" t="s">
        <v>569</v>
      </c>
      <c r="B222" s="727" t="s">
        <v>570</v>
      </c>
      <c r="C222" s="728" t="s">
        <v>590</v>
      </c>
      <c r="D222" s="729" t="s">
        <v>591</v>
      </c>
      <c r="E222" s="728" t="s">
        <v>3012</v>
      </c>
      <c r="F222" s="729" t="s">
        <v>3013</v>
      </c>
      <c r="G222" s="728" t="s">
        <v>3044</v>
      </c>
      <c r="H222" s="728" t="s">
        <v>3045</v>
      </c>
      <c r="I222" s="731">
        <v>1.3799999952316284</v>
      </c>
      <c r="J222" s="731">
        <v>500</v>
      </c>
      <c r="K222" s="732">
        <v>690</v>
      </c>
    </row>
    <row r="223" spans="1:11" ht="14.4" customHeight="1" x14ac:dyDescent="0.3">
      <c r="A223" s="726" t="s">
        <v>569</v>
      </c>
      <c r="B223" s="727" t="s">
        <v>570</v>
      </c>
      <c r="C223" s="728" t="s">
        <v>590</v>
      </c>
      <c r="D223" s="729" t="s">
        <v>591</v>
      </c>
      <c r="E223" s="728" t="s">
        <v>3012</v>
      </c>
      <c r="F223" s="729" t="s">
        <v>3013</v>
      </c>
      <c r="G223" s="728" t="s">
        <v>3046</v>
      </c>
      <c r="H223" s="728" t="s">
        <v>3047</v>
      </c>
      <c r="I223" s="731">
        <v>0.85250002145767212</v>
      </c>
      <c r="J223" s="731">
        <v>500</v>
      </c>
      <c r="K223" s="732">
        <v>426</v>
      </c>
    </row>
    <row r="224" spans="1:11" ht="14.4" customHeight="1" x14ac:dyDescent="0.3">
      <c r="A224" s="726" t="s">
        <v>569</v>
      </c>
      <c r="B224" s="727" t="s">
        <v>570</v>
      </c>
      <c r="C224" s="728" t="s">
        <v>590</v>
      </c>
      <c r="D224" s="729" t="s">
        <v>591</v>
      </c>
      <c r="E224" s="728" t="s">
        <v>3012</v>
      </c>
      <c r="F224" s="729" t="s">
        <v>3013</v>
      </c>
      <c r="G224" s="728" t="s">
        <v>3048</v>
      </c>
      <c r="H224" s="728" t="s">
        <v>3049</v>
      </c>
      <c r="I224" s="731">
        <v>1.5099999904632568</v>
      </c>
      <c r="J224" s="731">
        <v>200</v>
      </c>
      <c r="K224" s="732">
        <v>302</v>
      </c>
    </row>
    <row r="225" spans="1:11" ht="14.4" customHeight="1" x14ac:dyDescent="0.3">
      <c r="A225" s="726" t="s">
        <v>569</v>
      </c>
      <c r="B225" s="727" t="s">
        <v>570</v>
      </c>
      <c r="C225" s="728" t="s">
        <v>590</v>
      </c>
      <c r="D225" s="729" t="s">
        <v>591</v>
      </c>
      <c r="E225" s="728" t="s">
        <v>3012</v>
      </c>
      <c r="F225" s="729" t="s">
        <v>3013</v>
      </c>
      <c r="G225" s="728" t="s">
        <v>3247</v>
      </c>
      <c r="H225" s="728" t="s">
        <v>3248</v>
      </c>
      <c r="I225" s="731">
        <v>2.06333327293396</v>
      </c>
      <c r="J225" s="731">
        <v>200</v>
      </c>
      <c r="K225" s="732">
        <v>413</v>
      </c>
    </row>
    <row r="226" spans="1:11" ht="14.4" customHeight="1" x14ac:dyDescent="0.3">
      <c r="A226" s="726" t="s">
        <v>569</v>
      </c>
      <c r="B226" s="727" t="s">
        <v>570</v>
      </c>
      <c r="C226" s="728" t="s">
        <v>590</v>
      </c>
      <c r="D226" s="729" t="s">
        <v>591</v>
      </c>
      <c r="E226" s="728" t="s">
        <v>3012</v>
      </c>
      <c r="F226" s="729" t="s">
        <v>3013</v>
      </c>
      <c r="G226" s="728" t="s">
        <v>3050</v>
      </c>
      <c r="H226" s="728" t="s">
        <v>3051</v>
      </c>
      <c r="I226" s="731">
        <v>3.3599998950958252</v>
      </c>
      <c r="J226" s="731">
        <v>150</v>
      </c>
      <c r="K226" s="732">
        <v>504</v>
      </c>
    </row>
    <row r="227" spans="1:11" ht="14.4" customHeight="1" x14ac:dyDescent="0.3">
      <c r="A227" s="726" t="s">
        <v>569</v>
      </c>
      <c r="B227" s="727" t="s">
        <v>570</v>
      </c>
      <c r="C227" s="728" t="s">
        <v>590</v>
      </c>
      <c r="D227" s="729" t="s">
        <v>591</v>
      </c>
      <c r="E227" s="728" t="s">
        <v>3012</v>
      </c>
      <c r="F227" s="729" t="s">
        <v>3013</v>
      </c>
      <c r="G227" s="728" t="s">
        <v>3054</v>
      </c>
      <c r="H227" s="728" t="s">
        <v>3055</v>
      </c>
      <c r="I227" s="731">
        <v>46</v>
      </c>
      <c r="J227" s="731">
        <v>1</v>
      </c>
      <c r="K227" s="732">
        <v>46</v>
      </c>
    </row>
    <row r="228" spans="1:11" ht="14.4" customHeight="1" x14ac:dyDescent="0.3">
      <c r="A228" s="726" t="s">
        <v>569</v>
      </c>
      <c r="B228" s="727" t="s">
        <v>570</v>
      </c>
      <c r="C228" s="728" t="s">
        <v>590</v>
      </c>
      <c r="D228" s="729" t="s">
        <v>591</v>
      </c>
      <c r="E228" s="728" t="s">
        <v>3012</v>
      </c>
      <c r="F228" s="729" t="s">
        <v>3013</v>
      </c>
      <c r="G228" s="728" t="s">
        <v>3056</v>
      </c>
      <c r="H228" s="728" t="s">
        <v>3057</v>
      </c>
      <c r="I228" s="731">
        <v>0.37999999523162842</v>
      </c>
      <c r="J228" s="731">
        <v>100</v>
      </c>
      <c r="K228" s="732">
        <v>38</v>
      </c>
    </row>
    <row r="229" spans="1:11" ht="14.4" customHeight="1" x14ac:dyDescent="0.3">
      <c r="A229" s="726" t="s">
        <v>569</v>
      </c>
      <c r="B229" s="727" t="s">
        <v>570</v>
      </c>
      <c r="C229" s="728" t="s">
        <v>590</v>
      </c>
      <c r="D229" s="729" t="s">
        <v>591</v>
      </c>
      <c r="E229" s="728" t="s">
        <v>3012</v>
      </c>
      <c r="F229" s="729" t="s">
        <v>3013</v>
      </c>
      <c r="G229" s="728" t="s">
        <v>3058</v>
      </c>
      <c r="H229" s="728" t="s">
        <v>3059</v>
      </c>
      <c r="I229" s="731">
        <v>8.5799999237060547</v>
      </c>
      <c r="J229" s="731">
        <v>172</v>
      </c>
      <c r="K229" s="732">
        <v>1475.7599945068359</v>
      </c>
    </row>
    <row r="230" spans="1:11" ht="14.4" customHeight="1" x14ac:dyDescent="0.3">
      <c r="A230" s="726" t="s">
        <v>569</v>
      </c>
      <c r="B230" s="727" t="s">
        <v>570</v>
      </c>
      <c r="C230" s="728" t="s">
        <v>590</v>
      </c>
      <c r="D230" s="729" t="s">
        <v>591</v>
      </c>
      <c r="E230" s="728" t="s">
        <v>3012</v>
      </c>
      <c r="F230" s="729" t="s">
        <v>3013</v>
      </c>
      <c r="G230" s="728" t="s">
        <v>3257</v>
      </c>
      <c r="H230" s="728" t="s">
        <v>3258</v>
      </c>
      <c r="I230" s="731">
        <v>8.6228570938110352</v>
      </c>
      <c r="J230" s="731">
        <v>270</v>
      </c>
      <c r="K230" s="732">
        <v>2328</v>
      </c>
    </row>
    <row r="231" spans="1:11" ht="14.4" customHeight="1" x14ac:dyDescent="0.3">
      <c r="A231" s="726" t="s">
        <v>569</v>
      </c>
      <c r="B231" s="727" t="s">
        <v>570</v>
      </c>
      <c r="C231" s="728" t="s">
        <v>590</v>
      </c>
      <c r="D231" s="729" t="s">
        <v>591</v>
      </c>
      <c r="E231" s="728" t="s">
        <v>3012</v>
      </c>
      <c r="F231" s="729" t="s">
        <v>3013</v>
      </c>
      <c r="G231" s="728" t="s">
        <v>3066</v>
      </c>
      <c r="H231" s="728" t="s">
        <v>3067</v>
      </c>
      <c r="I231" s="731">
        <v>10.520000457763672</v>
      </c>
      <c r="J231" s="731">
        <v>40</v>
      </c>
      <c r="K231" s="732">
        <v>420.79998779296875</v>
      </c>
    </row>
    <row r="232" spans="1:11" ht="14.4" customHeight="1" x14ac:dyDescent="0.3">
      <c r="A232" s="726" t="s">
        <v>569</v>
      </c>
      <c r="B232" s="727" t="s">
        <v>570</v>
      </c>
      <c r="C232" s="728" t="s">
        <v>590</v>
      </c>
      <c r="D232" s="729" t="s">
        <v>591</v>
      </c>
      <c r="E232" s="728" t="s">
        <v>3012</v>
      </c>
      <c r="F232" s="729" t="s">
        <v>3013</v>
      </c>
      <c r="G232" s="728" t="s">
        <v>3068</v>
      </c>
      <c r="H232" s="728" t="s">
        <v>3069</v>
      </c>
      <c r="I232" s="731">
        <v>2.5049999952316284</v>
      </c>
      <c r="J232" s="731">
        <v>160</v>
      </c>
      <c r="K232" s="732">
        <v>400.80000305175781</v>
      </c>
    </row>
    <row r="233" spans="1:11" ht="14.4" customHeight="1" x14ac:dyDescent="0.3">
      <c r="A233" s="726" t="s">
        <v>569</v>
      </c>
      <c r="B233" s="727" t="s">
        <v>570</v>
      </c>
      <c r="C233" s="728" t="s">
        <v>590</v>
      </c>
      <c r="D233" s="729" t="s">
        <v>591</v>
      </c>
      <c r="E233" s="728" t="s">
        <v>3012</v>
      </c>
      <c r="F233" s="729" t="s">
        <v>3013</v>
      </c>
      <c r="G233" s="728" t="s">
        <v>3070</v>
      </c>
      <c r="H233" s="728" t="s">
        <v>3071</v>
      </c>
      <c r="I233" s="731">
        <v>3.2649999856948853</v>
      </c>
      <c r="J233" s="731">
        <v>180</v>
      </c>
      <c r="K233" s="732">
        <v>587.60000610351562</v>
      </c>
    </row>
    <row r="234" spans="1:11" ht="14.4" customHeight="1" x14ac:dyDescent="0.3">
      <c r="A234" s="726" t="s">
        <v>569</v>
      </c>
      <c r="B234" s="727" t="s">
        <v>570</v>
      </c>
      <c r="C234" s="728" t="s">
        <v>590</v>
      </c>
      <c r="D234" s="729" t="s">
        <v>591</v>
      </c>
      <c r="E234" s="728" t="s">
        <v>3012</v>
      </c>
      <c r="F234" s="729" t="s">
        <v>3013</v>
      </c>
      <c r="G234" s="728" t="s">
        <v>3072</v>
      </c>
      <c r="H234" s="728" t="s">
        <v>3073</v>
      </c>
      <c r="I234" s="731">
        <v>3.9700000286102295</v>
      </c>
      <c r="J234" s="731">
        <v>300</v>
      </c>
      <c r="K234" s="732">
        <v>1191.0000152587891</v>
      </c>
    </row>
    <row r="235" spans="1:11" ht="14.4" customHeight="1" x14ac:dyDescent="0.3">
      <c r="A235" s="726" t="s">
        <v>569</v>
      </c>
      <c r="B235" s="727" t="s">
        <v>570</v>
      </c>
      <c r="C235" s="728" t="s">
        <v>590</v>
      </c>
      <c r="D235" s="729" t="s">
        <v>591</v>
      </c>
      <c r="E235" s="728" t="s">
        <v>3012</v>
      </c>
      <c r="F235" s="729" t="s">
        <v>3013</v>
      </c>
      <c r="G235" s="728" t="s">
        <v>3074</v>
      </c>
      <c r="H235" s="728" t="s">
        <v>3075</v>
      </c>
      <c r="I235" s="731">
        <v>4.4800000190734863</v>
      </c>
      <c r="J235" s="731">
        <v>80</v>
      </c>
      <c r="K235" s="732">
        <v>358.39999389648437</v>
      </c>
    </row>
    <row r="236" spans="1:11" ht="14.4" customHeight="1" x14ac:dyDescent="0.3">
      <c r="A236" s="726" t="s">
        <v>569</v>
      </c>
      <c r="B236" s="727" t="s">
        <v>570</v>
      </c>
      <c r="C236" s="728" t="s">
        <v>590</v>
      </c>
      <c r="D236" s="729" t="s">
        <v>591</v>
      </c>
      <c r="E236" s="728" t="s">
        <v>3012</v>
      </c>
      <c r="F236" s="729" t="s">
        <v>3013</v>
      </c>
      <c r="G236" s="728" t="s">
        <v>3078</v>
      </c>
      <c r="H236" s="728" t="s">
        <v>3079</v>
      </c>
      <c r="I236" s="731">
        <v>685.05499267578125</v>
      </c>
      <c r="J236" s="731">
        <v>15</v>
      </c>
      <c r="K236" s="732">
        <v>10275.829833984375</v>
      </c>
    </row>
    <row r="237" spans="1:11" ht="14.4" customHeight="1" x14ac:dyDescent="0.3">
      <c r="A237" s="726" t="s">
        <v>569</v>
      </c>
      <c r="B237" s="727" t="s">
        <v>570</v>
      </c>
      <c r="C237" s="728" t="s">
        <v>590</v>
      </c>
      <c r="D237" s="729" t="s">
        <v>591</v>
      </c>
      <c r="E237" s="728" t="s">
        <v>3012</v>
      </c>
      <c r="F237" s="729" t="s">
        <v>3013</v>
      </c>
      <c r="G237" s="728" t="s">
        <v>3080</v>
      </c>
      <c r="H237" s="728" t="s">
        <v>3081</v>
      </c>
      <c r="I237" s="731">
        <v>899.84002685546875</v>
      </c>
      <c r="J237" s="731">
        <v>3</v>
      </c>
      <c r="K237" s="732">
        <v>2699.52001953125</v>
      </c>
    </row>
    <row r="238" spans="1:11" ht="14.4" customHeight="1" x14ac:dyDescent="0.3">
      <c r="A238" s="726" t="s">
        <v>569</v>
      </c>
      <c r="B238" s="727" t="s">
        <v>570</v>
      </c>
      <c r="C238" s="728" t="s">
        <v>590</v>
      </c>
      <c r="D238" s="729" t="s">
        <v>591</v>
      </c>
      <c r="E238" s="728" t="s">
        <v>3012</v>
      </c>
      <c r="F238" s="729" t="s">
        <v>3013</v>
      </c>
      <c r="G238" s="728" t="s">
        <v>3082</v>
      </c>
      <c r="H238" s="728" t="s">
        <v>3083</v>
      </c>
      <c r="I238" s="731">
        <v>1083.8800048828125</v>
      </c>
      <c r="J238" s="731">
        <v>3</v>
      </c>
      <c r="K238" s="732">
        <v>3251.639892578125</v>
      </c>
    </row>
    <row r="239" spans="1:11" ht="14.4" customHeight="1" x14ac:dyDescent="0.3">
      <c r="A239" s="726" t="s">
        <v>569</v>
      </c>
      <c r="B239" s="727" t="s">
        <v>570</v>
      </c>
      <c r="C239" s="728" t="s">
        <v>590</v>
      </c>
      <c r="D239" s="729" t="s">
        <v>591</v>
      </c>
      <c r="E239" s="728" t="s">
        <v>3012</v>
      </c>
      <c r="F239" s="729" t="s">
        <v>3013</v>
      </c>
      <c r="G239" s="728" t="s">
        <v>3084</v>
      </c>
      <c r="H239" s="728" t="s">
        <v>3085</v>
      </c>
      <c r="I239" s="731">
        <v>39.112499237060547</v>
      </c>
      <c r="J239" s="731">
        <v>50</v>
      </c>
      <c r="K239" s="732">
        <v>1955.5700378417969</v>
      </c>
    </row>
    <row r="240" spans="1:11" ht="14.4" customHeight="1" x14ac:dyDescent="0.3">
      <c r="A240" s="726" t="s">
        <v>569</v>
      </c>
      <c r="B240" s="727" t="s">
        <v>570</v>
      </c>
      <c r="C240" s="728" t="s">
        <v>590</v>
      </c>
      <c r="D240" s="729" t="s">
        <v>591</v>
      </c>
      <c r="E240" s="728" t="s">
        <v>3012</v>
      </c>
      <c r="F240" s="729" t="s">
        <v>3013</v>
      </c>
      <c r="G240" s="728" t="s">
        <v>3088</v>
      </c>
      <c r="H240" s="728" t="s">
        <v>3089</v>
      </c>
      <c r="I240" s="731">
        <v>10.119999885559082</v>
      </c>
      <c r="J240" s="731">
        <v>10</v>
      </c>
      <c r="K240" s="732">
        <v>101.19999694824219</v>
      </c>
    </row>
    <row r="241" spans="1:11" ht="14.4" customHeight="1" x14ac:dyDescent="0.3">
      <c r="A241" s="726" t="s">
        <v>569</v>
      </c>
      <c r="B241" s="727" t="s">
        <v>570</v>
      </c>
      <c r="C241" s="728" t="s">
        <v>590</v>
      </c>
      <c r="D241" s="729" t="s">
        <v>591</v>
      </c>
      <c r="E241" s="728" t="s">
        <v>3012</v>
      </c>
      <c r="F241" s="729" t="s">
        <v>3013</v>
      </c>
      <c r="G241" s="728" t="s">
        <v>3090</v>
      </c>
      <c r="H241" s="728" t="s">
        <v>3091</v>
      </c>
      <c r="I241" s="731">
        <v>0.67000001668930054</v>
      </c>
      <c r="J241" s="731">
        <v>1400</v>
      </c>
      <c r="K241" s="732">
        <v>938</v>
      </c>
    </row>
    <row r="242" spans="1:11" ht="14.4" customHeight="1" x14ac:dyDescent="0.3">
      <c r="A242" s="726" t="s">
        <v>569</v>
      </c>
      <c r="B242" s="727" t="s">
        <v>570</v>
      </c>
      <c r="C242" s="728" t="s">
        <v>590</v>
      </c>
      <c r="D242" s="729" t="s">
        <v>591</v>
      </c>
      <c r="E242" s="728" t="s">
        <v>3012</v>
      </c>
      <c r="F242" s="729" t="s">
        <v>3013</v>
      </c>
      <c r="G242" s="728" t="s">
        <v>3094</v>
      </c>
      <c r="H242" s="728" t="s">
        <v>3095</v>
      </c>
      <c r="I242" s="731">
        <v>27.875</v>
      </c>
      <c r="J242" s="731">
        <v>13</v>
      </c>
      <c r="K242" s="732">
        <v>362.38999557495117</v>
      </c>
    </row>
    <row r="243" spans="1:11" ht="14.4" customHeight="1" x14ac:dyDescent="0.3">
      <c r="A243" s="726" t="s">
        <v>569</v>
      </c>
      <c r="B243" s="727" t="s">
        <v>570</v>
      </c>
      <c r="C243" s="728" t="s">
        <v>590</v>
      </c>
      <c r="D243" s="729" t="s">
        <v>591</v>
      </c>
      <c r="E243" s="728" t="s">
        <v>3012</v>
      </c>
      <c r="F243" s="729" t="s">
        <v>3013</v>
      </c>
      <c r="G243" s="728" t="s">
        <v>3096</v>
      </c>
      <c r="H243" s="728" t="s">
        <v>3097</v>
      </c>
      <c r="I243" s="731">
        <v>28.733332951863606</v>
      </c>
      <c r="J243" s="731">
        <v>128</v>
      </c>
      <c r="K243" s="732">
        <v>3678.1000213623047</v>
      </c>
    </row>
    <row r="244" spans="1:11" ht="14.4" customHeight="1" x14ac:dyDescent="0.3">
      <c r="A244" s="726" t="s">
        <v>569</v>
      </c>
      <c r="B244" s="727" t="s">
        <v>570</v>
      </c>
      <c r="C244" s="728" t="s">
        <v>590</v>
      </c>
      <c r="D244" s="729" t="s">
        <v>591</v>
      </c>
      <c r="E244" s="728" t="s">
        <v>3100</v>
      </c>
      <c r="F244" s="729" t="s">
        <v>3101</v>
      </c>
      <c r="G244" s="728" t="s">
        <v>3353</v>
      </c>
      <c r="H244" s="728" t="s">
        <v>3354</v>
      </c>
      <c r="I244" s="731">
        <v>175.00999450683594</v>
      </c>
      <c r="J244" s="731">
        <v>10</v>
      </c>
      <c r="K244" s="732">
        <v>1750.0677490234375</v>
      </c>
    </row>
    <row r="245" spans="1:11" ht="14.4" customHeight="1" x14ac:dyDescent="0.3">
      <c r="A245" s="726" t="s">
        <v>569</v>
      </c>
      <c r="B245" s="727" t="s">
        <v>570</v>
      </c>
      <c r="C245" s="728" t="s">
        <v>590</v>
      </c>
      <c r="D245" s="729" t="s">
        <v>591</v>
      </c>
      <c r="E245" s="728" t="s">
        <v>3100</v>
      </c>
      <c r="F245" s="729" t="s">
        <v>3101</v>
      </c>
      <c r="G245" s="728" t="s">
        <v>3355</v>
      </c>
      <c r="H245" s="728" t="s">
        <v>3356</v>
      </c>
      <c r="I245" s="731">
        <v>6.2899999618530273</v>
      </c>
      <c r="J245" s="731">
        <v>40</v>
      </c>
      <c r="K245" s="732">
        <v>251.60000610351562</v>
      </c>
    </row>
    <row r="246" spans="1:11" ht="14.4" customHeight="1" x14ac:dyDescent="0.3">
      <c r="A246" s="726" t="s">
        <v>569</v>
      </c>
      <c r="B246" s="727" t="s">
        <v>570</v>
      </c>
      <c r="C246" s="728" t="s">
        <v>590</v>
      </c>
      <c r="D246" s="729" t="s">
        <v>591</v>
      </c>
      <c r="E246" s="728" t="s">
        <v>3100</v>
      </c>
      <c r="F246" s="729" t="s">
        <v>3101</v>
      </c>
      <c r="G246" s="728" t="s">
        <v>3357</v>
      </c>
      <c r="H246" s="728" t="s">
        <v>3358</v>
      </c>
      <c r="I246" s="731">
        <v>2.9050000905990601</v>
      </c>
      <c r="J246" s="731">
        <v>100</v>
      </c>
      <c r="K246" s="732">
        <v>290.5</v>
      </c>
    </row>
    <row r="247" spans="1:11" ht="14.4" customHeight="1" x14ac:dyDescent="0.3">
      <c r="A247" s="726" t="s">
        <v>569</v>
      </c>
      <c r="B247" s="727" t="s">
        <v>570</v>
      </c>
      <c r="C247" s="728" t="s">
        <v>590</v>
      </c>
      <c r="D247" s="729" t="s">
        <v>591</v>
      </c>
      <c r="E247" s="728" t="s">
        <v>3100</v>
      </c>
      <c r="F247" s="729" t="s">
        <v>3101</v>
      </c>
      <c r="G247" s="728" t="s">
        <v>3359</v>
      </c>
      <c r="H247" s="728" t="s">
        <v>3360</v>
      </c>
      <c r="I247" s="731">
        <v>2.9100000858306885</v>
      </c>
      <c r="J247" s="731">
        <v>50</v>
      </c>
      <c r="K247" s="732">
        <v>145.5</v>
      </c>
    </row>
    <row r="248" spans="1:11" ht="14.4" customHeight="1" x14ac:dyDescent="0.3">
      <c r="A248" s="726" t="s">
        <v>569</v>
      </c>
      <c r="B248" s="727" t="s">
        <v>570</v>
      </c>
      <c r="C248" s="728" t="s">
        <v>590</v>
      </c>
      <c r="D248" s="729" t="s">
        <v>591</v>
      </c>
      <c r="E248" s="728" t="s">
        <v>3100</v>
      </c>
      <c r="F248" s="729" t="s">
        <v>3101</v>
      </c>
      <c r="G248" s="728" t="s">
        <v>3361</v>
      </c>
      <c r="H248" s="728" t="s">
        <v>3362</v>
      </c>
      <c r="I248" s="731">
        <v>4.8100000619888306</v>
      </c>
      <c r="J248" s="731">
        <v>150</v>
      </c>
      <c r="K248" s="732">
        <v>721.62001037597656</v>
      </c>
    </row>
    <row r="249" spans="1:11" ht="14.4" customHeight="1" x14ac:dyDescent="0.3">
      <c r="A249" s="726" t="s">
        <v>569</v>
      </c>
      <c r="B249" s="727" t="s">
        <v>570</v>
      </c>
      <c r="C249" s="728" t="s">
        <v>590</v>
      </c>
      <c r="D249" s="729" t="s">
        <v>591</v>
      </c>
      <c r="E249" s="728" t="s">
        <v>3100</v>
      </c>
      <c r="F249" s="729" t="s">
        <v>3101</v>
      </c>
      <c r="G249" s="728" t="s">
        <v>3104</v>
      </c>
      <c r="H249" s="728" t="s">
        <v>3105</v>
      </c>
      <c r="I249" s="731">
        <v>9.9999997764825821E-3</v>
      </c>
      <c r="J249" s="731">
        <v>50</v>
      </c>
      <c r="K249" s="732">
        <v>0.5</v>
      </c>
    </row>
    <row r="250" spans="1:11" ht="14.4" customHeight="1" x14ac:dyDescent="0.3">
      <c r="A250" s="726" t="s">
        <v>569</v>
      </c>
      <c r="B250" s="727" t="s">
        <v>570</v>
      </c>
      <c r="C250" s="728" t="s">
        <v>590</v>
      </c>
      <c r="D250" s="729" t="s">
        <v>591</v>
      </c>
      <c r="E250" s="728" t="s">
        <v>3100</v>
      </c>
      <c r="F250" s="729" t="s">
        <v>3101</v>
      </c>
      <c r="G250" s="728" t="s">
        <v>3363</v>
      </c>
      <c r="H250" s="728" t="s">
        <v>3364</v>
      </c>
      <c r="I250" s="731">
        <v>1.9375000298023224</v>
      </c>
      <c r="J250" s="731">
        <v>550</v>
      </c>
      <c r="K250" s="732">
        <v>1066</v>
      </c>
    </row>
    <row r="251" spans="1:11" ht="14.4" customHeight="1" x14ac:dyDescent="0.3">
      <c r="A251" s="726" t="s">
        <v>569</v>
      </c>
      <c r="B251" s="727" t="s">
        <v>570</v>
      </c>
      <c r="C251" s="728" t="s">
        <v>590</v>
      </c>
      <c r="D251" s="729" t="s">
        <v>591</v>
      </c>
      <c r="E251" s="728" t="s">
        <v>3100</v>
      </c>
      <c r="F251" s="729" t="s">
        <v>3101</v>
      </c>
      <c r="G251" s="728" t="s">
        <v>3365</v>
      </c>
      <c r="H251" s="728" t="s">
        <v>3366</v>
      </c>
      <c r="I251" s="731">
        <v>64.129997253417969</v>
      </c>
      <c r="J251" s="731">
        <v>2</v>
      </c>
      <c r="K251" s="732">
        <v>128.25999450683594</v>
      </c>
    </row>
    <row r="252" spans="1:11" ht="14.4" customHeight="1" x14ac:dyDescent="0.3">
      <c r="A252" s="726" t="s">
        <v>569</v>
      </c>
      <c r="B252" s="727" t="s">
        <v>570</v>
      </c>
      <c r="C252" s="728" t="s">
        <v>590</v>
      </c>
      <c r="D252" s="729" t="s">
        <v>591</v>
      </c>
      <c r="E252" s="728" t="s">
        <v>3100</v>
      </c>
      <c r="F252" s="729" t="s">
        <v>3101</v>
      </c>
      <c r="G252" s="728" t="s">
        <v>3367</v>
      </c>
      <c r="H252" s="728" t="s">
        <v>3368</v>
      </c>
      <c r="I252" s="731">
        <v>14.670000076293945</v>
      </c>
      <c r="J252" s="731">
        <v>20</v>
      </c>
      <c r="K252" s="732">
        <v>293.39999389648437</v>
      </c>
    </row>
    <row r="253" spans="1:11" ht="14.4" customHeight="1" x14ac:dyDescent="0.3">
      <c r="A253" s="726" t="s">
        <v>569</v>
      </c>
      <c r="B253" s="727" t="s">
        <v>570</v>
      </c>
      <c r="C253" s="728" t="s">
        <v>590</v>
      </c>
      <c r="D253" s="729" t="s">
        <v>591</v>
      </c>
      <c r="E253" s="728" t="s">
        <v>3100</v>
      </c>
      <c r="F253" s="729" t="s">
        <v>3101</v>
      </c>
      <c r="G253" s="728" t="s">
        <v>3108</v>
      </c>
      <c r="H253" s="728" t="s">
        <v>3109</v>
      </c>
      <c r="I253" s="731">
        <v>6.1500000953674316</v>
      </c>
      <c r="J253" s="731">
        <v>100</v>
      </c>
      <c r="K253" s="732">
        <v>615</v>
      </c>
    </row>
    <row r="254" spans="1:11" ht="14.4" customHeight="1" x14ac:dyDescent="0.3">
      <c r="A254" s="726" t="s">
        <v>569</v>
      </c>
      <c r="B254" s="727" t="s">
        <v>570</v>
      </c>
      <c r="C254" s="728" t="s">
        <v>590</v>
      </c>
      <c r="D254" s="729" t="s">
        <v>591</v>
      </c>
      <c r="E254" s="728" t="s">
        <v>3100</v>
      </c>
      <c r="F254" s="729" t="s">
        <v>3101</v>
      </c>
      <c r="G254" s="728" t="s">
        <v>3110</v>
      </c>
      <c r="H254" s="728" t="s">
        <v>3111</v>
      </c>
      <c r="I254" s="731">
        <v>3.4600000381469727</v>
      </c>
      <c r="J254" s="731">
        <v>80</v>
      </c>
      <c r="K254" s="732">
        <v>276.79998779296875</v>
      </c>
    </row>
    <row r="255" spans="1:11" ht="14.4" customHeight="1" x14ac:dyDescent="0.3">
      <c r="A255" s="726" t="s">
        <v>569</v>
      </c>
      <c r="B255" s="727" t="s">
        <v>570</v>
      </c>
      <c r="C255" s="728" t="s">
        <v>590</v>
      </c>
      <c r="D255" s="729" t="s">
        <v>591</v>
      </c>
      <c r="E255" s="728" t="s">
        <v>3100</v>
      </c>
      <c r="F255" s="729" t="s">
        <v>3101</v>
      </c>
      <c r="G255" s="728" t="s">
        <v>3369</v>
      </c>
      <c r="H255" s="728" t="s">
        <v>3370</v>
      </c>
      <c r="I255" s="731">
        <v>21.989999771118164</v>
      </c>
      <c r="J255" s="731">
        <v>2</v>
      </c>
      <c r="K255" s="732">
        <v>43.979999542236328</v>
      </c>
    </row>
    <row r="256" spans="1:11" ht="14.4" customHeight="1" x14ac:dyDescent="0.3">
      <c r="A256" s="726" t="s">
        <v>569</v>
      </c>
      <c r="B256" s="727" t="s">
        <v>570</v>
      </c>
      <c r="C256" s="728" t="s">
        <v>590</v>
      </c>
      <c r="D256" s="729" t="s">
        <v>591</v>
      </c>
      <c r="E256" s="728" t="s">
        <v>3100</v>
      </c>
      <c r="F256" s="729" t="s">
        <v>3101</v>
      </c>
      <c r="G256" s="728" t="s">
        <v>3371</v>
      </c>
      <c r="H256" s="728" t="s">
        <v>3372</v>
      </c>
      <c r="I256" s="731">
        <v>17.909999847412109</v>
      </c>
      <c r="J256" s="731">
        <v>20</v>
      </c>
      <c r="K256" s="732">
        <v>358.16000366210937</v>
      </c>
    </row>
    <row r="257" spans="1:11" ht="14.4" customHeight="1" x14ac:dyDescent="0.3">
      <c r="A257" s="726" t="s">
        <v>569</v>
      </c>
      <c r="B257" s="727" t="s">
        <v>570</v>
      </c>
      <c r="C257" s="728" t="s">
        <v>590</v>
      </c>
      <c r="D257" s="729" t="s">
        <v>591</v>
      </c>
      <c r="E257" s="728" t="s">
        <v>3100</v>
      </c>
      <c r="F257" s="729" t="s">
        <v>3101</v>
      </c>
      <c r="G257" s="728" t="s">
        <v>3373</v>
      </c>
      <c r="H257" s="728" t="s">
        <v>3374</v>
      </c>
      <c r="I257" s="731">
        <v>17.979999542236328</v>
      </c>
      <c r="J257" s="731">
        <v>50</v>
      </c>
      <c r="K257" s="732">
        <v>899</v>
      </c>
    </row>
    <row r="258" spans="1:11" ht="14.4" customHeight="1" x14ac:dyDescent="0.3">
      <c r="A258" s="726" t="s">
        <v>569</v>
      </c>
      <c r="B258" s="727" t="s">
        <v>570</v>
      </c>
      <c r="C258" s="728" t="s">
        <v>590</v>
      </c>
      <c r="D258" s="729" t="s">
        <v>591</v>
      </c>
      <c r="E258" s="728" t="s">
        <v>3100</v>
      </c>
      <c r="F258" s="729" t="s">
        <v>3101</v>
      </c>
      <c r="G258" s="728" t="s">
        <v>3112</v>
      </c>
      <c r="H258" s="728" t="s">
        <v>3113</v>
      </c>
      <c r="I258" s="731">
        <v>17.979999542236328</v>
      </c>
      <c r="J258" s="731">
        <v>250</v>
      </c>
      <c r="K258" s="732">
        <v>4495</v>
      </c>
    </row>
    <row r="259" spans="1:11" ht="14.4" customHeight="1" x14ac:dyDescent="0.3">
      <c r="A259" s="726" t="s">
        <v>569</v>
      </c>
      <c r="B259" s="727" t="s">
        <v>570</v>
      </c>
      <c r="C259" s="728" t="s">
        <v>590</v>
      </c>
      <c r="D259" s="729" t="s">
        <v>591</v>
      </c>
      <c r="E259" s="728" t="s">
        <v>3100</v>
      </c>
      <c r="F259" s="729" t="s">
        <v>3101</v>
      </c>
      <c r="G259" s="728" t="s">
        <v>3118</v>
      </c>
      <c r="H259" s="728" t="s">
        <v>3119</v>
      </c>
      <c r="I259" s="731">
        <v>13.210000038146973</v>
      </c>
      <c r="J259" s="731">
        <v>10</v>
      </c>
      <c r="K259" s="732">
        <v>132.10000610351562</v>
      </c>
    </row>
    <row r="260" spans="1:11" ht="14.4" customHeight="1" x14ac:dyDescent="0.3">
      <c r="A260" s="726" t="s">
        <v>569</v>
      </c>
      <c r="B260" s="727" t="s">
        <v>570</v>
      </c>
      <c r="C260" s="728" t="s">
        <v>590</v>
      </c>
      <c r="D260" s="729" t="s">
        <v>591</v>
      </c>
      <c r="E260" s="728" t="s">
        <v>3100</v>
      </c>
      <c r="F260" s="729" t="s">
        <v>3101</v>
      </c>
      <c r="G260" s="728" t="s">
        <v>3120</v>
      </c>
      <c r="H260" s="728" t="s">
        <v>3121</v>
      </c>
      <c r="I260" s="731">
        <v>13.203333218892416</v>
      </c>
      <c r="J260" s="731">
        <v>70</v>
      </c>
      <c r="K260" s="732">
        <v>924.20001220703125</v>
      </c>
    </row>
    <row r="261" spans="1:11" ht="14.4" customHeight="1" x14ac:dyDescent="0.3">
      <c r="A261" s="726" t="s">
        <v>569</v>
      </c>
      <c r="B261" s="727" t="s">
        <v>570</v>
      </c>
      <c r="C261" s="728" t="s">
        <v>590</v>
      </c>
      <c r="D261" s="729" t="s">
        <v>591</v>
      </c>
      <c r="E261" s="728" t="s">
        <v>3100</v>
      </c>
      <c r="F261" s="729" t="s">
        <v>3101</v>
      </c>
      <c r="G261" s="728" t="s">
        <v>3122</v>
      </c>
      <c r="H261" s="728" t="s">
        <v>3123</v>
      </c>
      <c r="I261" s="731">
        <v>13.199999809265137</v>
      </c>
      <c r="J261" s="731">
        <v>30</v>
      </c>
      <c r="K261" s="732">
        <v>396</v>
      </c>
    </row>
    <row r="262" spans="1:11" ht="14.4" customHeight="1" x14ac:dyDescent="0.3">
      <c r="A262" s="726" t="s">
        <v>569</v>
      </c>
      <c r="B262" s="727" t="s">
        <v>570</v>
      </c>
      <c r="C262" s="728" t="s">
        <v>590</v>
      </c>
      <c r="D262" s="729" t="s">
        <v>591</v>
      </c>
      <c r="E262" s="728" t="s">
        <v>3100</v>
      </c>
      <c r="F262" s="729" t="s">
        <v>3101</v>
      </c>
      <c r="G262" s="728" t="s">
        <v>3124</v>
      </c>
      <c r="H262" s="728" t="s">
        <v>3125</v>
      </c>
      <c r="I262" s="731">
        <v>4.0300002098083496</v>
      </c>
      <c r="J262" s="731">
        <v>200</v>
      </c>
      <c r="K262" s="732">
        <v>806</v>
      </c>
    </row>
    <row r="263" spans="1:11" ht="14.4" customHeight="1" x14ac:dyDescent="0.3">
      <c r="A263" s="726" t="s">
        <v>569</v>
      </c>
      <c r="B263" s="727" t="s">
        <v>570</v>
      </c>
      <c r="C263" s="728" t="s">
        <v>590</v>
      </c>
      <c r="D263" s="729" t="s">
        <v>591</v>
      </c>
      <c r="E263" s="728" t="s">
        <v>3100</v>
      </c>
      <c r="F263" s="729" t="s">
        <v>3101</v>
      </c>
      <c r="G263" s="728" t="s">
        <v>3375</v>
      </c>
      <c r="H263" s="728" t="s">
        <v>3376</v>
      </c>
      <c r="I263" s="731">
        <v>9.6800003051757812</v>
      </c>
      <c r="J263" s="731">
        <v>250</v>
      </c>
      <c r="K263" s="732">
        <v>2420</v>
      </c>
    </row>
    <row r="264" spans="1:11" ht="14.4" customHeight="1" x14ac:dyDescent="0.3">
      <c r="A264" s="726" t="s">
        <v>569</v>
      </c>
      <c r="B264" s="727" t="s">
        <v>570</v>
      </c>
      <c r="C264" s="728" t="s">
        <v>590</v>
      </c>
      <c r="D264" s="729" t="s">
        <v>591</v>
      </c>
      <c r="E264" s="728" t="s">
        <v>3100</v>
      </c>
      <c r="F264" s="729" t="s">
        <v>3101</v>
      </c>
      <c r="G264" s="728" t="s">
        <v>3126</v>
      </c>
      <c r="H264" s="728" t="s">
        <v>3127</v>
      </c>
      <c r="I264" s="731">
        <v>4.625</v>
      </c>
      <c r="J264" s="731">
        <v>30</v>
      </c>
      <c r="K264" s="732">
        <v>138.70000076293945</v>
      </c>
    </row>
    <row r="265" spans="1:11" ht="14.4" customHeight="1" x14ac:dyDescent="0.3">
      <c r="A265" s="726" t="s">
        <v>569</v>
      </c>
      <c r="B265" s="727" t="s">
        <v>570</v>
      </c>
      <c r="C265" s="728" t="s">
        <v>590</v>
      </c>
      <c r="D265" s="729" t="s">
        <v>591</v>
      </c>
      <c r="E265" s="728" t="s">
        <v>3100</v>
      </c>
      <c r="F265" s="729" t="s">
        <v>3101</v>
      </c>
      <c r="G265" s="728" t="s">
        <v>3130</v>
      </c>
      <c r="H265" s="728" t="s">
        <v>3131</v>
      </c>
      <c r="I265" s="731">
        <v>81.730003356933594</v>
      </c>
      <c r="J265" s="731">
        <v>45</v>
      </c>
      <c r="K265" s="732">
        <v>3677.85009765625</v>
      </c>
    </row>
    <row r="266" spans="1:11" ht="14.4" customHeight="1" x14ac:dyDescent="0.3">
      <c r="A266" s="726" t="s">
        <v>569</v>
      </c>
      <c r="B266" s="727" t="s">
        <v>570</v>
      </c>
      <c r="C266" s="728" t="s">
        <v>590</v>
      </c>
      <c r="D266" s="729" t="s">
        <v>591</v>
      </c>
      <c r="E266" s="728" t="s">
        <v>3100</v>
      </c>
      <c r="F266" s="729" t="s">
        <v>3101</v>
      </c>
      <c r="G266" s="728" t="s">
        <v>3377</v>
      </c>
      <c r="H266" s="728" t="s">
        <v>3378</v>
      </c>
      <c r="I266" s="731">
        <v>326.70001220703125</v>
      </c>
      <c r="J266" s="731">
        <v>3</v>
      </c>
      <c r="K266" s="732">
        <v>980.0999755859375</v>
      </c>
    </row>
    <row r="267" spans="1:11" ht="14.4" customHeight="1" x14ac:dyDescent="0.3">
      <c r="A267" s="726" t="s">
        <v>569</v>
      </c>
      <c r="B267" s="727" t="s">
        <v>570</v>
      </c>
      <c r="C267" s="728" t="s">
        <v>590</v>
      </c>
      <c r="D267" s="729" t="s">
        <v>591</v>
      </c>
      <c r="E267" s="728" t="s">
        <v>3100</v>
      </c>
      <c r="F267" s="729" t="s">
        <v>3101</v>
      </c>
      <c r="G267" s="728" t="s">
        <v>3379</v>
      </c>
      <c r="H267" s="728" t="s">
        <v>3380</v>
      </c>
      <c r="I267" s="731">
        <v>37.509998321533203</v>
      </c>
      <c r="J267" s="731">
        <v>280</v>
      </c>
      <c r="K267" s="732">
        <v>10502.800170898437</v>
      </c>
    </row>
    <row r="268" spans="1:11" ht="14.4" customHeight="1" x14ac:dyDescent="0.3">
      <c r="A268" s="726" t="s">
        <v>569</v>
      </c>
      <c r="B268" s="727" t="s">
        <v>570</v>
      </c>
      <c r="C268" s="728" t="s">
        <v>590</v>
      </c>
      <c r="D268" s="729" t="s">
        <v>591</v>
      </c>
      <c r="E268" s="728" t="s">
        <v>3100</v>
      </c>
      <c r="F268" s="729" t="s">
        <v>3101</v>
      </c>
      <c r="G268" s="728" t="s">
        <v>3381</v>
      </c>
      <c r="H268" s="728" t="s">
        <v>3382</v>
      </c>
      <c r="I268" s="731">
        <v>1672.25</v>
      </c>
      <c r="J268" s="731">
        <v>1</v>
      </c>
      <c r="K268" s="732">
        <v>1672.25</v>
      </c>
    </row>
    <row r="269" spans="1:11" ht="14.4" customHeight="1" x14ac:dyDescent="0.3">
      <c r="A269" s="726" t="s">
        <v>569</v>
      </c>
      <c r="B269" s="727" t="s">
        <v>570</v>
      </c>
      <c r="C269" s="728" t="s">
        <v>590</v>
      </c>
      <c r="D269" s="729" t="s">
        <v>591</v>
      </c>
      <c r="E269" s="728" t="s">
        <v>3100</v>
      </c>
      <c r="F269" s="729" t="s">
        <v>3101</v>
      </c>
      <c r="G269" s="728" t="s">
        <v>3303</v>
      </c>
      <c r="H269" s="728" t="s">
        <v>3304</v>
      </c>
      <c r="I269" s="731">
        <v>11.738333066304525</v>
      </c>
      <c r="J269" s="731">
        <v>215</v>
      </c>
      <c r="K269" s="732">
        <v>2523.6000061035156</v>
      </c>
    </row>
    <row r="270" spans="1:11" ht="14.4" customHeight="1" x14ac:dyDescent="0.3">
      <c r="A270" s="726" t="s">
        <v>569</v>
      </c>
      <c r="B270" s="727" t="s">
        <v>570</v>
      </c>
      <c r="C270" s="728" t="s">
        <v>590</v>
      </c>
      <c r="D270" s="729" t="s">
        <v>591</v>
      </c>
      <c r="E270" s="728" t="s">
        <v>3100</v>
      </c>
      <c r="F270" s="729" t="s">
        <v>3101</v>
      </c>
      <c r="G270" s="728" t="s">
        <v>3144</v>
      </c>
      <c r="H270" s="728" t="s">
        <v>3145</v>
      </c>
      <c r="I270" s="731">
        <v>9.1999998092651367</v>
      </c>
      <c r="J270" s="731">
        <v>450</v>
      </c>
      <c r="K270" s="732">
        <v>4140</v>
      </c>
    </row>
    <row r="271" spans="1:11" ht="14.4" customHeight="1" x14ac:dyDescent="0.3">
      <c r="A271" s="726" t="s">
        <v>569</v>
      </c>
      <c r="B271" s="727" t="s">
        <v>570</v>
      </c>
      <c r="C271" s="728" t="s">
        <v>590</v>
      </c>
      <c r="D271" s="729" t="s">
        <v>591</v>
      </c>
      <c r="E271" s="728" t="s">
        <v>3100</v>
      </c>
      <c r="F271" s="729" t="s">
        <v>3101</v>
      </c>
      <c r="G271" s="728" t="s">
        <v>3383</v>
      </c>
      <c r="H271" s="728" t="s">
        <v>3384</v>
      </c>
      <c r="I271" s="731">
        <v>58.371665954589844</v>
      </c>
      <c r="J271" s="731">
        <v>75</v>
      </c>
      <c r="K271" s="732">
        <v>4377.8100280761719</v>
      </c>
    </row>
    <row r="272" spans="1:11" ht="14.4" customHeight="1" x14ac:dyDescent="0.3">
      <c r="A272" s="726" t="s">
        <v>569</v>
      </c>
      <c r="B272" s="727" t="s">
        <v>570</v>
      </c>
      <c r="C272" s="728" t="s">
        <v>590</v>
      </c>
      <c r="D272" s="729" t="s">
        <v>591</v>
      </c>
      <c r="E272" s="728" t="s">
        <v>3100</v>
      </c>
      <c r="F272" s="729" t="s">
        <v>3101</v>
      </c>
      <c r="G272" s="728" t="s">
        <v>3148</v>
      </c>
      <c r="H272" s="728" t="s">
        <v>3149</v>
      </c>
      <c r="I272" s="731">
        <v>6.2899999618530273</v>
      </c>
      <c r="J272" s="731">
        <v>10</v>
      </c>
      <c r="K272" s="732">
        <v>62.900001525878906</v>
      </c>
    </row>
    <row r="273" spans="1:11" ht="14.4" customHeight="1" x14ac:dyDescent="0.3">
      <c r="A273" s="726" t="s">
        <v>569</v>
      </c>
      <c r="B273" s="727" t="s">
        <v>570</v>
      </c>
      <c r="C273" s="728" t="s">
        <v>590</v>
      </c>
      <c r="D273" s="729" t="s">
        <v>591</v>
      </c>
      <c r="E273" s="728" t="s">
        <v>3100</v>
      </c>
      <c r="F273" s="729" t="s">
        <v>3101</v>
      </c>
      <c r="G273" s="728" t="s">
        <v>3385</v>
      </c>
      <c r="H273" s="728" t="s">
        <v>3386</v>
      </c>
      <c r="I273" s="731">
        <v>172.5</v>
      </c>
      <c r="J273" s="731">
        <v>3</v>
      </c>
      <c r="K273" s="732">
        <v>517.5</v>
      </c>
    </row>
    <row r="274" spans="1:11" ht="14.4" customHeight="1" x14ac:dyDescent="0.3">
      <c r="A274" s="726" t="s">
        <v>569</v>
      </c>
      <c r="B274" s="727" t="s">
        <v>570</v>
      </c>
      <c r="C274" s="728" t="s">
        <v>590</v>
      </c>
      <c r="D274" s="729" t="s">
        <v>591</v>
      </c>
      <c r="E274" s="728" t="s">
        <v>3100</v>
      </c>
      <c r="F274" s="729" t="s">
        <v>3101</v>
      </c>
      <c r="G274" s="728" t="s">
        <v>3387</v>
      </c>
      <c r="H274" s="728" t="s">
        <v>3388</v>
      </c>
      <c r="I274" s="731">
        <v>268.6199951171875</v>
      </c>
      <c r="J274" s="731">
        <v>3</v>
      </c>
      <c r="K274" s="732">
        <v>805.8599853515625</v>
      </c>
    </row>
    <row r="275" spans="1:11" ht="14.4" customHeight="1" x14ac:dyDescent="0.3">
      <c r="A275" s="726" t="s">
        <v>569</v>
      </c>
      <c r="B275" s="727" t="s">
        <v>570</v>
      </c>
      <c r="C275" s="728" t="s">
        <v>590</v>
      </c>
      <c r="D275" s="729" t="s">
        <v>591</v>
      </c>
      <c r="E275" s="728" t="s">
        <v>3100</v>
      </c>
      <c r="F275" s="729" t="s">
        <v>3101</v>
      </c>
      <c r="G275" s="728" t="s">
        <v>3150</v>
      </c>
      <c r="H275" s="728" t="s">
        <v>3151</v>
      </c>
      <c r="I275" s="731">
        <v>6.1700000762939453</v>
      </c>
      <c r="J275" s="731">
        <v>220</v>
      </c>
      <c r="K275" s="732">
        <v>1357.4000244140625</v>
      </c>
    </row>
    <row r="276" spans="1:11" ht="14.4" customHeight="1" x14ac:dyDescent="0.3">
      <c r="A276" s="726" t="s">
        <v>569</v>
      </c>
      <c r="B276" s="727" t="s">
        <v>570</v>
      </c>
      <c r="C276" s="728" t="s">
        <v>590</v>
      </c>
      <c r="D276" s="729" t="s">
        <v>591</v>
      </c>
      <c r="E276" s="728" t="s">
        <v>3100</v>
      </c>
      <c r="F276" s="729" t="s">
        <v>3101</v>
      </c>
      <c r="G276" s="728" t="s">
        <v>3389</v>
      </c>
      <c r="H276" s="728" t="s">
        <v>3390</v>
      </c>
      <c r="I276" s="731">
        <v>447.94000244140625</v>
      </c>
      <c r="J276" s="731">
        <v>20</v>
      </c>
      <c r="K276" s="732">
        <v>8958.81982421875</v>
      </c>
    </row>
    <row r="277" spans="1:11" ht="14.4" customHeight="1" x14ac:dyDescent="0.3">
      <c r="A277" s="726" t="s">
        <v>569</v>
      </c>
      <c r="B277" s="727" t="s">
        <v>570</v>
      </c>
      <c r="C277" s="728" t="s">
        <v>590</v>
      </c>
      <c r="D277" s="729" t="s">
        <v>591</v>
      </c>
      <c r="E277" s="728" t="s">
        <v>3100</v>
      </c>
      <c r="F277" s="729" t="s">
        <v>3101</v>
      </c>
      <c r="G277" s="728" t="s">
        <v>3391</v>
      </c>
      <c r="H277" s="728" t="s">
        <v>3392</v>
      </c>
      <c r="I277" s="731">
        <v>9.0799999237060547</v>
      </c>
      <c r="J277" s="731">
        <v>50</v>
      </c>
      <c r="K277" s="732">
        <v>453.75</v>
      </c>
    </row>
    <row r="278" spans="1:11" ht="14.4" customHeight="1" x14ac:dyDescent="0.3">
      <c r="A278" s="726" t="s">
        <v>569</v>
      </c>
      <c r="B278" s="727" t="s">
        <v>570</v>
      </c>
      <c r="C278" s="728" t="s">
        <v>590</v>
      </c>
      <c r="D278" s="729" t="s">
        <v>591</v>
      </c>
      <c r="E278" s="728" t="s">
        <v>3100</v>
      </c>
      <c r="F278" s="729" t="s">
        <v>3101</v>
      </c>
      <c r="G278" s="728" t="s">
        <v>3152</v>
      </c>
      <c r="H278" s="728" t="s">
        <v>3153</v>
      </c>
      <c r="I278" s="731">
        <v>9.6800003051757812</v>
      </c>
      <c r="J278" s="731">
        <v>20</v>
      </c>
      <c r="K278" s="732">
        <v>193.60000610351562</v>
      </c>
    </row>
    <row r="279" spans="1:11" ht="14.4" customHeight="1" x14ac:dyDescent="0.3">
      <c r="A279" s="726" t="s">
        <v>569</v>
      </c>
      <c r="B279" s="727" t="s">
        <v>570</v>
      </c>
      <c r="C279" s="728" t="s">
        <v>590</v>
      </c>
      <c r="D279" s="729" t="s">
        <v>591</v>
      </c>
      <c r="E279" s="728" t="s">
        <v>3100</v>
      </c>
      <c r="F279" s="729" t="s">
        <v>3101</v>
      </c>
      <c r="G279" s="728" t="s">
        <v>3154</v>
      </c>
      <c r="H279" s="728" t="s">
        <v>3155</v>
      </c>
      <c r="I279" s="731">
        <v>1.0900000333786011</v>
      </c>
      <c r="J279" s="731">
        <v>2600</v>
      </c>
      <c r="K279" s="732">
        <v>2834</v>
      </c>
    </row>
    <row r="280" spans="1:11" ht="14.4" customHeight="1" x14ac:dyDescent="0.3">
      <c r="A280" s="726" t="s">
        <v>569</v>
      </c>
      <c r="B280" s="727" t="s">
        <v>570</v>
      </c>
      <c r="C280" s="728" t="s">
        <v>590</v>
      </c>
      <c r="D280" s="729" t="s">
        <v>591</v>
      </c>
      <c r="E280" s="728" t="s">
        <v>3100</v>
      </c>
      <c r="F280" s="729" t="s">
        <v>3101</v>
      </c>
      <c r="G280" s="728" t="s">
        <v>3156</v>
      </c>
      <c r="H280" s="728" t="s">
        <v>3157</v>
      </c>
      <c r="I280" s="731">
        <v>0.47833332419395447</v>
      </c>
      <c r="J280" s="731">
        <v>1600</v>
      </c>
      <c r="K280" s="732">
        <v>765</v>
      </c>
    </row>
    <row r="281" spans="1:11" ht="14.4" customHeight="1" x14ac:dyDescent="0.3">
      <c r="A281" s="726" t="s">
        <v>569</v>
      </c>
      <c r="B281" s="727" t="s">
        <v>570</v>
      </c>
      <c r="C281" s="728" t="s">
        <v>590</v>
      </c>
      <c r="D281" s="729" t="s">
        <v>591</v>
      </c>
      <c r="E281" s="728" t="s">
        <v>3100</v>
      </c>
      <c r="F281" s="729" t="s">
        <v>3101</v>
      </c>
      <c r="G281" s="728" t="s">
        <v>3158</v>
      </c>
      <c r="H281" s="728" t="s">
        <v>3159</v>
      </c>
      <c r="I281" s="731">
        <v>1.6714285271508353</v>
      </c>
      <c r="J281" s="731">
        <v>1600</v>
      </c>
      <c r="K281" s="732">
        <v>2674</v>
      </c>
    </row>
    <row r="282" spans="1:11" ht="14.4" customHeight="1" x14ac:dyDescent="0.3">
      <c r="A282" s="726" t="s">
        <v>569</v>
      </c>
      <c r="B282" s="727" t="s">
        <v>570</v>
      </c>
      <c r="C282" s="728" t="s">
        <v>590</v>
      </c>
      <c r="D282" s="729" t="s">
        <v>591</v>
      </c>
      <c r="E282" s="728" t="s">
        <v>3100</v>
      </c>
      <c r="F282" s="729" t="s">
        <v>3101</v>
      </c>
      <c r="G282" s="728" t="s">
        <v>3160</v>
      </c>
      <c r="H282" s="728" t="s">
        <v>3161</v>
      </c>
      <c r="I282" s="731">
        <v>0.67000001668930054</v>
      </c>
      <c r="J282" s="731">
        <v>2000</v>
      </c>
      <c r="K282" s="732">
        <v>1340</v>
      </c>
    </row>
    <row r="283" spans="1:11" ht="14.4" customHeight="1" x14ac:dyDescent="0.3">
      <c r="A283" s="726" t="s">
        <v>569</v>
      </c>
      <c r="B283" s="727" t="s">
        <v>570</v>
      </c>
      <c r="C283" s="728" t="s">
        <v>590</v>
      </c>
      <c r="D283" s="729" t="s">
        <v>591</v>
      </c>
      <c r="E283" s="728" t="s">
        <v>3100</v>
      </c>
      <c r="F283" s="729" t="s">
        <v>3101</v>
      </c>
      <c r="G283" s="728" t="s">
        <v>3162</v>
      </c>
      <c r="H283" s="728" t="s">
        <v>3163</v>
      </c>
      <c r="I283" s="731">
        <v>2.75</v>
      </c>
      <c r="J283" s="731">
        <v>300</v>
      </c>
      <c r="K283" s="732">
        <v>825</v>
      </c>
    </row>
    <row r="284" spans="1:11" ht="14.4" customHeight="1" x14ac:dyDescent="0.3">
      <c r="A284" s="726" t="s">
        <v>569</v>
      </c>
      <c r="B284" s="727" t="s">
        <v>570</v>
      </c>
      <c r="C284" s="728" t="s">
        <v>590</v>
      </c>
      <c r="D284" s="729" t="s">
        <v>591</v>
      </c>
      <c r="E284" s="728" t="s">
        <v>3100</v>
      </c>
      <c r="F284" s="729" t="s">
        <v>3101</v>
      </c>
      <c r="G284" s="728" t="s">
        <v>3393</v>
      </c>
      <c r="H284" s="728" t="s">
        <v>3394</v>
      </c>
      <c r="I284" s="731">
        <v>1.9350000023841858</v>
      </c>
      <c r="J284" s="731">
        <v>200</v>
      </c>
      <c r="K284" s="732">
        <v>387</v>
      </c>
    </row>
    <row r="285" spans="1:11" ht="14.4" customHeight="1" x14ac:dyDescent="0.3">
      <c r="A285" s="726" t="s">
        <v>569</v>
      </c>
      <c r="B285" s="727" t="s">
        <v>570</v>
      </c>
      <c r="C285" s="728" t="s">
        <v>590</v>
      </c>
      <c r="D285" s="729" t="s">
        <v>591</v>
      </c>
      <c r="E285" s="728" t="s">
        <v>3100</v>
      </c>
      <c r="F285" s="729" t="s">
        <v>3101</v>
      </c>
      <c r="G285" s="728" t="s">
        <v>3164</v>
      </c>
      <c r="H285" s="728" t="s">
        <v>3165</v>
      </c>
      <c r="I285" s="731">
        <v>5.2066666285196943</v>
      </c>
      <c r="J285" s="731">
        <v>180</v>
      </c>
      <c r="K285" s="732">
        <v>937.30000305175781</v>
      </c>
    </row>
    <row r="286" spans="1:11" ht="14.4" customHeight="1" x14ac:dyDescent="0.3">
      <c r="A286" s="726" t="s">
        <v>569</v>
      </c>
      <c r="B286" s="727" t="s">
        <v>570</v>
      </c>
      <c r="C286" s="728" t="s">
        <v>590</v>
      </c>
      <c r="D286" s="729" t="s">
        <v>591</v>
      </c>
      <c r="E286" s="728" t="s">
        <v>3100</v>
      </c>
      <c r="F286" s="729" t="s">
        <v>3101</v>
      </c>
      <c r="G286" s="728" t="s">
        <v>3395</v>
      </c>
      <c r="H286" s="728" t="s">
        <v>3396</v>
      </c>
      <c r="I286" s="731">
        <v>8.8299999237060547</v>
      </c>
      <c r="J286" s="731">
        <v>10</v>
      </c>
      <c r="K286" s="732">
        <v>88.300003051757813</v>
      </c>
    </row>
    <row r="287" spans="1:11" ht="14.4" customHeight="1" x14ac:dyDescent="0.3">
      <c r="A287" s="726" t="s">
        <v>569</v>
      </c>
      <c r="B287" s="727" t="s">
        <v>570</v>
      </c>
      <c r="C287" s="728" t="s">
        <v>590</v>
      </c>
      <c r="D287" s="729" t="s">
        <v>591</v>
      </c>
      <c r="E287" s="728" t="s">
        <v>3100</v>
      </c>
      <c r="F287" s="729" t="s">
        <v>3101</v>
      </c>
      <c r="G287" s="728" t="s">
        <v>3397</v>
      </c>
      <c r="H287" s="728" t="s">
        <v>3398</v>
      </c>
      <c r="I287" s="731">
        <v>8.4700002670288086</v>
      </c>
      <c r="J287" s="731">
        <v>150</v>
      </c>
      <c r="K287" s="732">
        <v>1270.5</v>
      </c>
    </row>
    <row r="288" spans="1:11" ht="14.4" customHeight="1" x14ac:dyDescent="0.3">
      <c r="A288" s="726" t="s">
        <v>569</v>
      </c>
      <c r="B288" s="727" t="s">
        <v>570</v>
      </c>
      <c r="C288" s="728" t="s">
        <v>590</v>
      </c>
      <c r="D288" s="729" t="s">
        <v>591</v>
      </c>
      <c r="E288" s="728" t="s">
        <v>3100</v>
      </c>
      <c r="F288" s="729" t="s">
        <v>3101</v>
      </c>
      <c r="G288" s="728" t="s">
        <v>3399</v>
      </c>
      <c r="H288" s="728" t="s">
        <v>3400</v>
      </c>
      <c r="I288" s="731">
        <v>10.523333549499512</v>
      </c>
      <c r="J288" s="731">
        <v>300</v>
      </c>
      <c r="K288" s="732">
        <v>3157.5</v>
      </c>
    </row>
    <row r="289" spans="1:11" ht="14.4" customHeight="1" x14ac:dyDescent="0.3">
      <c r="A289" s="726" t="s">
        <v>569</v>
      </c>
      <c r="B289" s="727" t="s">
        <v>570</v>
      </c>
      <c r="C289" s="728" t="s">
        <v>590</v>
      </c>
      <c r="D289" s="729" t="s">
        <v>591</v>
      </c>
      <c r="E289" s="728" t="s">
        <v>3100</v>
      </c>
      <c r="F289" s="729" t="s">
        <v>3101</v>
      </c>
      <c r="G289" s="728" t="s">
        <v>3166</v>
      </c>
      <c r="H289" s="728" t="s">
        <v>3167</v>
      </c>
      <c r="I289" s="731">
        <v>2.1800000667572021</v>
      </c>
      <c r="J289" s="731">
        <v>100</v>
      </c>
      <c r="K289" s="732">
        <v>218</v>
      </c>
    </row>
    <row r="290" spans="1:11" ht="14.4" customHeight="1" x14ac:dyDescent="0.3">
      <c r="A290" s="726" t="s">
        <v>569</v>
      </c>
      <c r="B290" s="727" t="s">
        <v>570</v>
      </c>
      <c r="C290" s="728" t="s">
        <v>590</v>
      </c>
      <c r="D290" s="729" t="s">
        <v>591</v>
      </c>
      <c r="E290" s="728" t="s">
        <v>3100</v>
      </c>
      <c r="F290" s="729" t="s">
        <v>3101</v>
      </c>
      <c r="G290" s="728" t="s">
        <v>3401</v>
      </c>
      <c r="H290" s="728" t="s">
        <v>3402</v>
      </c>
      <c r="I290" s="731">
        <v>6.2300000190734863</v>
      </c>
      <c r="J290" s="731">
        <v>30</v>
      </c>
      <c r="K290" s="732">
        <v>186.89999389648437</v>
      </c>
    </row>
    <row r="291" spans="1:11" ht="14.4" customHeight="1" x14ac:dyDescent="0.3">
      <c r="A291" s="726" t="s">
        <v>569</v>
      </c>
      <c r="B291" s="727" t="s">
        <v>570</v>
      </c>
      <c r="C291" s="728" t="s">
        <v>590</v>
      </c>
      <c r="D291" s="729" t="s">
        <v>591</v>
      </c>
      <c r="E291" s="728" t="s">
        <v>3100</v>
      </c>
      <c r="F291" s="729" t="s">
        <v>3101</v>
      </c>
      <c r="G291" s="728" t="s">
        <v>3403</v>
      </c>
      <c r="H291" s="728" t="s">
        <v>3404</v>
      </c>
      <c r="I291" s="731">
        <v>1140.4349975585937</v>
      </c>
      <c r="J291" s="731">
        <v>3</v>
      </c>
      <c r="K291" s="732">
        <v>3421.3199462890625</v>
      </c>
    </row>
    <row r="292" spans="1:11" ht="14.4" customHeight="1" x14ac:dyDescent="0.3">
      <c r="A292" s="726" t="s">
        <v>569</v>
      </c>
      <c r="B292" s="727" t="s">
        <v>570</v>
      </c>
      <c r="C292" s="728" t="s">
        <v>590</v>
      </c>
      <c r="D292" s="729" t="s">
        <v>591</v>
      </c>
      <c r="E292" s="728" t="s">
        <v>3100</v>
      </c>
      <c r="F292" s="729" t="s">
        <v>3101</v>
      </c>
      <c r="G292" s="728" t="s">
        <v>3405</v>
      </c>
      <c r="H292" s="728" t="s">
        <v>3406</v>
      </c>
      <c r="I292" s="731">
        <v>471.89999389648437</v>
      </c>
      <c r="J292" s="731">
        <v>1</v>
      </c>
      <c r="K292" s="732">
        <v>471.89999389648437</v>
      </c>
    </row>
    <row r="293" spans="1:11" ht="14.4" customHeight="1" x14ac:dyDescent="0.3">
      <c r="A293" s="726" t="s">
        <v>569</v>
      </c>
      <c r="B293" s="727" t="s">
        <v>570</v>
      </c>
      <c r="C293" s="728" t="s">
        <v>590</v>
      </c>
      <c r="D293" s="729" t="s">
        <v>591</v>
      </c>
      <c r="E293" s="728" t="s">
        <v>3100</v>
      </c>
      <c r="F293" s="729" t="s">
        <v>3101</v>
      </c>
      <c r="G293" s="728" t="s">
        <v>3168</v>
      </c>
      <c r="H293" s="728" t="s">
        <v>3169</v>
      </c>
      <c r="I293" s="731">
        <v>1.2699999809265137</v>
      </c>
      <c r="J293" s="731">
        <v>75</v>
      </c>
      <c r="K293" s="732">
        <v>95.25</v>
      </c>
    </row>
    <row r="294" spans="1:11" ht="14.4" customHeight="1" x14ac:dyDescent="0.3">
      <c r="A294" s="726" t="s">
        <v>569</v>
      </c>
      <c r="B294" s="727" t="s">
        <v>570</v>
      </c>
      <c r="C294" s="728" t="s">
        <v>590</v>
      </c>
      <c r="D294" s="729" t="s">
        <v>591</v>
      </c>
      <c r="E294" s="728" t="s">
        <v>3100</v>
      </c>
      <c r="F294" s="729" t="s">
        <v>3101</v>
      </c>
      <c r="G294" s="728" t="s">
        <v>3407</v>
      </c>
      <c r="H294" s="728" t="s">
        <v>3408</v>
      </c>
      <c r="I294" s="731">
        <v>1.0299999713897705</v>
      </c>
      <c r="J294" s="731">
        <v>225</v>
      </c>
      <c r="K294" s="732">
        <v>231.75</v>
      </c>
    </row>
    <row r="295" spans="1:11" ht="14.4" customHeight="1" x14ac:dyDescent="0.3">
      <c r="A295" s="726" t="s">
        <v>569</v>
      </c>
      <c r="B295" s="727" t="s">
        <v>570</v>
      </c>
      <c r="C295" s="728" t="s">
        <v>590</v>
      </c>
      <c r="D295" s="729" t="s">
        <v>591</v>
      </c>
      <c r="E295" s="728" t="s">
        <v>3100</v>
      </c>
      <c r="F295" s="729" t="s">
        <v>3101</v>
      </c>
      <c r="G295" s="728" t="s">
        <v>3409</v>
      </c>
      <c r="H295" s="728" t="s">
        <v>3410</v>
      </c>
      <c r="I295" s="731">
        <v>0.4699999988079071</v>
      </c>
      <c r="J295" s="731">
        <v>400</v>
      </c>
      <c r="K295" s="732">
        <v>188</v>
      </c>
    </row>
    <row r="296" spans="1:11" ht="14.4" customHeight="1" x14ac:dyDescent="0.3">
      <c r="A296" s="726" t="s">
        <v>569</v>
      </c>
      <c r="B296" s="727" t="s">
        <v>570</v>
      </c>
      <c r="C296" s="728" t="s">
        <v>590</v>
      </c>
      <c r="D296" s="729" t="s">
        <v>591</v>
      </c>
      <c r="E296" s="728" t="s">
        <v>3100</v>
      </c>
      <c r="F296" s="729" t="s">
        <v>3101</v>
      </c>
      <c r="G296" s="728" t="s">
        <v>3172</v>
      </c>
      <c r="H296" s="728" t="s">
        <v>3173</v>
      </c>
      <c r="I296" s="731">
        <v>0.476666659116745</v>
      </c>
      <c r="J296" s="731">
        <v>900</v>
      </c>
      <c r="K296" s="732">
        <v>429</v>
      </c>
    </row>
    <row r="297" spans="1:11" ht="14.4" customHeight="1" x14ac:dyDescent="0.3">
      <c r="A297" s="726" t="s">
        <v>569</v>
      </c>
      <c r="B297" s="727" t="s">
        <v>570</v>
      </c>
      <c r="C297" s="728" t="s">
        <v>590</v>
      </c>
      <c r="D297" s="729" t="s">
        <v>591</v>
      </c>
      <c r="E297" s="728" t="s">
        <v>3100</v>
      </c>
      <c r="F297" s="729" t="s">
        <v>3101</v>
      </c>
      <c r="G297" s="728" t="s">
        <v>3411</v>
      </c>
      <c r="H297" s="728" t="s">
        <v>3412</v>
      </c>
      <c r="I297" s="731">
        <v>0.56000000238418579</v>
      </c>
      <c r="J297" s="731">
        <v>450</v>
      </c>
      <c r="K297" s="732">
        <v>252</v>
      </c>
    </row>
    <row r="298" spans="1:11" ht="14.4" customHeight="1" x14ac:dyDescent="0.3">
      <c r="A298" s="726" t="s">
        <v>569</v>
      </c>
      <c r="B298" s="727" t="s">
        <v>570</v>
      </c>
      <c r="C298" s="728" t="s">
        <v>590</v>
      </c>
      <c r="D298" s="729" t="s">
        <v>591</v>
      </c>
      <c r="E298" s="728" t="s">
        <v>3100</v>
      </c>
      <c r="F298" s="729" t="s">
        <v>3101</v>
      </c>
      <c r="G298" s="728" t="s">
        <v>3174</v>
      </c>
      <c r="H298" s="728" t="s">
        <v>3175</v>
      </c>
      <c r="I298" s="731">
        <v>2.0899999141693115</v>
      </c>
      <c r="J298" s="731">
        <v>20</v>
      </c>
      <c r="K298" s="732">
        <v>41.799999237060547</v>
      </c>
    </row>
    <row r="299" spans="1:11" ht="14.4" customHeight="1" x14ac:dyDescent="0.3">
      <c r="A299" s="726" t="s">
        <v>569</v>
      </c>
      <c r="B299" s="727" t="s">
        <v>570</v>
      </c>
      <c r="C299" s="728" t="s">
        <v>590</v>
      </c>
      <c r="D299" s="729" t="s">
        <v>591</v>
      </c>
      <c r="E299" s="728" t="s">
        <v>3100</v>
      </c>
      <c r="F299" s="729" t="s">
        <v>3101</v>
      </c>
      <c r="G299" s="728" t="s">
        <v>3176</v>
      </c>
      <c r="H299" s="728" t="s">
        <v>3177</v>
      </c>
      <c r="I299" s="731">
        <v>1.987142869404384</v>
      </c>
      <c r="J299" s="731">
        <v>1000</v>
      </c>
      <c r="K299" s="732">
        <v>1986.5</v>
      </c>
    </row>
    <row r="300" spans="1:11" ht="14.4" customHeight="1" x14ac:dyDescent="0.3">
      <c r="A300" s="726" t="s">
        <v>569</v>
      </c>
      <c r="B300" s="727" t="s">
        <v>570</v>
      </c>
      <c r="C300" s="728" t="s">
        <v>590</v>
      </c>
      <c r="D300" s="729" t="s">
        <v>591</v>
      </c>
      <c r="E300" s="728" t="s">
        <v>3100</v>
      </c>
      <c r="F300" s="729" t="s">
        <v>3101</v>
      </c>
      <c r="G300" s="728" t="s">
        <v>3178</v>
      </c>
      <c r="H300" s="728" t="s">
        <v>3179</v>
      </c>
      <c r="I300" s="731">
        <v>2.0449999570846558</v>
      </c>
      <c r="J300" s="731">
        <v>200</v>
      </c>
      <c r="K300" s="732">
        <v>409</v>
      </c>
    </row>
    <row r="301" spans="1:11" ht="14.4" customHeight="1" x14ac:dyDescent="0.3">
      <c r="A301" s="726" t="s">
        <v>569</v>
      </c>
      <c r="B301" s="727" t="s">
        <v>570</v>
      </c>
      <c r="C301" s="728" t="s">
        <v>590</v>
      </c>
      <c r="D301" s="729" t="s">
        <v>591</v>
      </c>
      <c r="E301" s="728" t="s">
        <v>3100</v>
      </c>
      <c r="F301" s="729" t="s">
        <v>3101</v>
      </c>
      <c r="G301" s="728" t="s">
        <v>3413</v>
      </c>
      <c r="H301" s="728" t="s">
        <v>3414</v>
      </c>
      <c r="I301" s="731">
        <v>2.6975000500679016</v>
      </c>
      <c r="J301" s="731">
        <v>650</v>
      </c>
      <c r="K301" s="732">
        <v>1753.5</v>
      </c>
    </row>
    <row r="302" spans="1:11" ht="14.4" customHeight="1" x14ac:dyDescent="0.3">
      <c r="A302" s="726" t="s">
        <v>569</v>
      </c>
      <c r="B302" s="727" t="s">
        <v>570</v>
      </c>
      <c r="C302" s="728" t="s">
        <v>590</v>
      </c>
      <c r="D302" s="729" t="s">
        <v>591</v>
      </c>
      <c r="E302" s="728" t="s">
        <v>3100</v>
      </c>
      <c r="F302" s="729" t="s">
        <v>3101</v>
      </c>
      <c r="G302" s="728" t="s">
        <v>3180</v>
      </c>
      <c r="H302" s="728" t="s">
        <v>3181</v>
      </c>
      <c r="I302" s="731">
        <v>3.0699999332427979</v>
      </c>
      <c r="J302" s="731">
        <v>400</v>
      </c>
      <c r="K302" s="732">
        <v>1228</v>
      </c>
    </row>
    <row r="303" spans="1:11" ht="14.4" customHeight="1" x14ac:dyDescent="0.3">
      <c r="A303" s="726" t="s">
        <v>569</v>
      </c>
      <c r="B303" s="727" t="s">
        <v>570</v>
      </c>
      <c r="C303" s="728" t="s">
        <v>590</v>
      </c>
      <c r="D303" s="729" t="s">
        <v>591</v>
      </c>
      <c r="E303" s="728" t="s">
        <v>3100</v>
      </c>
      <c r="F303" s="729" t="s">
        <v>3101</v>
      </c>
      <c r="G303" s="728" t="s">
        <v>3182</v>
      </c>
      <c r="H303" s="728" t="s">
        <v>3183</v>
      </c>
      <c r="I303" s="731">
        <v>1.9199999570846558</v>
      </c>
      <c r="J303" s="731">
        <v>50</v>
      </c>
      <c r="K303" s="732">
        <v>96</v>
      </c>
    </row>
    <row r="304" spans="1:11" ht="14.4" customHeight="1" x14ac:dyDescent="0.3">
      <c r="A304" s="726" t="s">
        <v>569</v>
      </c>
      <c r="B304" s="727" t="s">
        <v>570</v>
      </c>
      <c r="C304" s="728" t="s">
        <v>590</v>
      </c>
      <c r="D304" s="729" t="s">
        <v>591</v>
      </c>
      <c r="E304" s="728" t="s">
        <v>3100</v>
      </c>
      <c r="F304" s="729" t="s">
        <v>3101</v>
      </c>
      <c r="G304" s="728" t="s">
        <v>3184</v>
      </c>
      <c r="H304" s="728" t="s">
        <v>3185</v>
      </c>
      <c r="I304" s="731">
        <v>3.0899999141693115</v>
      </c>
      <c r="J304" s="731">
        <v>100</v>
      </c>
      <c r="K304" s="732">
        <v>309</v>
      </c>
    </row>
    <row r="305" spans="1:11" ht="14.4" customHeight="1" x14ac:dyDescent="0.3">
      <c r="A305" s="726" t="s">
        <v>569</v>
      </c>
      <c r="B305" s="727" t="s">
        <v>570</v>
      </c>
      <c r="C305" s="728" t="s">
        <v>590</v>
      </c>
      <c r="D305" s="729" t="s">
        <v>591</v>
      </c>
      <c r="E305" s="728" t="s">
        <v>3100</v>
      </c>
      <c r="F305" s="729" t="s">
        <v>3101</v>
      </c>
      <c r="G305" s="728" t="s">
        <v>3186</v>
      </c>
      <c r="H305" s="728" t="s">
        <v>3187</v>
      </c>
      <c r="I305" s="731">
        <v>2.1666667461395264</v>
      </c>
      <c r="J305" s="731">
        <v>200</v>
      </c>
      <c r="K305" s="732">
        <v>433</v>
      </c>
    </row>
    <row r="306" spans="1:11" ht="14.4" customHeight="1" x14ac:dyDescent="0.3">
      <c r="A306" s="726" t="s">
        <v>569</v>
      </c>
      <c r="B306" s="727" t="s">
        <v>570</v>
      </c>
      <c r="C306" s="728" t="s">
        <v>590</v>
      </c>
      <c r="D306" s="729" t="s">
        <v>591</v>
      </c>
      <c r="E306" s="728" t="s">
        <v>3100</v>
      </c>
      <c r="F306" s="729" t="s">
        <v>3101</v>
      </c>
      <c r="G306" s="728" t="s">
        <v>3186</v>
      </c>
      <c r="H306" s="728" t="s">
        <v>3311</v>
      </c>
      <c r="I306" s="731">
        <v>2.1600000858306885</v>
      </c>
      <c r="J306" s="731">
        <v>50</v>
      </c>
      <c r="K306" s="732">
        <v>108</v>
      </c>
    </row>
    <row r="307" spans="1:11" ht="14.4" customHeight="1" x14ac:dyDescent="0.3">
      <c r="A307" s="726" t="s">
        <v>569</v>
      </c>
      <c r="B307" s="727" t="s">
        <v>570</v>
      </c>
      <c r="C307" s="728" t="s">
        <v>590</v>
      </c>
      <c r="D307" s="729" t="s">
        <v>591</v>
      </c>
      <c r="E307" s="728" t="s">
        <v>3100</v>
      </c>
      <c r="F307" s="729" t="s">
        <v>3101</v>
      </c>
      <c r="G307" s="728" t="s">
        <v>3415</v>
      </c>
      <c r="H307" s="728" t="s">
        <v>3416</v>
      </c>
      <c r="I307" s="731">
        <v>21.239999771118164</v>
      </c>
      <c r="J307" s="731">
        <v>30</v>
      </c>
      <c r="K307" s="732">
        <v>637.20001220703125</v>
      </c>
    </row>
    <row r="308" spans="1:11" ht="14.4" customHeight="1" x14ac:dyDescent="0.3">
      <c r="A308" s="726" t="s">
        <v>569</v>
      </c>
      <c r="B308" s="727" t="s">
        <v>570</v>
      </c>
      <c r="C308" s="728" t="s">
        <v>590</v>
      </c>
      <c r="D308" s="729" t="s">
        <v>591</v>
      </c>
      <c r="E308" s="728" t="s">
        <v>3100</v>
      </c>
      <c r="F308" s="729" t="s">
        <v>3101</v>
      </c>
      <c r="G308" s="728" t="s">
        <v>3188</v>
      </c>
      <c r="H308" s="728" t="s">
        <v>3189</v>
      </c>
      <c r="I308" s="731">
        <v>5</v>
      </c>
      <c r="J308" s="731">
        <v>100</v>
      </c>
      <c r="K308" s="732">
        <v>500</v>
      </c>
    </row>
    <row r="309" spans="1:11" ht="14.4" customHeight="1" x14ac:dyDescent="0.3">
      <c r="A309" s="726" t="s">
        <v>569</v>
      </c>
      <c r="B309" s="727" t="s">
        <v>570</v>
      </c>
      <c r="C309" s="728" t="s">
        <v>590</v>
      </c>
      <c r="D309" s="729" t="s">
        <v>591</v>
      </c>
      <c r="E309" s="728" t="s">
        <v>3100</v>
      </c>
      <c r="F309" s="729" t="s">
        <v>3101</v>
      </c>
      <c r="G309" s="728" t="s">
        <v>3192</v>
      </c>
      <c r="H309" s="728" t="s">
        <v>3193</v>
      </c>
      <c r="I309" s="731">
        <v>21.234999656677246</v>
      </c>
      <c r="J309" s="731">
        <v>40</v>
      </c>
      <c r="K309" s="732">
        <v>849.39999389648437</v>
      </c>
    </row>
    <row r="310" spans="1:11" ht="14.4" customHeight="1" x14ac:dyDescent="0.3">
      <c r="A310" s="726" t="s">
        <v>569</v>
      </c>
      <c r="B310" s="727" t="s">
        <v>570</v>
      </c>
      <c r="C310" s="728" t="s">
        <v>590</v>
      </c>
      <c r="D310" s="729" t="s">
        <v>591</v>
      </c>
      <c r="E310" s="728" t="s">
        <v>3195</v>
      </c>
      <c r="F310" s="729" t="s">
        <v>3196</v>
      </c>
      <c r="G310" s="728" t="s">
        <v>3197</v>
      </c>
      <c r="H310" s="728" t="s">
        <v>3198</v>
      </c>
      <c r="I310" s="731">
        <v>10.111428805759974</v>
      </c>
      <c r="J310" s="731">
        <v>620</v>
      </c>
      <c r="K310" s="732">
        <v>6288.4000244140625</v>
      </c>
    </row>
    <row r="311" spans="1:11" ht="14.4" customHeight="1" x14ac:dyDescent="0.3">
      <c r="A311" s="726" t="s">
        <v>569</v>
      </c>
      <c r="B311" s="727" t="s">
        <v>570</v>
      </c>
      <c r="C311" s="728" t="s">
        <v>590</v>
      </c>
      <c r="D311" s="729" t="s">
        <v>591</v>
      </c>
      <c r="E311" s="728" t="s">
        <v>3195</v>
      </c>
      <c r="F311" s="729" t="s">
        <v>3196</v>
      </c>
      <c r="G311" s="728" t="s">
        <v>3417</v>
      </c>
      <c r="H311" s="728" t="s">
        <v>3418</v>
      </c>
      <c r="I311" s="731">
        <v>36.299999237060547</v>
      </c>
      <c r="J311" s="731">
        <v>420</v>
      </c>
      <c r="K311" s="732">
        <v>15246</v>
      </c>
    </row>
    <row r="312" spans="1:11" ht="14.4" customHeight="1" x14ac:dyDescent="0.3">
      <c r="A312" s="726" t="s">
        <v>569</v>
      </c>
      <c r="B312" s="727" t="s">
        <v>570</v>
      </c>
      <c r="C312" s="728" t="s">
        <v>590</v>
      </c>
      <c r="D312" s="729" t="s">
        <v>591</v>
      </c>
      <c r="E312" s="728" t="s">
        <v>3195</v>
      </c>
      <c r="F312" s="729" t="s">
        <v>3196</v>
      </c>
      <c r="G312" s="728" t="s">
        <v>3419</v>
      </c>
      <c r="H312" s="728" t="s">
        <v>3420</v>
      </c>
      <c r="I312" s="731">
        <v>16.450000762939453</v>
      </c>
      <c r="J312" s="731">
        <v>30</v>
      </c>
      <c r="K312" s="732">
        <v>493.5</v>
      </c>
    </row>
    <row r="313" spans="1:11" ht="14.4" customHeight="1" x14ac:dyDescent="0.3">
      <c r="A313" s="726" t="s">
        <v>569</v>
      </c>
      <c r="B313" s="727" t="s">
        <v>570</v>
      </c>
      <c r="C313" s="728" t="s">
        <v>590</v>
      </c>
      <c r="D313" s="729" t="s">
        <v>591</v>
      </c>
      <c r="E313" s="728" t="s">
        <v>3195</v>
      </c>
      <c r="F313" s="729" t="s">
        <v>3196</v>
      </c>
      <c r="G313" s="728" t="s">
        <v>3199</v>
      </c>
      <c r="H313" s="728" t="s">
        <v>3200</v>
      </c>
      <c r="I313" s="731">
        <v>7.0040000915527347</v>
      </c>
      <c r="J313" s="731">
        <v>355</v>
      </c>
      <c r="K313" s="732">
        <v>2485.8000030517578</v>
      </c>
    </row>
    <row r="314" spans="1:11" ht="14.4" customHeight="1" x14ac:dyDescent="0.3">
      <c r="A314" s="726" t="s">
        <v>569</v>
      </c>
      <c r="B314" s="727" t="s">
        <v>570</v>
      </c>
      <c r="C314" s="728" t="s">
        <v>590</v>
      </c>
      <c r="D314" s="729" t="s">
        <v>591</v>
      </c>
      <c r="E314" s="728" t="s">
        <v>3201</v>
      </c>
      <c r="F314" s="729" t="s">
        <v>3202</v>
      </c>
      <c r="G314" s="728" t="s">
        <v>3203</v>
      </c>
      <c r="H314" s="728" t="s">
        <v>3204</v>
      </c>
      <c r="I314" s="731">
        <v>0.47999998927116394</v>
      </c>
      <c r="J314" s="731">
        <v>300</v>
      </c>
      <c r="K314" s="732">
        <v>144</v>
      </c>
    </row>
    <row r="315" spans="1:11" ht="14.4" customHeight="1" x14ac:dyDescent="0.3">
      <c r="A315" s="726" t="s">
        <v>569</v>
      </c>
      <c r="B315" s="727" t="s">
        <v>570</v>
      </c>
      <c r="C315" s="728" t="s">
        <v>590</v>
      </c>
      <c r="D315" s="729" t="s">
        <v>591</v>
      </c>
      <c r="E315" s="728" t="s">
        <v>3201</v>
      </c>
      <c r="F315" s="729" t="s">
        <v>3202</v>
      </c>
      <c r="G315" s="728" t="s">
        <v>3205</v>
      </c>
      <c r="H315" s="728" t="s">
        <v>3206</v>
      </c>
      <c r="I315" s="731">
        <v>0.30500000715255737</v>
      </c>
      <c r="J315" s="731">
        <v>1000</v>
      </c>
      <c r="K315" s="732">
        <v>307</v>
      </c>
    </row>
    <row r="316" spans="1:11" ht="14.4" customHeight="1" x14ac:dyDescent="0.3">
      <c r="A316" s="726" t="s">
        <v>569</v>
      </c>
      <c r="B316" s="727" t="s">
        <v>570</v>
      </c>
      <c r="C316" s="728" t="s">
        <v>590</v>
      </c>
      <c r="D316" s="729" t="s">
        <v>591</v>
      </c>
      <c r="E316" s="728" t="s">
        <v>3201</v>
      </c>
      <c r="F316" s="729" t="s">
        <v>3202</v>
      </c>
      <c r="G316" s="728" t="s">
        <v>3421</v>
      </c>
      <c r="H316" s="728" t="s">
        <v>3422</v>
      </c>
      <c r="I316" s="731">
        <v>0.30400000810623168</v>
      </c>
      <c r="J316" s="731">
        <v>1000</v>
      </c>
      <c r="K316" s="732">
        <v>304</v>
      </c>
    </row>
    <row r="317" spans="1:11" ht="14.4" customHeight="1" x14ac:dyDescent="0.3">
      <c r="A317" s="726" t="s">
        <v>569</v>
      </c>
      <c r="B317" s="727" t="s">
        <v>570</v>
      </c>
      <c r="C317" s="728" t="s">
        <v>590</v>
      </c>
      <c r="D317" s="729" t="s">
        <v>591</v>
      </c>
      <c r="E317" s="728" t="s">
        <v>3201</v>
      </c>
      <c r="F317" s="729" t="s">
        <v>3202</v>
      </c>
      <c r="G317" s="728" t="s">
        <v>3207</v>
      </c>
      <c r="H317" s="728" t="s">
        <v>3208</v>
      </c>
      <c r="I317" s="731">
        <v>0.30200001001358034</v>
      </c>
      <c r="J317" s="731">
        <v>600</v>
      </c>
      <c r="K317" s="732">
        <v>181</v>
      </c>
    </row>
    <row r="318" spans="1:11" ht="14.4" customHeight="1" x14ac:dyDescent="0.3">
      <c r="A318" s="726" t="s">
        <v>569</v>
      </c>
      <c r="B318" s="727" t="s">
        <v>570</v>
      </c>
      <c r="C318" s="728" t="s">
        <v>590</v>
      </c>
      <c r="D318" s="729" t="s">
        <v>591</v>
      </c>
      <c r="E318" s="728" t="s">
        <v>3201</v>
      </c>
      <c r="F318" s="729" t="s">
        <v>3202</v>
      </c>
      <c r="G318" s="728" t="s">
        <v>3209</v>
      </c>
      <c r="H318" s="728" t="s">
        <v>3210</v>
      </c>
      <c r="I318" s="731">
        <v>0.52571429525102886</v>
      </c>
      <c r="J318" s="731">
        <v>3300</v>
      </c>
      <c r="K318" s="732">
        <v>1737</v>
      </c>
    </row>
    <row r="319" spans="1:11" ht="14.4" customHeight="1" x14ac:dyDescent="0.3">
      <c r="A319" s="726" t="s">
        <v>569</v>
      </c>
      <c r="B319" s="727" t="s">
        <v>570</v>
      </c>
      <c r="C319" s="728" t="s">
        <v>590</v>
      </c>
      <c r="D319" s="729" t="s">
        <v>591</v>
      </c>
      <c r="E319" s="728" t="s">
        <v>3213</v>
      </c>
      <c r="F319" s="729" t="s">
        <v>3214</v>
      </c>
      <c r="G319" s="728" t="s">
        <v>3320</v>
      </c>
      <c r="H319" s="728" t="s">
        <v>3321</v>
      </c>
      <c r="I319" s="731">
        <v>0.68999999761581421</v>
      </c>
      <c r="J319" s="731">
        <v>4000</v>
      </c>
      <c r="K319" s="732">
        <v>2760</v>
      </c>
    </row>
    <row r="320" spans="1:11" ht="14.4" customHeight="1" x14ac:dyDescent="0.3">
      <c r="A320" s="726" t="s">
        <v>569</v>
      </c>
      <c r="B320" s="727" t="s">
        <v>570</v>
      </c>
      <c r="C320" s="728" t="s">
        <v>590</v>
      </c>
      <c r="D320" s="729" t="s">
        <v>591</v>
      </c>
      <c r="E320" s="728" t="s">
        <v>3213</v>
      </c>
      <c r="F320" s="729" t="s">
        <v>3214</v>
      </c>
      <c r="G320" s="728" t="s">
        <v>3215</v>
      </c>
      <c r="H320" s="728" t="s">
        <v>3216</v>
      </c>
      <c r="I320" s="731">
        <v>0.68899999856948857</v>
      </c>
      <c r="J320" s="731">
        <v>21400</v>
      </c>
      <c r="K320" s="732">
        <v>14760</v>
      </c>
    </row>
    <row r="321" spans="1:11" ht="14.4" customHeight="1" x14ac:dyDescent="0.3">
      <c r="A321" s="726" t="s">
        <v>569</v>
      </c>
      <c r="B321" s="727" t="s">
        <v>570</v>
      </c>
      <c r="C321" s="728" t="s">
        <v>590</v>
      </c>
      <c r="D321" s="729" t="s">
        <v>591</v>
      </c>
      <c r="E321" s="728" t="s">
        <v>3213</v>
      </c>
      <c r="F321" s="729" t="s">
        <v>3214</v>
      </c>
      <c r="G321" s="728" t="s">
        <v>3322</v>
      </c>
      <c r="H321" s="728" t="s">
        <v>3323</v>
      </c>
      <c r="I321" s="731">
        <v>0.68999999761581421</v>
      </c>
      <c r="J321" s="731">
        <v>600</v>
      </c>
      <c r="K321" s="732">
        <v>414</v>
      </c>
    </row>
    <row r="322" spans="1:11" ht="14.4" customHeight="1" x14ac:dyDescent="0.3">
      <c r="A322" s="726" t="s">
        <v>569</v>
      </c>
      <c r="B322" s="727" t="s">
        <v>570</v>
      </c>
      <c r="C322" s="728" t="s">
        <v>590</v>
      </c>
      <c r="D322" s="729" t="s">
        <v>591</v>
      </c>
      <c r="E322" s="728" t="s">
        <v>3423</v>
      </c>
      <c r="F322" s="729" t="s">
        <v>3424</v>
      </c>
      <c r="G322" s="728" t="s">
        <v>3425</v>
      </c>
      <c r="H322" s="728" t="s">
        <v>3426</v>
      </c>
      <c r="I322" s="731">
        <v>267.78500366210937</v>
      </c>
      <c r="J322" s="731">
        <v>20</v>
      </c>
      <c r="K322" s="732">
        <v>5355.699951171875</v>
      </c>
    </row>
    <row r="323" spans="1:11" ht="14.4" customHeight="1" x14ac:dyDescent="0.3">
      <c r="A323" s="726" t="s">
        <v>569</v>
      </c>
      <c r="B323" s="727" t="s">
        <v>570</v>
      </c>
      <c r="C323" s="728" t="s">
        <v>590</v>
      </c>
      <c r="D323" s="729" t="s">
        <v>591</v>
      </c>
      <c r="E323" s="728" t="s">
        <v>3423</v>
      </c>
      <c r="F323" s="729" t="s">
        <v>3424</v>
      </c>
      <c r="G323" s="728" t="s">
        <v>3427</v>
      </c>
      <c r="H323" s="728" t="s">
        <v>3428</v>
      </c>
      <c r="I323" s="731">
        <v>442.3900146484375</v>
      </c>
      <c r="J323" s="731">
        <v>10</v>
      </c>
      <c r="K323" s="732">
        <v>4423.8798828125</v>
      </c>
    </row>
    <row r="324" spans="1:11" ht="14.4" customHeight="1" x14ac:dyDescent="0.3">
      <c r="A324" s="726" t="s">
        <v>569</v>
      </c>
      <c r="B324" s="727" t="s">
        <v>570</v>
      </c>
      <c r="C324" s="728" t="s">
        <v>590</v>
      </c>
      <c r="D324" s="729" t="s">
        <v>591</v>
      </c>
      <c r="E324" s="728" t="s">
        <v>3217</v>
      </c>
      <c r="F324" s="729" t="s">
        <v>3218</v>
      </c>
      <c r="G324" s="728" t="s">
        <v>3219</v>
      </c>
      <c r="H324" s="728" t="s">
        <v>3220</v>
      </c>
      <c r="I324" s="731">
        <v>23.479999542236328</v>
      </c>
      <c r="J324" s="731">
        <v>90</v>
      </c>
      <c r="K324" s="732">
        <v>2113.2000732421875</v>
      </c>
    </row>
    <row r="325" spans="1:11" ht="14.4" customHeight="1" x14ac:dyDescent="0.3">
      <c r="A325" s="726" t="s">
        <v>569</v>
      </c>
      <c r="B325" s="727" t="s">
        <v>570</v>
      </c>
      <c r="C325" s="728" t="s">
        <v>590</v>
      </c>
      <c r="D325" s="729" t="s">
        <v>591</v>
      </c>
      <c r="E325" s="728" t="s">
        <v>3217</v>
      </c>
      <c r="F325" s="729" t="s">
        <v>3218</v>
      </c>
      <c r="G325" s="728" t="s">
        <v>3429</v>
      </c>
      <c r="H325" s="728" t="s">
        <v>3430</v>
      </c>
      <c r="I325" s="731">
        <v>3.9350000619888306</v>
      </c>
      <c r="J325" s="731">
        <v>150</v>
      </c>
      <c r="K325" s="732">
        <v>590.70999145507812</v>
      </c>
    </row>
    <row r="326" spans="1:11" ht="14.4" customHeight="1" x14ac:dyDescent="0.3">
      <c r="A326" s="726" t="s">
        <v>569</v>
      </c>
      <c r="B326" s="727" t="s">
        <v>570</v>
      </c>
      <c r="C326" s="728" t="s">
        <v>590</v>
      </c>
      <c r="D326" s="729" t="s">
        <v>591</v>
      </c>
      <c r="E326" s="728" t="s">
        <v>3217</v>
      </c>
      <c r="F326" s="729" t="s">
        <v>3218</v>
      </c>
      <c r="G326" s="728" t="s">
        <v>3431</v>
      </c>
      <c r="H326" s="728" t="s">
        <v>3432</v>
      </c>
      <c r="I326" s="731">
        <v>19.964999198913574</v>
      </c>
      <c r="J326" s="731">
        <v>110</v>
      </c>
      <c r="K326" s="732">
        <v>2196.6000061035156</v>
      </c>
    </row>
    <row r="327" spans="1:11" ht="14.4" customHeight="1" x14ac:dyDescent="0.3">
      <c r="A327" s="726" t="s">
        <v>569</v>
      </c>
      <c r="B327" s="727" t="s">
        <v>570</v>
      </c>
      <c r="C327" s="728" t="s">
        <v>590</v>
      </c>
      <c r="D327" s="729" t="s">
        <v>591</v>
      </c>
      <c r="E327" s="728" t="s">
        <v>3217</v>
      </c>
      <c r="F327" s="729" t="s">
        <v>3218</v>
      </c>
      <c r="G327" s="728" t="s">
        <v>3433</v>
      </c>
      <c r="H327" s="728" t="s">
        <v>3434</v>
      </c>
      <c r="I327" s="731">
        <v>15.609999656677246</v>
      </c>
      <c r="J327" s="731">
        <v>50</v>
      </c>
      <c r="K327" s="732">
        <v>780.5</v>
      </c>
    </row>
    <row r="328" spans="1:11" ht="14.4" customHeight="1" x14ac:dyDescent="0.3">
      <c r="A328" s="726" t="s">
        <v>569</v>
      </c>
      <c r="B328" s="727" t="s">
        <v>570</v>
      </c>
      <c r="C328" s="728" t="s">
        <v>590</v>
      </c>
      <c r="D328" s="729" t="s">
        <v>591</v>
      </c>
      <c r="E328" s="728" t="s">
        <v>3217</v>
      </c>
      <c r="F328" s="729" t="s">
        <v>3218</v>
      </c>
      <c r="G328" s="728" t="s">
        <v>3435</v>
      </c>
      <c r="H328" s="728" t="s">
        <v>3436</v>
      </c>
      <c r="I328" s="731">
        <v>21.719999313354492</v>
      </c>
      <c r="J328" s="731">
        <v>30</v>
      </c>
      <c r="K328" s="732">
        <v>651.5999755859375</v>
      </c>
    </row>
    <row r="329" spans="1:11" ht="14.4" customHeight="1" x14ac:dyDescent="0.3">
      <c r="A329" s="726" t="s">
        <v>569</v>
      </c>
      <c r="B329" s="727" t="s">
        <v>570</v>
      </c>
      <c r="C329" s="728" t="s">
        <v>3001</v>
      </c>
      <c r="D329" s="729" t="s">
        <v>3002</v>
      </c>
      <c r="E329" s="728" t="s">
        <v>3437</v>
      </c>
      <c r="F329" s="729" t="s">
        <v>3438</v>
      </c>
      <c r="G329" s="728" t="s">
        <v>3439</v>
      </c>
      <c r="H329" s="728" t="s">
        <v>3440</v>
      </c>
      <c r="I329" s="731">
        <v>41400</v>
      </c>
      <c r="J329" s="731">
        <v>1</v>
      </c>
      <c r="K329" s="732">
        <v>41400</v>
      </c>
    </row>
    <row r="330" spans="1:11" ht="14.4" customHeight="1" x14ac:dyDescent="0.3">
      <c r="A330" s="726" t="s">
        <v>569</v>
      </c>
      <c r="B330" s="727" t="s">
        <v>570</v>
      </c>
      <c r="C330" s="728" t="s">
        <v>3001</v>
      </c>
      <c r="D330" s="729" t="s">
        <v>3002</v>
      </c>
      <c r="E330" s="728" t="s">
        <v>3437</v>
      </c>
      <c r="F330" s="729" t="s">
        <v>3438</v>
      </c>
      <c r="G330" s="728" t="s">
        <v>3441</v>
      </c>
      <c r="H330" s="728" t="s">
        <v>3442</v>
      </c>
      <c r="I330" s="731">
        <v>32200</v>
      </c>
      <c r="J330" s="731">
        <v>1</v>
      </c>
      <c r="K330" s="732">
        <v>32200</v>
      </c>
    </row>
    <row r="331" spans="1:11" ht="14.4" customHeight="1" x14ac:dyDescent="0.3">
      <c r="A331" s="726" t="s">
        <v>569</v>
      </c>
      <c r="B331" s="727" t="s">
        <v>570</v>
      </c>
      <c r="C331" s="728" t="s">
        <v>3001</v>
      </c>
      <c r="D331" s="729" t="s">
        <v>3002</v>
      </c>
      <c r="E331" s="728" t="s">
        <v>3437</v>
      </c>
      <c r="F331" s="729" t="s">
        <v>3438</v>
      </c>
      <c r="G331" s="728" t="s">
        <v>3443</v>
      </c>
      <c r="H331" s="728" t="s">
        <v>3444</v>
      </c>
      <c r="I331" s="731">
        <v>26406.30078125</v>
      </c>
      <c r="J331" s="731">
        <v>1</v>
      </c>
      <c r="K331" s="732">
        <v>26406.30078125</v>
      </c>
    </row>
    <row r="332" spans="1:11" ht="14.4" customHeight="1" x14ac:dyDescent="0.3">
      <c r="A332" s="726" t="s">
        <v>569</v>
      </c>
      <c r="B332" s="727" t="s">
        <v>570</v>
      </c>
      <c r="C332" s="728" t="s">
        <v>3001</v>
      </c>
      <c r="D332" s="729" t="s">
        <v>3002</v>
      </c>
      <c r="E332" s="728" t="s">
        <v>3437</v>
      </c>
      <c r="F332" s="729" t="s">
        <v>3438</v>
      </c>
      <c r="G332" s="728" t="s">
        <v>3445</v>
      </c>
      <c r="H332" s="728" t="s">
        <v>3446</v>
      </c>
      <c r="I332" s="731">
        <v>8865.349609375</v>
      </c>
      <c r="J332" s="731">
        <v>1</v>
      </c>
      <c r="K332" s="732">
        <v>8865.349609375</v>
      </c>
    </row>
    <row r="333" spans="1:11" ht="14.4" customHeight="1" x14ac:dyDescent="0.3">
      <c r="A333" s="726" t="s">
        <v>569</v>
      </c>
      <c r="B333" s="727" t="s">
        <v>570</v>
      </c>
      <c r="C333" s="728" t="s">
        <v>3001</v>
      </c>
      <c r="D333" s="729" t="s">
        <v>3002</v>
      </c>
      <c r="E333" s="728" t="s">
        <v>3437</v>
      </c>
      <c r="F333" s="729" t="s">
        <v>3438</v>
      </c>
      <c r="G333" s="728" t="s">
        <v>3447</v>
      </c>
      <c r="H333" s="728" t="s">
        <v>3448</v>
      </c>
      <c r="I333" s="731">
        <v>3855.949951171875</v>
      </c>
      <c r="J333" s="731">
        <v>1</v>
      </c>
      <c r="K333" s="732">
        <v>3855.949951171875</v>
      </c>
    </row>
    <row r="334" spans="1:11" ht="14.4" customHeight="1" x14ac:dyDescent="0.3">
      <c r="A334" s="726" t="s">
        <v>569</v>
      </c>
      <c r="B334" s="727" t="s">
        <v>570</v>
      </c>
      <c r="C334" s="728" t="s">
        <v>3001</v>
      </c>
      <c r="D334" s="729" t="s">
        <v>3002</v>
      </c>
      <c r="E334" s="728" t="s">
        <v>3437</v>
      </c>
      <c r="F334" s="729" t="s">
        <v>3438</v>
      </c>
      <c r="G334" s="728" t="s">
        <v>3449</v>
      </c>
      <c r="H334" s="728" t="s">
        <v>3450</v>
      </c>
      <c r="I334" s="731">
        <v>2264.35009765625</v>
      </c>
      <c r="J334" s="731">
        <v>1</v>
      </c>
      <c r="K334" s="732">
        <v>2264.35009765625</v>
      </c>
    </row>
    <row r="335" spans="1:11" ht="14.4" customHeight="1" x14ac:dyDescent="0.3">
      <c r="A335" s="726" t="s">
        <v>569</v>
      </c>
      <c r="B335" s="727" t="s">
        <v>570</v>
      </c>
      <c r="C335" s="728" t="s">
        <v>3001</v>
      </c>
      <c r="D335" s="729" t="s">
        <v>3002</v>
      </c>
      <c r="E335" s="728" t="s">
        <v>3437</v>
      </c>
      <c r="F335" s="729" t="s">
        <v>3438</v>
      </c>
      <c r="G335" s="728" t="s">
        <v>3451</v>
      </c>
      <c r="H335" s="728" t="s">
        <v>3452</v>
      </c>
      <c r="I335" s="731">
        <v>9635.849609375</v>
      </c>
      <c r="J335" s="731">
        <v>1</v>
      </c>
      <c r="K335" s="732">
        <v>9635.849609375</v>
      </c>
    </row>
    <row r="336" spans="1:11" ht="14.4" customHeight="1" x14ac:dyDescent="0.3">
      <c r="A336" s="726" t="s">
        <v>569</v>
      </c>
      <c r="B336" s="727" t="s">
        <v>570</v>
      </c>
      <c r="C336" s="728" t="s">
        <v>3001</v>
      </c>
      <c r="D336" s="729" t="s">
        <v>3002</v>
      </c>
      <c r="E336" s="728" t="s">
        <v>3437</v>
      </c>
      <c r="F336" s="729" t="s">
        <v>3438</v>
      </c>
      <c r="G336" s="728" t="s">
        <v>3453</v>
      </c>
      <c r="H336" s="728" t="s">
        <v>3454</v>
      </c>
      <c r="I336" s="731">
        <v>12254.41015625</v>
      </c>
      <c r="J336" s="731">
        <v>1</v>
      </c>
      <c r="K336" s="732">
        <v>12254.41015625</v>
      </c>
    </row>
    <row r="337" spans="1:11" ht="14.4" customHeight="1" x14ac:dyDescent="0.3">
      <c r="A337" s="726" t="s">
        <v>569</v>
      </c>
      <c r="B337" s="727" t="s">
        <v>570</v>
      </c>
      <c r="C337" s="728" t="s">
        <v>3001</v>
      </c>
      <c r="D337" s="729" t="s">
        <v>3002</v>
      </c>
      <c r="E337" s="728" t="s">
        <v>3437</v>
      </c>
      <c r="F337" s="729" t="s">
        <v>3438</v>
      </c>
      <c r="G337" s="728" t="s">
        <v>3455</v>
      </c>
      <c r="H337" s="728" t="s">
        <v>3456</v>
      </c>
      <c r="I337" s="731">
        <v>11274.599609375</v>
      </c>
      <c r="J337" s="731">
        <v>1</v>
      </c>
      <c r="K337" s="732">
        <v>11274.599609375</v>
      </c>
    </row>
    <row r="338" spans="1:11" ht="14.4" customHeight="1" x14ac:dyDescent="0.3">
      <c r="A338" s="726" t="s">
        <v>569</v>
      </c>
      <c r="B338" s="727" t="s">
        <v>570</v>
      </c>
      <c r="C338" s="728" t="s">
        <v>3001</v>
      </c>
      <c r="D338" s="729" t="s">
        <v>3002</v>
      </c>
      <c r="E338" s="728" t="s">
        <v>3437</v>
      </c>
      <c r="F338" s="729" t="s">
        <v>3438</v>
      </c>
      <c r="G338" s="728" t="s">
        <v>3457</v>
      </c>
      <c r="H338" s="728" t="s">
        <v>3458</v>
      </c>
      <c r="I338" s="731">
        <v>28702.83984375</v>
      </c>
      <c r="J338" s="731">
        <v>1</v>
      </c>
      <c r="K338" s="732">
        <v>28702.83984375</v>
      </c>
    </row>
    <row r="339" spans="1:11" ht="14.4" customHeight="1" x14ac:dyDescent="0.3">
      <c r="A339" s="726" t="s">
        <v>569</v>
      </c>
      <c r="B339" s="727" t="s">
        <v>570</v>
      </c>
      <c r="C339" s="728" t="s">
        <v>3001</v>
      </c>
      <c r="D339" s="729" t="s">
        <v>3002</v>
      </c>
      <c r="E339" s="728" t="s">
        <v>3459</v>
      </c>
      <c r="F339" s="729" t="s">
        <v>3460</v>
      </c>
      <c r="G339" s="728" t="s">
        <v>3461</v>
      </c>
      <c r="H339" s="728" t="s">
        <v>3462</v>
      </c>
      <c r="I339" s="731">
        <v>364.54000854492187</v>
      </c>
      <c r="J339" s="731">
        <v>1</v>
      </c>
      <c r="K339" s="732">
        <v>364.54000854492187</v>
      </c>
    </row>
    <row r="340" spans="1:11" ht="14.4" customHeight="1" x14ac:dyDescent="0.3">
      <c r="A340" s="726" t="s">
        <v>569</v>
      </c>
      <c r="B340" s="727" t="s">
        <v>570</v>
      </c>
      <c r="C340" s="728" t="s">
        <v>3001</v>
      </c>
      <c r="D340" s="729" t="s">
        <v>3002</v>
      </c>
      <c r="E340" s="728" t="s">
        <v>3459</v>
      </c>
      <c r="F340" s="729" t="s">
        <v>3460</v>
      </c>
      <c r="G340" s="728" t="s">
        <v>3463</v>
      </c>
      <c r="H340" s="728" t="s">
        <v>3464</v>
      </c>
      <c r="I340" s="731">
        <v>728.0999755859375</v>
      </c>
      <c r="J340" s="731">
        <v>1</v>
      </c>
      <c r="K340" s="732">
        <v>728.0999755859375</v>
      </c>
    </row>
    <row r="341" spans="1:11" ht="14.4" customHeight="1" x14ac:dyDescent="0.3">
      <c r="A341" s="726" t="s">
        <v>569</v>
      </c>
      <c r="B341" s="727" t="s">
        <v>570</v>
      </c>
      <c r="C341" s="728" t="s">
        <v>3001</v>
      </c>
      <c r="D341" s="729" t="s">
        <v>3002</v>
      </c>
      <c r="E341" s="728" t="s">
        <v>3459</v>
      </c>
      <c r="F341" s="729" t="s">
        <v>3460</v>
      </c>
      <c r="G341" s="728" t="s">
        <v>3465</v>
      </c>
      <c r="H341" s="728" t="s">
        <v>3466</v>
      </c>
      <c r="I341" s="731">
        <v>728.0999755859375</v>
      </c>
      <c r="J341" s="731">
        <v>1</v>
      </c>
      <c r="K341" s="732">
        <v>728.0999755859375</v>
      </c>
    </row>
    <row r="342" spans="1:11" ht="14.4" customHeight="1" x14ac:dyDescent="0.3">
      <c r="A342" s="726" t="s">
        <v>569</v>
      </c>
      <c r="B342" s="727" t="s">
        <v>570</v>
      </c>
      <c r="C342" s="728" t="s">
        <v>3001</v>
      </c>
      <c r="D342" s="729" t="s">
        <v>3002</v>
      </c>
      <c r="E342" s="728" t="s">
        <v>3459</v>
      </c>
      <c r="F342" s="729" t="s">
        <v>3460</v>
      </c>
      <c r="G342" s="728" t="s">
        <v>3467</v>
      </c>
      <c r="H342" s="728" t="s">
        <v>3468</v>
      </c>
      <c r="I342" s="731">
        <v>728.0999755859375</v>
      </c>
      <c r="J342" s="731">
        <v>1</v>
      </c>
      <c r="K342" s="732">
        <v>728.0999755859375</v>
      </c>
    </row>
    <row r="343" spans="1:11" ht="14.4" customHeight="1" x14ac:dyDescent="0.3">
      <c r="A343" s="726" t="s">
        <v>569</v>
      </c>
      <c r="B343" s="727" t="s">
        <v>570</v>
      </c>
      <c r="C343" s="728" t="s">
        <v>3001</v>
      </c>
      <c r="D343" s="729" t="s">
        <v>3002</v>
      </c>
      <c r="E343" s="728" t="s">
        <v>3459</v>
      </c>
      <c r="F343" s="729" t="s">
        <v>3460</v>
      </c>
      <c r="G343" s="728" t="s">
        <v>3469</v>
      </c>
      <c r="H343" s="728" t="s">
        <v>3470</v>
      </c>
      <c r="I343" s="731">
        <v>426.91000366210937</v>
      </c>
      <c r="J343" s="731">
        <v>1</v>
      </c>
      <c r="K343" s="732">
        <v>426.91000366210937</v>
      </c>
    </row>
    <row r="344" spans="1:11" ht="14.4" customHeight="1" x14ac:dyDescent="0.3">
      <c r="A344" s="726" t="s">
        <v>569</v>
      </c>
      <c r="B344" s="727" t="s">
        <v>570</v>
      </c>
      <c r="C344" s="728" t="s">
        <v>3001</v>
      </c>
      <c r="D344" s="729" t="s">
        <v>3002</v>
      </c>
      <c r="E344" s="728" t="s">
        <v>3459</v>
      </c>
      <c r="F344" s="729" t="s">
        <v>3460</v>
      </c>
      <c r="G344" s="728" t="s">
        <v>3471</v>
      </c>
      <c r="H344" s="728" t="s">
        <v>3472</v>
      </c>
      <c r="I344" s="731">
        <v>426.91000366210937</v>
      </c>
      <c r="J344" s="731">
        <v>1</v>
      </c>
      <c r="K344" s="732">
        <v>426.91000366210937</v>
      </c>
    </row>
    <row r="345" spans="1:11" ht="14.4" customHeight="1" x14ac:dyDescent="0.3">
      <c r="A345" s="726" t="s">
        <v>569</v>
      </c>
      <c r="B345" s="727" t="s">
        <v>570</v>
      </c>
      <c r="C345" s="728" t="s">
        <v>3001</v>
      </c>
      <c r="D345" s="729" t="s">
        <v>3002</v>
      </c>
      <c r="E345" s="728" t="s">
        <v>3459</v>
      </c>
      <c r="F345" s="729" t="s">
        <v>3460</v>
      </c>
      <c r="G345" s="728" t="s">
        <v>3473</v>
      </c>
      <c r="H345" s="728" t="s">
        <v>3474</v>
      </c>
      <c r="I345" s="731">
        <v>426.91000366210937</v>
      </c>
      <c r="J345" s="731">
        <v>3</v>
      </c>
      <c r="K345" s="732">
        <v>1280.7300109863281</v>
      </c>
    </row>
    <row r="346" spans="1:11" ht="14.4" customHeight="1" x14ac:dyDescent="0.3">
      <c r="A346" s="726" t="s">
        <v>569</v>
      </c>
      <c r="B346" s="727" t="s">
        <v>570</v>
      </c>
      <c r="C346" s="728" t="s">
        <v>3001</v>
      </c>
      <c r="D346" s="729" t="s">
        <v>3002</v>
      </c>
      <c r="E346" s="728" t="s">
        <v>3459</v>
      </c>
      <c r="F346" s="729" t="s">
        <v>3460</v>
      </c>
      <c r="G346" s="728" t="s">
        <v>3475</v>
      </c>
      <c r="H346" s="728" t="s">
        <v>3476</v>
      </c>
      <c r="I346" s="731">
        <v>426.91572352818082</v>
      </c>
      <c r="J346" s="731">
        <v>9</v>
      </c>
      <c r="K346" s="732">
        <v>3842.2300720214844</v>
      </c>
    </row>
    <row r="347" spans="1:11" ht="14.4" customHeight="1" x14ac:dyDescent="0.3">
      <c r="A347" s="726" t="s">
        <v>569</v>
      </c>
      <c r="B347" s="727" t="s">
        <v>570</v>
      </c>
      <c r="C347" s="728" t="s">
        <v>3001</v>
      </c>
      <c r="D347" s="729" t="s">
        <v>3002</v>
      </c>
      <c r="E347" s="728" t="s">
        <v>3459</v>
      </c>
      <c r="F347" s="729" t="s">
        <v>3460</v>
      </c>
      <c r="G347" s="728" t="s">
        <v>3477</v>
      </c>
      <c r="H347" s="728" t="s">
        <v>3478</v>
      </c>
      <c r="I347" s="731">
        <v>426.9160095214844</v>
      </c>
      <c r="J347" s="731">
        <v>7</v>
      </c>
      <c r="K347" s="732">
        <v>2988.4000549316406</v>
      </c>
    </row>
    <row r="348" spans="1:11" ht="14.4" customHeight="1" x14ac:dyDescent="0.3">
      <c r="A348" s="726" t="s">
        <v>569</v>
      </c>
      <c r="B348" s="727" t="s">
        <v>570</v>
      </c>
      <c r="C348" s="728" t="s">
        <v>3001</v>
      </c>
      <c r="D348" s="729" t="s">
        <v>3002</v>
      </c>
      <c r="E348" s="728" t="s">
        <v>3459</v>
      </c>
      <c r="F348" s="729" t="s">
        <v>3460</v>
      </c>
      <c r="G348" s="728" t="s">
        <v>3479</v>
      </c>
      <c r="H348" s="728" t="s">
        <v>3480</v>
      </c>
      <c r="I348" s="731">
        <v>426.91200561523436</v>
      </c>
      <c r="J348" s="731">
        <v>6</v>
      </c>
      <c r="K348" s="732">
        <v>2561.4700317382812</v>
      </c>
    </row>
    <row r="349" spans="1:11" ht="14.4" customHeight="1" x14ac:dyDescent="0.3">
      <c r="A349" s="726" t="s">
        <v>569</v>
      </c>
      <c r="B349" s="727" t="s">
        <v>570</v>
      </c>
      <c r="C349" s="728" t="s">
        <v>3001</v>
      </c>
      <c r="D349" s="729" t="s">
        <v>3002</v>
      </c>
      <c r="E349" s="728" t="s">
        <v>3459</v>
      </c>
      <c r="F349" s="729" t="s">
        <v>3460</v>
      </c>
      <c r="G349" s="728" t="s">
        <v>3481</v>
      </c>
      <c r="H349" s="728" t="s">
        <v>3482</v>
      </c>
      <c r="I349" s="731">
        <v>426.92000834147137</v>
      </c>
      <c r="J349" s="731">
        <v>6</v>
      </c>
      <c r="K349" s="732">
        <v>2561.5200500488281</v>
      </c>
    </row>
    <row r="350" spans="1:11" ht="14.4" customHeight="1" x14ac:dyDescent="0.3">
      <c r="A350" s="726" t="s">
        <v>569</v>
      </c>
      <c r="B350" s="727" t="s">
        <v>570</v>
      </c>
      <c r="C350" s="728" t="s">
        <v>3001</v>
      </c>
      <c r="D350" s="729" t="s">
        <v>3002</v>
      </c>
      <c r="E350" s="728" t="s">
        <v>3459</v>
      </c>
      <c r="F350" s="729" t="s">
        <v>3460</v>
      </c>
      <c r="G350" s="728" t="s">
        <v>3483</v>
      </c>
      <c r="H350" s="728" t="s">
        <v>3484</v>
      </c>
      <c r="I350" s="731">
        <v>426.91000366210937</v>
      </c>
      <c r="J350" s="731">
        <v>2</v>
      </c>
      <c r="K350" s="732">
        <v>853.82000732421875</v>
      </c>
    </row>
    <row r="351" spans="1:11" ht="14.4" customHeight="1" x14ac:dyDescent="0.3">
      <c r="A351" s="726" t="s">
        <v>569</v>
      </c>
      <c r="B351" s="727" t="s">
        <v>570</v>
      </c>
      <c r="C351" s="728" t="s">
        <v>3001</v>
      </c>
      <c r="D351" s="729" t="s">
        <v>3002</v>
      </c>
      <c r="E351" s="728" t="s">
        <v>3459</v>
      </c>
      <c r="F351" s="729" t="s">
        <v>3460</v>
      </c>
      <c r="G351" s="728" t="s">
        <v>3485</v>
      </c>
      <c r="H351" s="728" t="s">
        <v>3486</v>
      </c>
      <c r="I351" s="731">
        <v>426.91000366210937</v>
      </c>
      <c r="J351" s="731">
        <v>2</v>
      </c>
      <c r="K351" s="732">
        <v>853.82000732421875</v>
      </c>
    </row>
    <row r="352" spans="1:11" ht="14.4" customHeight="1" x14ac:dyDescent="0.3">
      <c r="A352" s="726" t="s">
        <v>569</v>
      </c>
      <c r="B352" s="727" t="s">
        <v>570</v>
      </c>
      <c r="C352" s="728" t="s">
        <v>3001</v>
      </c>
      <c r="D352" s="729" t="s">
        <v>3002</v>
      </c>
      <c r="E352" s="728" t="s">
        <v>3459</v>
      </c>
      <c r="F352" s="729" t="s">
        <v>3460</v>
      </c>
      <c r="G352" s="728" t="s">
        <v>3487</v>
      </c>
      <c r="H352" s="728" t="s">
        <v>3488</v>
      </c>
      <c r="I352" s="731">
        <v>426.91667683919269</v>
      </c>
      <c r="J352" s="731">
        <v>4</v>
      </c>
      <c r="K352" s="732">
        <v>1707.6600341796875</v>
      </c>
    </row>
    <row r="353" spans="1:11" ht="14.4" customHeight="1" x14ac:dyDescent="0.3">
      <c r="A353" s="726" t="s">
        <v>569</v>
      </c>
      <c r="B353" s="727" t="s">
        <v>570</v>
      </c>
      <c r="C353" s="728" t="s">
        <v>3001</v>
      </c>
      <c r="D353" s="729" t="s">
        <v>3002</v>
      </c>
      <c r="E353" s="728" t="s">
        <v>3459</v>
      </c>
      <c r="F353" s="729" t="s">
        <v>3460</v>
      </c>
      <c r="G353" s="728" t="s">
        <v>3489</v>
      </c>
      <c r="H353" s="728" t="s">
        <v>3490</v>
      </c>
      <c r="I353" s="731">
        <v>426.91000366210937</v>
      </c>
      <c r="J353" s="731">
        <v>1</v>
      </c>
      <c r="K353" s="732">
        <v>426.91000366210937</v>
      </c>
    </row>
    <row r="354" spans="1:11" ht="14.4" customHeight="1" x14ac:dyDescent="0.3">
      <c r="A354" s="726" t="s">
        <v>569</v>
      </c>
      <c r="B354" s="727" t="s">
        <v>570</v>
      </c>
      <c r="C354" s="728" t="s">
        <v>3001</v>
      </c>
      <c r="D354" s="729" t="s">
        <v>3002</v>
      </c>
      <c r="E354" s="728" t="s">
        <v>3459</v>
      </c>
      <c r="F354" s="729" t="s">
        <v>3460</v>
      </c>
      <c r="G354" s="728" t="s">
        <v>3491</v>
      </c>
      <c r="H354" s="728" t="s">
        <v>3492</v>
      </c>
      <c r="I354" s="731">
        <v>426.91000366210937</v>
      </c>
      <c r="J354" s="731">
        <v>1</v>
      </c>
      <c r="K354" s="732">
        <v>426.91000366210937</v>
      </c>
    </row>
    <row r="355" spans="1:11" ht="14.4" customHeight="1" x14ac:dyDescent="0.3">
      <c r="A355" s="726" t="s">
        <v>569</v>
      </c>
      <c r="B355" s="727" t="s">
        <v>570</v>
      </c>
      <c r="C355" s="728" t="s">
        <v>3001</v>
      </c>
      <c r="D355" s="729" t="s">
        <v>3002</v>
      </c>
      <c r="E355" s="728" t="s">
        <v>3459</v>
      </c>
      <c r="F355" s="729" t="s">
        <v>3460</v>
      </c>
      <c r="G355" s="728" t="s">
        <v>3493</v>
      </c>
      <c r="H355" s="728" t="s">
        <v>3494</v>
      </c>
      <c r="I355" s="731">
        <v>728.0999755859375</v>
      </c>
      <c r="J355" s="731">
        <v>1</v>
      </c>
      <c r="K355" s="732">
        <v>728.0999755859375</v>
      </c>
    </row>
    <row r="356" spans="1:11" ht="14.4" customHeight="1" x14ac:dyDescent="0.3">
      <c r="A356" s="726" t="s">
        <v>569</v>
      </c>
      <c r="B356" s="727" t="s">
        <v>570</v>
      </c>
      <c r="C356" s="728" t="s">
        <v>3001</v>
      </c>
      <c r="D356" s="729" t="s">
        <v>3002</v>
      </c>
      <c r="E356" s="728" t="s">
        <v>3459</v>
      </c>
      <c r="F356" s="729" t="s">
        <v>3460</v>
      </c>
      <c r="G356" s="728" t="s">
        <v>3495</v>
      </c>
      <c r="H356" s="728" t="s">
        <v>3496</v>
      </c>
      <c r="I356" s="731">
        <v>728.0999755859375</v>
      </c>
      <c r="J356" s="731">
        <v>4</v>
      </c>
      <c r="K356" s="732">
        <v>2912.39990234375</v>
      </c>
    </row>
    <row r="357" spans="1:11" ht="14.4" customHeight="1" x14ac:dyDescent="0.3">
      <c r="A357" s="726" t="s">
        <v>569</v>
      </c>
      <c r="B357" s="727" t="s">
        <v>570</v>
      </c>
      <c r="C357" s="728" t="s">
        <v>3001</v>
      </c>
      <c r="D357" s="729" t="s">
        <v>3002</v>
      </c>
      <c r="E357" s="728" t="s">
        <v>3459</v>
      </c>
      <c r="F357" s="729" t="s">
        <v>3460</v>
      </c>
      <c r="G357" s="728" t="s">
        <v>3497</v>
      </c>
      <c r="H357" s="728" t="s">
        <v>3498</v>
      </c>
      <c r="I357" s="731">
        <v>728.0999755859375</v>
      </c>
      <c r="J357" s="731">
        <v>2</v>
      </c>
      <c r="K357" s="732">
        <v>1456.199951171875</v>
      </c>
    </row>
    <row r="358" spans="1:11" ht="14.4" customHeight="1" x14ac:dyDescent="0.3">
      <c r="A358" s="726" t="s">
        <v>569</v>
      </c>
      <c r="B358" s="727" t="s">
        <v>570</v>
      </c>
      <c r="C358" s="728" t="s">
        <v>3001</v>
      </c>
      <c r="D358" s="729" t="s">
        <v>3002</v>
      </c>
      <c r="E358" s="728" t="s">
        <v>3459</v>
      </c>
      <c r="F358" s="729" t="s">
        <v>3460</v>
      </c>
      <c r="G358" s="728" t="s">
        <v>3499</v>
      </c>
      <c r="H358" s="728" t="s">
        <v>3500</v>
      </c>
      <c r="I358" s="731">
        <v>728.10122680664062</v>
      </c>
      <c r="J358" s="731">
        <v>10</v>
      </c>
      <c r="K358" s="732">
        <v>7281.009765625</v>
      </c>
    </row>
    <row r="359" spans="1:11" ht="14.4" customHeight="1" x14ac:dyDescent="0.3">
      <c r="A359" s="726" t="s">
        <v>569</v>
      </c>
      <c r="B359" s="727" t="s">
        <v>570</v>
      </c>
      <c r="C359" s="728" t="s">
        <v>3001</v>
      </c>
      <c r="D359" s="729" t="s">
        <v>3002</v>
      </c>
      <c r="E359" s="728" t="s">
        <v>3459</v>
      </c>
      <c r="F359" s="729" t="s">
        <v>3460</v>
      </c>
      <c r="G359" s="728" t="s">
        <v>3501</v>
      </c>
      <c r="H359" s="728" t="s">
        <v>3502</v>
      </c>
      <c r="I359" s="731">
        <v>728.0999755859375</v>
      </c>
      <c r="J359" s="731">
        <v>2</v>
      </c>
      <c r="K359" s="732">
        <v>1456.199951171875</v>
      </c>
    </row>
    <row r="360" spans="1:11" ht="14.4" customHeight="1" x14ac:dyDescent="0.3">
      <c r="A360" s="726" t="s">
        <v>569</v>
      </c>
      <c r="B360" s="727" t="s">
        <v>570</v>
      </c>
      <c r="C360" s="728" t="s">
        <v>3001</v>
      </c>
      <c r="D360" s="729" t="s">
        <v>3002</v>
      </c>
      <c r="E360" s="728" t="s">
        <v>3459</v>
      </c>
      <c r="F360" s="729" t="s">
        <v>3460</v>
      </c>
      <c r="G360" s="728" t="s">
        <v>3503</v>
      </c>
      <c r="H360" s="728" t="s">
        <v>3504</v>
      </c>
      <c r="I360" s="731">
        <v>728.0999755859375</v>
      </c>
      <c r="J360" s="731">
        <v>1</v>
      </c>
      <c r="K360" s="732">
        <v>728.0999755859375</v>
      </c>
    </row>
    <row r="361" spans="1:11" ht="14.4" customHeight="1" x14ac:dyDescent="0.3">
      <c r="A361" s="726" t="s">
        <v>569</v>
      </c>
      <c r="B361" s="727" t="s">
        <v>570</v>
      </c>
      <c r="C361" s="728" t="s">
        <v>3001</v>
      </c>
      <c r="D361" s="729" t="s">
        <v>3002</v>
      </c>
      <c r="E361" s="728" t="s">
        <v>3459</v>
      </c>
      <c r="F361" s="729" t="s">
        <v>3460</v>
      </c>
      <c r="G361" s="728" t="s">
        <v>3505</v>
      </c>
      <c r="H361" s="728" t="s">
        <v>3506</v>
      </c>
      <c r="I361" s="731">
        <v>728.0999755859375</v>
      </c>
      <c r="J361" s="731">
        <v>1</v>
      </c>
      <c r="K361" s="732">
        <v>728.0999755859375</v>
      </c>
    </row>
    <row r="362" spans="1:11" ht="14.4" customHeight="1" x14ac:dyDescent="0.3">
      <c r="A362" s="726" t="s">
        <v>569</v>
      </c>
      <c r="B362" s="727" t="s">
        <v>570</v>
      </c>
      <c r="C362" s="728" t="s">
        <v>3001</v>
      </c>
      <c r="D362" s="729" t="s">
        <v>3002</v>
      </c>
      <c r="E362" s="728" t="s">
        <v>3459</v>
      </c>
      <c r="F362" s="729" t="s">
        <v>3460</v>
      </c>
      <c r="G362" s="728" t="s">
        <v>3507</v>
      </c>
      <c r="H362" s="728" t="s">
        <v>3508</v>
      </c>
      <c r="I362" s="731">
        <v>728.09002685546875</v>
      </c>
      <c r="J362" s="731">
        <v>2</v>
      </c>
      <c r="K362" s="732">
        <v>1456.1800537109375</v>
      </c>
    </row>
    <row r="363" spans="1:11" ht="14.4" customHeight="1" x14ac:dyDescent="0.3">
      <c r="A363" s="726" t="s">
        <v>569</v>
      </c>
      <c r="B363" s="727" t="s">
        <v>570</v>
      </c>
      <c r="C363" s="728" t="s">
        <v>3001</v>
      </c>
      <c r="D363" s="729" t="s">
        <v>3002</v>
      </c>
      <c r="E363" s="728" t="s">
        <v>3459</v>
      </c>
      <c r="F363" s="729" t="s">
        <v>3460</v>
      </c>
      <c r="G363" s="728" t="s">
        <v>3509</v>
      </c>
      <c r="H363" s="728" t="s">
        <v>3510</v>
      </c>
      <c r="I363" s="731">
        <v>728.09500122070312</v>
      </c>
      <c r="J363" s="731">
        <v>2</v>
      </c>
      <c r="K363" s="732">
        <v>1456.1900024414063</v>
      </c>
    </row>
    <row r="364" spans="1:11" ht="14.4" customHeight="1" x14ac:dyDescent="0.3">
      <c r="A364" s="726" t="s">
        <v>569</v>
      </c>
      <c r="B364" s="727" t="s">
        <v>570</v>
      </c>
      <c r="C364" s="728" t="s">
        <v>3001</v>
      </c>
      <c r="D364" s="729" t="s">
        <v>3002</v>
      </c>
      <c r="E364" s="728" t="s">
        <v>3459</v>
      </c>
      <c r="F364" s="729" t="s">
        <v>3460</v>
      </c>
      <c r="G364" s="728" t="s">
        <v>3511</v>
      </c>
      <c r="H364" s="728" t="s">
        <v>3512</v>
      </c>
      <c r="I364" s="731">
        <v>728.0999755859375</v>
      </c>
      <c r="J364" s="731">
        <v>1</v>
      </c>
      <c r="K364" s="732">
        <v>728.0999755859375</v>
      </c>
    </row>
    <row r="365" spans="1:11" ht="14.4" customHeight="1" x14ac:dyDescent="0.3">
      <c r="A365" s="726" t="s">
        <v>569</v>
      </c>
      <c r="B365" s="727" t="s">
        <v>570</v>
      </c>
      <c r="C365" s="728" t="s">
        <v>3001</v>
      </c>
      <c r="D365" s="729" t="s">
        <v>3002</v>
      </c>
      <c r="E365" s="728" t="s">
        <v>3459</v>
      </c>
      <c r="F365" s="729" t="s">
        <v>3460</v>
      </c>
      <c r="G365" s="728" t="s">
        <v>3513</v>
      </c>
      <c r="H365" s="728" t="s">
        <v>3514</v>
      </c>
      <c r="I365" s="731">
        <v>728.0999755859375</v>
      </c>
      <c r="J365" s="731">
        <v>1</v>
      </c>
      <c r="K365" s="732">
        <v>728.0999755859375</v>
      </c>
    </row>
    <row r="366" spans="1:11" ht="14.4" customHeight="1" x14ac:dyDescent="0.3">
      <c r="A366" s="726" t="s">
        <v>569</v>
      </c>
      <c r="B366" s="727" t="s">
        <v>570</v>
      </c>
      <c r="C366" s="728" t="s">
        <v>3001</v>
      </c>
      <c r="D366" s="729" t="s">
        <v>3002</v>
      </c>
      <c r="E366" s="728" t="s">
        <v>3459</v>
      </c>
      <c r="F366" s="729" t="s">
        <v>3460</v>
      </c>
      <c r="G366" s="728" t="s">
        <v>3515</v>
      </c>
      <c r="H366" s="728" t="s">
        <v>3516</v>
      </c>
      <c r="I366" s="731">
        <v>728.0999755859375</v>
      </c>
      <c r="J366" s="731">
        <v>1</v>
      </c>
      <c r="K366" s="732">
        <v>728.0999755859375</v>
      </c>
    </row>
    <row r="367" spans="1:11" ht="14.4" customHeight="1" x14ac:dyDescent="0.3">
      <c r="A367" s="726" t="s">
        <v>569</v>
      </c>
      <c r="B367" s="727" t="s">
        <v>570</v>
      </c>
      <c r="C367" s="728" t="s">
        <v>3001</v>
      </c>
      <c r="D367" s="729" t="s">
        <v>3002</v>
      </c>
      <c r="E367" s="728" t="s">
        <v>3459</v>
      </c>
      <c r="F367" s="729" t="s">
        <v>3460</v>
      </c>
      <c r="G367" s="728" t="s">
        <v>3517</v>
      </c>
      <c r="H367" s="728" t="s">
        <v>3518</v>
      </c>
      <c r="I367" s="731">
        <v>728.09002685546875</v>
      </c>
      <c r="J367" s="731">
        <v>1</v>
      </c>
      <c r="K367" s="732">
        <v>728.09002685546875</v>
      </c>
    </row>
    <row r="368" spans="1:11" ht="14.4" customHeight="1" x14ac:dyDescent="0.3">
      <c r="A368" s="726" t="s">
        <v>569</v>
      </c>
      <c r="B368" s="727" t="s">
        <v>570</v>
      </c>
      <c r="C368" s="728" t="s">
        <v>3001</v>
      </c>
      <c r="D368" s="729" t="s">
        <v>3002</v>
      </c>
      <c r="E368" s="728" t="s">
        <v>3459</v>
      </c>
      <c r="F368" s="729" t="s">
        <v>3460</v>
      </c>
      <c r="G368" s="728" t="s">
        <v>3519</v>
      </c>
      <c r="H368" s="728" t="s">
        <v>3520</v>
      </c>
      <c r="I368" s="731">
        <v>364.54000854492187</v>
      </c>
      <c r="J368" s="731">
        <v>2</v>
      </c>
      <c r="K368" s="732">
        <v>729.08001708984375</v>
      </c>
    </row>
    <row r="369" spans="1:11" ht="14.4" customHeight="1" x14ac:dyDescent="0.3">
      <c r="A369" s="726" t="s">
        <v>569</v>
      </c>
      <c r="B369" s="727" t="s">
        <v>570</v>
      </c>
      <c r="C369" s="728" t="s">
        <v>3001</v>
      </c>
      <c r="D369" s="729" t="s">
        <v>3002</v>
      </c>
      <c r="E369" s="728" t="s">
        <v>3459</v>
      </c>
      <c r="F369" s="729" t="s">
        <v>3460</v>
      </c>
      <c r="G369" s="728" t="s">
        <v>3521</v>
      </c>
      <c r="H369" s="728" t="s">
        <v>3522</v>
      </c>
      <c r="I369" s="731">
        <v>364.54000854492187</v>
      </c>
      <c r="J369" s="731">
        <v>2</v>
      </c>
      <c r="K369" s="732">
        <v>729.08001708984375</v>
      </c>
    </row>
    <row r="370" spans="1:11" ht="14.4" customHeight="1" x14ac:dyDescent="0.3">
      <c r="A370" s="726" t="s">
        <v>569</v>
      </c>
      <c r="B370" s="727" t="s">
        <v>570</v>
      </c>
      <c r="C370" s="728" t="s">
        <v>3001</v>
      </c>
      <c r="D370" s="729" t="s">
        <v>3002</v>
      </c>
      <c r="E370" s="728" t="s">
        <v>3459</v>
      </c>
      <c r="F370" s="729" t="s">
        <v>3460</v>
      </c>
      <c r="G370" s="728" t="s">
        <v>3523</v>
      </c>
      <c r="H370" s="728" t="s">
        <v>3524</v>
      </c>
      <c r="I370" s="731">
        <v>364.54000854492187</v>
      </c>
      <c r="J370" s="731">
        <v>3</v>
      </c>
      <c r="K370" s="732">
        <v>1093.6200256347656</v>
      </c>
    </row>
    <row r="371" spans="1:11" ht="14.4" customHeight="1" x14ac:dyDescent="0.3">
      <c r="A371" s="726" t="s">
        <v>569</v>
      </c>
      <c r="B371" s="727" t="s">
        <v>570</v>
      </c>
      <c r="C371" s="728" t="s">
        <v>3001</v>
      </c>
      <c r="D371" s="729" t="s">
        <v>3002</v>
      </c>
      <c r="E371" s="728" t="s">
        <v>3459</v>
      </c>
      <c r="F371" s="729" t="s">
        <v>3460</v>
      </c>
      <c r="G371" s="728" t="s">
        <v>3525</v>
      </c>
      <c r="H371" s="728" t="s">
        <v>3526</v>
      </c>
      <c r="I371" s="731">
        <v>364.54000854492187</v>
      </c>
      <c r="J371" s="731">
        <v>1</v>
      </c>
      <c r="K371" s="732">
        <v>364.54000854492187</v>
      </c>
    </row>
    <row r="372" spans="1:11" ht="14.4" customHeight="1" x14ac:dyDescent="0.3">
      <c r="A372" s="726" t="s">
        <v>569</v>
      </c>
      <c r="B372" s="727" t="s">
        <v>570</v>
      </c>
      <c r="C372" s="728" t="s">
        <v>3001</v>
      </c>
      <c r="D372" s="729" t="s">
        <v>3002</v>
      </c>
      <c r="E372" s="728" t="s">
        <v>3459</v>
      </c>
      <c r="F372" s="729" t="s">
        <v>3460</v>
      </c>
      <c r="G372" s="728" t="s">
        <v>3527</v>
      </c>
      <c r="H372" s="728" t="s">
        <v>3528</v>
      </c>
      <c r="I372" s="731">
        <v>364.54000854492187</v>
      </c>
      <c r="J372" s="731">
        <v>1</v>
      </c>
      <c r="K372" s="732">
        <v>364.54000854492187</v>
      </c>
    </row>
    <row r="373" spans="1:11" ht="14.4" customHeight="1" x14ac:dyDescent="0.3">
      <c r="A373" s="726" t="s">
        <v>569</v>
      </c>
      <c r="B373" s="727" t="s">
        <v>570</v>
      </c>
      <c r="C373" s="728" t="s">
        <v>3001</v>
      </c>
      <c r="D373" s="729" t="s">
        <v>3002</v>
      </c>
      <c r="E373" s="728" t="s">
        <v>3459</v>
      </c>
      <c r="F373" s="729" t="s">
        <v>3460</v>
      </c>
      <c r="G373" s="728" t="s">
        <v>3529</v>
      </c>
      <c r="H373" s="728" t="s">
        <v>3530</v>
      </c>
      <c r="I373" s="731">
        <v>4936.85986328125</v>
      </c>
      <c r="J373" s="731">
        <v>2</v>
      </c>
      <c r="K373" s="732">
        <v>9873.7197265625</v>
      </c>
    </row>
    <row r="374" spans="1:11" ht="14.4" customHeight="1" x14ac:dyDescent="0.3">
      <c r="A374" s="726" t="s">
        <v>569</v>
      </c>
      <c r="B374" s="727" t="s">
        <v>570</v>
      </c>
      <c r="C374" s="728" t="s">
        <v>3001</v>
      </c>
      <c r="D374" s="729" t="s">
        <v>3002</v>
      </c>
      <c r="E374" s="728" t="s">
        <v>3459</v>
      </c>
      <c r="F374" s="729" t="s">
        <v>3460</v>
      </c>
      <c r="G374" s="728" t="s">
        <v>3531</v>
      </c>
      <c r="H374" s="728" t="s">
        <v>3532</v>
      </c>
      <c r="I374" s="731">
        <v>4936.875</v>
      </c>
      <c r="J374" s="731">
        <v>2</v>
      </c>
      <c r="K374" s="732">
        <v>9873.75</v>
      </c>
    </row>
    <row r="375" spans="1:11" ht="14.4" customHeight="1" x14ac:dyDescent="0.3">
      <c r="A375" s="726" t="s">
        <v>569</v>
      </c>
      <c r="B375" s="727" t="s">
        <v>570</v>
      </c>
      <c r="C375" s="728" t="s">
        <v>3001</v>
      </c>
      <c r="D375" s="729" t="s">
        <v>3002</v>
      </c>
      <c r="E375" s="728" t="s">
        <v>3459</v>
      </c>
      <c r="F375" s="729" t="s">
        <v>3460</v>
      </c>
      <c r="G375" s="728" t="s">
        <v>3533</v>
      </c>
      <c r="H375" s="728" t="s">
        <v>3534</v>
      </c>
      <c r="I375" s="731">
        <v>4936.85986328125</v>
      </c>
      <c r="J375" s="731">
        <v>3</v>
      </c>
      <c r="K375" s="732">
        <v>14810.57958984375</v>
      </c>
    </row>
    <row r="376" spans="1:11" ht="14.4" customHeight="1" x14ac:dyDescent="0.3">
      <c r="A376" s="726" t="s">
        <v>569</v>
      </c>
      <c r="B376" s="727" t="s">
        <v>570</v>
      </c>
      <c r="C376" s="728" t="s">
        <v>3001</v>
      </c>
      <c r="D376" s="729" t="s">
        <v>3002</v>
      </c>
      <c r="E376" s="728" t="s">
        <v>3459</v>
      </c>
      <c r="F376" s="729" t="s">
        <v>3460</v>
      </c>
      <c r="G376" s="728" t="s">
        <v>3535</v>
      </c>
      <c r="H376" s="728" t="s">
        <v>3536</v>
      </c>
      <c r="I376" s="731">
        <v>4936.85986328125</v>
      </c>
      <c r="J376" s="731">
        <v>1</v>
      </c>
      <c r="K376" s="732">
        <v>4936.85986328125</v>
      </c>
    </row>
    <row r="377" spans="1:11" ht="14.4" customHeight="1" x14ac:dyDescent="0.3">
      <c r="A377" s="726" t="s">
        <v>569</v>
      </c>
      <c r="B377" s="727" t="s">
        <v>570</v>
      </c>
      <c r="C377" s="728" t="s">
        <v>3001</v>
      </c>
      <c r="D377" s="729" t="s">
        <v>3002</v>
      </c>
      <c r="E377" s="728" t="s">
        <v>3459</v>
      </c>
      <c r="F377" s="729" t="s">
        <v>3460</v>
      </c>
      <c r="G377" s="728" t="s">
        <v>3537</v>
      </c>
      <c r="H377" s="728" t="s">
        <v>3538</v>
      </c>
      <c r="I377" s="731">
        <v>3526.4599609375</v>
      </c>
      <c r="J377" s="731">
        <v>5</v>
      </c>
      <c r="K377" s="732">
        <v>17632.2998046875</v>
      </c>
    </row>
    <row r="378" spans="1:11" ht="14.4" customHeight="1" x14ac:dyDescent="0.3">
      <c r="A378" s="726" t="s">
        <v>569</v>
      </c>
      <c r="B378" s="727" t="s">
        <v>570</v>
      </c>
      <c r="C378" s="728" t="s">
        <v>3001</v>
      </c>
      <c r="D378" s="729" t="s">
        <v>3002</v>
      </c>
      <c r="E378" s="728" t="s">
        <v>3459</v>
      </c>
      <c r="F378" s="729" t="s">
        <v>3460</v>
      </c>
      <c r="G378" s="728" t="s">
        <v>3539</v>
      </c>
      <c r="H378" s="728" t="s">
        <v>3540</v>
      </c>
      <c r="I378" s="731">
        <v>3686.3150634765625</v>
      </c>
      <c r="J378" s="731">
        <v>6</v>
      </c>
      <c r="K378" s="732">
        <v>22117.890380859375</v>
      </c>
    </row>
    <row r="379" spans="1:11" ht="14.4" customHeight="1" x14ac:dyDescent="0.3">
      <c r="A379" s="726" t="s">
        <v>569</v>
      </c>
      <c r="B379" s="727" t="s">
        <v>570</v>
      </c>
      <c r="C379" s="728" t="s">
        <v>3001</v>
      </c>
      <c r="D379" s="729" t="s">
        <v>3002</v>
      </c>
      <c r="E379" s="728" t="s">
        <v>3459</v>
      </c>
      <c r="F379" s="729" t="s">
        <v>3460</v>
      </c>
      <c r="G379" s="728" t="s">
        <v>3541</v>
      </c>
      <c r="H379" s="728" t="s">
        <v>3542</v>
      </c>
      <c r="I379" s="731">
        <v>3686.31005859375</v>
      </c>
      <c r="J379" s="731">
        <v>1</v>
      </c>
      <c r="K379" s="732">
        <v>3686.31005859375</v>
      </c>
    </row>
    <row r="380" spans="1:11" ht="14.4" customHeight="1" x14ac:dyDescent="0.3">
      <c r="A380" s="726" t="s">
        <v>569</v>
      </c>
      <c r="B380" s="727" t="s">
        <v>570</v>
      </c>
      <c r="C380" s="728" t="s">
        <v>3001</v>
      </c>
      <c r="D380" s="729" t="s">
        <v>3002</v>
      </c>
      <c r="E380" s="728" t="s">
        <v>3459</v>
      </c>
      <c r="F380" s="729" t="s">
        <v>3460</v>
      </c>
      <c r="G380" s="728" t="s">
        <v>3543</v>
      </c>
      <c r="H380" s="728" t="s">
        <v>3544</v>
      </c>
      <c r="I380" s="731">
        <v>3686.300048828125</v>
      </c>
      <c r="J380" s="731">
        <v>1</v>
      </c>
      <c r="K380" s="732">
        <v>3686.300048828125</v>
      </c>
    </row>
    <row r="381" spans="1:11" ht="14.4" customHeight="1" x14ac:dyDescent="0.3">
      <c r="A381" s="726" t="s">
        <v>569</v>
      </c>
      <c r="B381" s="727" t="s">
        <v>570</v>
      </c>
      <c r="C381" s="728" t="s">
        <v>3001</v>
      </c>
      <c r="D381" s="729" t="s">
        <v>3002</v>
      </c>
      <c r="E381" s="728" t="s">
        <v>3459</v>
      </c>
      <c r="F381" s="729" t="s">
        <v>3460</v>
      </c>
      <c r="G381" s="728" t="s">
        <v>3545</v>
      </c>
      <c r="H381" s="728" t="s">
        <v>3546</v>
      </c>
      <c r="I381" s="731">
        <v>3686.31005859375</v>
      </c>
      <c r="J381" s="731">
        <v>1</v>
      </c>
      <c r="K381" s="732">
        <v>3686.31005859375</v>
      </c>
    </row>
    <row r="382" spans="1:11" ht="14.4" customHeight="1" x14ac:dyDescent="0.3">
      <c r="A382" s="726" t="s">
        <v>569</v>
      </c>
      <c r="B382" s="727" t="s">
        <v>570</v>
      </c>
      <c r="C382" s="728" t="s">
        <v>3001</v>
      </c>
      <c r="D382" s="729" t="s">
        <v>3002</v>
      </c>
      <c r="E382" s="728" t="s">
        <v>3459</v>
      </c>
      <c r="F382" s="729" t="s">
        <v>3460</v>
      </c>
      <c r="G382" s="728" t="s">
        <v>3547</v>
      </c>
      <c r="H382" s="728" t="s">
        <v>3548</v>
      </c>
      <c r="I382" s="731">
        <v>3263.300048828125</v>
      </c>
      <c r="J382" s="731">
        <v>1</v>
      </c>
      <c r="K382" s="732">
        <v>3263.300048828125</v>
      </c>
    </row>
    <row r="383" spans="1:11" ht="14.4" customHeight="1" x14ac:dyDescent="0.3">
      <c r="A383" s="726" t="s">
        <v>569</v>
      </c>
      <c r="B383" s="727" t="s">
        <v>570</v>
      </c>
      <c r="C383" s="728" t="s">
        <v>3001</v>
      </c>
      <c r="D383" s="729" t="s">
        <v>3002</v>
      </c>
      <c r="E383" s="728" t="s">
        <v>3459</v>
      </c>
      <c r="F383" s="729" t="s">
        <v>3460</v>
      </c>
      <c r="G383" s="728" t="s">
        <v>3549</v>
      </c>
      <c r="H383" s="728" t="s">
        <v>3550</v>
      </c>
      <c r="I383" s="731">
        <v>3263.320068359375</v>
      </c>
      <c r="J383" s="731">
        <v>1</v>
      </c>
      <c r="K383" s="732">
        <v>3263.320068359375</v>
      </c>
    </row>
    <row r="384" spans="1:11" ht="14.4" customHeight="1" x14ac:dyDescent="0.3">
      <c r="A384" s="726" t="s">
        <v>569</v>
      </c>
      <c r="B384" s="727" t="s">
        <v>570</v>
      </c>
      <c r="C384" s="728" t="s">
        <v>3001</v>
      </c>
      <c r="D384" s="729" t="s">
        <v>3002</v>
      </c>
      <c r="E384" s="728" t="s">
        <v>3459</v>
      </c>
      <c r="F384" s="729" t="s">
        <v>3460</v>
      </c>
      <c r="G384" s="728" t="s">
        <v>3551</v>
      </c>
      <c r="H384" s="728" t="s">
        <v>3552</v>
      </c>
      <c r="I384" s="731">
        <v>5175</v>
      </c>
      <c r="J384" s="731">
        <v>2</v>
      </c>
      <c r="K384" s="732">
        <v>10350</v>
      </c>
    </row>
    <row r="385" spans="1:11" ht="14.4" customHeight="1" x14ac:dyDescent="0.3">
      <c r="A385" s="726" t="s">
        <v>569</v>
      </c>
      <c r="B385" s="727" t="s">
        <v>570</v>
      </c>
      <c r="C385" s="728" t="s">
        <v>3001</v>
      </c>
      <c r="D385" s="729" t="s">
        <v>3002</v>
      </c>
      <c r="E385" s="728" t="s">
        <v>3459</v>
      </c>
      <c r="F385" s="729" t="s">
        <v>3460</v>
      </c>
      <c r="G385" s="728" t="s">
        <v>3553</v>
      </c>
      <c r="H385" s="728" t="s">
        <v>3554</v>
      </c>
      <c r="I385" s="731">
        <v>3795</v>
      </c>
      <c r="J385" s="731">
        <v>2</v>
      </c>
      <c r="K385" s="732">
        <v>7590</v>
      </c>
    </row>
    <row r="386" spans="1:11" ht="14.4" customHeight="1" x14ac:dyDescent="0.3">
      <c r="A386" s="726" t="s">
        <v>569</v>
      </c>
      <c r="B386" s="727" t="s">
        <v>570</v>
      </c>
      <c r="C386" s="728" t="s">
        <v>3001</v>
      </c>
      <c r="D386" s="729" t="s">
        <v>3002</v>
      </c>
      <c r="E386" s="728" t="s">
        <v>3459</v>
      </c>
      <c r="F386" s="729" t="s">
        <v>3460</v>
      </c>
      <c r="G386" s="728" t="s">
        <v>3555</v>
      </c>
      <c r="H386" s="728" t="s">
        <v>3556</v>
      </c>
      <c r="I386" s="731">
        <v>3795</v>
      </c>
      <c r="J386" s="731">
        <v>1</v>
      </c>
      <c r="K386" s="732">
        <v>3795</v>
      </c>
    </row>
    <row r="387" spans="1:11" ht="14.4" customHeight="1" x14ac:dyDescent="0.3">
      <c r="A387" s="726" t="s">
        <v>569</v>
      </c>
      <c r="B387" s="727" t="s">
        <v>570</v>
      </c>
      <c r="C387" s="728" t="s">
        <v>3001</v>
      </c>
      <c r="D387" s="729" t="s">
        <v>3002</v>
      </c>
      <c r="E387" s="728" t="s">
        <v>3459</v>
      </c>
      <c r="F387" s="729" t="s">
        <v>3460</v>
      </c>
      <c r="G387" s="728" t="s">
        <v>3557</v>
      </c>
      <c r="H387" s="728" t="s">
        <v>3558</v>
      </c>
      <c r="I387" s="731">
        <v>3795</v>
      </c>
      <c r="J387" s="731">
        <v>10</v>
      </c>
      <c r="K387" s="732">
        <v>37950</v>
      </c>
    </row>
    <row r="388" spans="1:11" ht="14.4" customHeight="1" x14ac:dyDescent="0.3">
      <c r="A388" s="726" t="s">
        <v>569</v>
      </c>
      <c r="B388" s="727" t="s">
        <v>570</v>
      </c>
      <c r="C388" s="728" t="s">
        <v>3001</v>
      </c>
      <c r="D388" s="729" t="s">
        <v>3002</v>
      </c>
      <c r="E388" s="728" t="s">
        <v>3459</v>
      </c>
      <c r="F388" s="729" t="s">
        <v>3460</v>
      </c>
      <c r="G388" s="728" t="s">
        <v>3559</v>
      </c>
      <c r="H388" s="728" t="s">
        <v>3560</v>
      </c>
      <c r="I388" s="731">
        <v>3795</v>
      </c>
      <c r="J388" s="731">
        <v>8</v>
      </c>
      <c r="K388" s="732">
        <v>30360</v>
      </c>
    </row>
    <row r="389" spans="1:11" ht="14.4" customHeight="1" x14ac:dyDescent="0.3">
      <c r="A389" s="726" t="s">
        <v>569</v>
      </c>
      <c r="B389" s="727" t="s">
        <v>570</v>
      </c>
      <c r="C389" s="728" t="s">
        <v>3001</v>
      </c>
      <c r="D389" s="729" t="s">
        <v>3002</v>
      </c>
      <c r="E389" s="728" t="s">
        <v>3459</v>
      </c>
      <c r="F389" s="729" t="s">
        <v>3460</v>
      </c>
      <c r="G389" s="728" t="s">
        <v>3561</v>
      </c>
      <c r="H389" s="728" t="s">
        <v>3562</v>
      </c>
      <c r="I389" s="731">
        <v>3795</v>
      </c>
      <c r="J389" s="731">
        <v>3</v>
      </c>
      <c r="K389" s="732">
        <v>11385</v>
      </c>
    </row>
    <row r="390" spans="1:11" ht="14.4" customHeight="1" x14ac:dyDescent="0.3">
      <c r="A390" s="726" t="s">
        <v>569</v>
      </c>
      <c r="B390" s="727" t="s">
        <v>570</v>
      </c>
      <c r="C390" s="728" t="s">
        <v>3001</v>
      </c>
      <c r="D390" s="729" t="s">
        <v>3002</v>
      </c>
      <c r="E390" s="728" t="s">
        <v>3459</v>
      </c>
      <c r="F390" s="729" t="s">
        <v>3460</v>
      </c>
      <c r="G390" s="728" t="s">
        <v>3563</v>
      </c>
      <c r="H390" s="728" t="s">
        <v>3564</v>
      </c>
      <c r="I390" s="731">
        <v>3795</v>
      </c>
      <c r="J390" s="731">
        <v>1</v>
      </c>
      <c r="K390" s="732">
        <v>3795</v>
      </c>
    </row>
    <row r="391" spans="1:11" ht="14.4" customHeight="1" x14ac:dyDescent="0.3">
      <c r="A391" s="726" t="s">
        <v>569</v>
      </c>
      <c r="B391" s="727" t="s">
        <v>570</v>
      </c>
      <c r="C391" s="728" t="s">
        <v>3001</v>
      </c>
      <c r="D391" s="729" t="s">
        <v>3002</v>
      </c>
      <c r="E391" s="728" t="s">
        <v>3459</v>
      </c>
      <c r="F391" s="729" t="s">
        <v>3460</v>
      </c>
      <c r="G391" s="728" t="s">
        <v>3565</v>
      </c>
      <c r="H391" s="728" t="s">
        <v>3566</v>
      </c>
      <c r="I391" s="731">
        <v>5175</v>
      </c>
      <c r="J391" s="731">
        <v>4</v>
      </c>
      <c r="K391" s="732">
        <v>20700</v>
      </c>
    </row>
    <row r="392" spans="1:11" ht="14.4" customHeight="1" x14ac:dyDescent="0.3">
      <c r="A392" s="726" t="s">
        <v>569</v>
      </c>
      <c r="B392" s="727" t="s">
        <v>570</v>
      </c>
      <c r="C392" s="728" t="s">
        <v>3001</v>
      </c>
      <c r="D392" s="729" t="s">
        <v>3002</v>
      </c>
      <c r="E392" s="728" t="s">
        <v>3459</v>
      </c>
      <c r="F392" s="729" t="s">
        <v>3460</v>
      </c>
      <c r="G392" s="728" t="s">
        <v>3567</v>
      </c>
      <c r="H392" s="728" t="s">
        <v>3568</v>
      </c>
      <c r="I392" s="731">
        <v>5175</v>
      </c>
      <c r="J392" s="731">
        <v>1</v>
      </c>
      <c r="K392" s="732">
        <v>5175</v>
      </c>
    </row>
    <row r="393" spans="1:11" ht="14.4" customHeight="1" x14ac:dyDescent="0.3">
      <c r="A393" s="726" t="s">
        <v>569</v>
      </c>
      <c r="B393" s="727" t="s">
        <v>570</v>
      </c>
      <c r="C393" s="728" t="s">
        <v>3001</v>
      </c>
      <c r="D393" s="729" t="s">
        <v>3002</v>
      </c>
      <c r="E393" s="728" t="s">
        <v>3459</v>
      </c>
      <c r="F393" s="729" t="s">
        <v>3460</v>
      </c>
      <c r="G393" s="728" t="s">
        <v>3569</v>
      </c>
      <c r="H393" s="728" t="s">
        <v>3570</v>
      </c>
      <c r="I393" s="731">
        <v>7513.9599609375</v>
      </c>
      <c r="J393" s="731">
        <v>1</v>
      </c>
      <c r="K393" s="732">
        <v>7513.9599609375</v>
      </c>
    </row>
    <row r="394" spans="1:11" ht="14.4" customHeight="1" x14ac:dyDescent="0.3">
      <c r="A394" s="726" t="s">
        <v>569</v>
      </c>
      <c r="B394" s="727" t="s">
        <v>570</v>
      </c>
      <c r="C394" s="728" t="s">
        <v>3001</v>
      </c>
      <c r="D394" s="729" t="s">
        <v>3002</v>
      </c>
      <c r="E394" s="728" t="s">
        <v>3459</v>
      </c>
      <c r="F394" s="729" t="s">
        <v>3460</v>
      </c>
      <c r="G394" s="728" t="s">
        <v>3571</v>
      </c>
      <c r="H394" s="728" t="s">
        <v>3572</v>
      </c>
      <c r="I394" s="731">
        <v>10807.4697265625</v>
      </c>
      <c r="J394" s="731">
        <v>1</v>
      </c>
      <c r="K394" s="732">
        <v>10807.4697265625</v>
      </c>
    </row>
    <row r="395" spans="1:11" ht="14.4" customHeight="1" x14ac:dyDescent="0.3">
      <c r="A395" s="726" t="s">
        <v>569</v>
      </c>
      <c r="B395" s="727" t="s">
        <v>570</v>
      </c>
      <c r="C395" s="728" t="s">
        <v>3001</v>
      </c>
      <c r="D395" s="729" t="s">
        <v>3002</v>
      </c>
      <c r="E395" s="728" t="s">
        <v>3459</v>
      </c>
      <c r="F395" s="729" t="s">
        <v>3460</v>
      </c>
      <c r="G395" s="728" t="s">
        <v>3573</v>
      </c>
      <c r="H395" s="728" t="s">
        <v>3574</v>
      </c>
      <c r="I395" s="731">
        <v>10807.4697265625</v>
      </c>
      <c r="J395" s="731">
        <v>1</v>
      </c>
      <c r="K395" s="732">
        <v>10807.4697265625</v>
      </c>
    </row>
    <row r="396" spans="1:11" ht="14.4" customHeight="1" x14ac:dyDescent="0.3">
      <c r="A396" s="726" t="s">
        <v>569</v>
      </c>
      <c r="B396" s="727" t="s">
        <v>570</v>
      </c>
      <c r="C396" s="728" t="s">
        <v>3001</v>
      </c>
      <c r="D396" s="729" t="s">
        <v>3002</v>
      </c>
      <c r="E396" s="728" t="s">
        <v>3459</v>
      </c>
      <c r="F396" s="729" t="s">
        <v>3460</v>
      </c>
      <c r="G396" s="728" t="s">
        <v>3575</v>
      </c>
      <c r="H396" s="728" t="s">
        <v>3576</v>
      </c>
      <c r="I396" s="731">
        <v>10807.4599609375</v>
      </c>
      <c r="J396" s="731">
        <v>1</v>
      </c>
      <c r="K396" s="732">
        <v>10807.4599609375</v>
      </c>
    </row>
    <row r="397" spans="1:11" ht="14.4" customHeight="1" x14ac:dyDescent="0.3">
      <c r="A397" s="726" t="s">
        <v>569</v>
      </c>
      <c r="B397" s="727" t="s">
        <v>570</v>
      </c>
      <c r="C397" s="728" t="s">
        <v>3001</v>
      </c>
      <c r="D397" s="729" t="s">
        <v>3002</v>
      </c>
      <c r="E397" s="728" t="s">
        <v>3459</v>
      </c>
      <c r="F397" s="729" t="s">
        <v>3460</v>
      </c>
      <c r="G397" s="728" t="s">
        <v>3577</v>
      </c>
      <c r="H397" s="728" t="s">
        <v>3578</v>
      </c>
      <c r="I397" s="731">
        <v>10807.4697265625</v>
      </c>
      <c r="J397" s="731">
        <v>1</v>
      </c>
      <c r="K397" s="732">
        <v>10807.4697265625</v>
      </c>
    </row>
    <row r="398" spans="1:11" ht="14.4" customHeight="1" x14ac:dyDescent="0.3">
      <c r="A398" s="726" t="s">
        <v>569</v>
      </c>
      <c r="B398" s="727" t="s">
        <v>570</v>
      </c>
      <c r="C398" s="728" t="s">
        <v>3001</v>
      </c>
      <c r="D398" s="729" t="s">
        <v>3002</v>
      </c>
      <c r="E398" s="728" t="s">
        <v>3459</v>
      </c>
      <c r="F398" s="729" t="s">
        <v>3460</v>
      </c>
      <c r="G398" s="728" t="s">
        <v>3579</v>
      </c>
      <c r="H398" s="728" t="s">
        <v>3580</v>
      </c>
      <c r="I398" s="731">
        <v>10807.400390625</v>
      </c>
      <c r="J398" s="731">
        <v>1</v>
      </c>
      <c r="K398" s="732">
        <v>10807.400390625</v>
      </c>
    </row>
    <row r="399" spans="1:11" ht="14.4" customHeight="1" x14ac:dyDescent="0.3">
      <c r="A399" s="726" t="s">
        <v>569</v>
      </c>
      <c r="B399" s="727" t="s">
        <v>570</v>
      </c>
      <c r="C399" s="728" t="s">
        <v>3001</v>
      </c>
      <c r="D399" s="729" t="s">
        <v>3002</v>
      </c>
      <c r="E399" s="728" t="s">
        <v>3459</v>
      </c>
      <c r="F399" s="729" t="s">
        <v>3460</v>
      </c>
      <c r="G399" s="728" t="s">
        <v>3581</v>
      </c>
      <c r="H399" s="728" t="s">
        <v>3582</v>
      </c>
      <c r="I399" s="731">
        <v>10807.4697265625</v>
      </c>
      <c r="J399" s="731">
        <v>1</v>
      </c>
      <c r="K399" s="732">
        <v>10807.4697265625</v>
      </c>
    </row>
    <row r="400" spans="1:11" ht="14.4" customHeight="1" x14ac:dyDescent="0.3">
      <c r="A400" s="726" t="s">
        <v>569</v>
      </c>
      <c r="B400" s="727" t="s">
        <v>570</v>
      </c>
      <c r="C400" s="728" t="s">
        <v>3001</v>
      </c>
      <c r="D400" s="729" t="s">
        <v>3002</v>
      </c>
      <c r="E400" s="728" t="s">
        <v>3459</v>
      </c>
      <c r="F400" s="729" t="s">
        <v>3460</v>
      </c>
      <c r="G400" s="728" t="s">
        <v>3583</v>
      </c>
      <c r="H400" s="728" t="s">
        <v>3584</v>
      </c>
      <c r="I400" s="731">
        <v>9893.2099609375</v>
      </c>
      <c r="J400" s="731">
        <v>3</v>
      </c>
      <c r="K400" s="732">
        <v>29679.6298828125</v>
      </c>
    </row>
    <row r="401" spans="1:11" ht="14.4" customHeight="1" x14ac:dyDescent="0.3">
      <c r="A401" s="726" t="s">
        <v>569</v>
      </c>
      <c r="B401" s="727" t="s">
        <v>570</v>
      </c>
      <c r="C401" s="728" t="s">
        <v>3001</v>
      </c>
      <c r="D401" s="729" t="s">
        <v>3002</v>
      </c>
      <c r="E401" s="728" t="s">
        <v>3459</v>
      </c>
      <c r="F401" s="729" t="s">
        <v>3460</v>
      </c>
      <c r="G401" s="728" t="s">
        <v>3585</v>
      </c>
      <c r="H401" s="728" t="s">
        <v>3586</v>
      </c>
      <c r="I401" s="731">
        <v>9893.2099609375</v>
      </c>
      <c r="J401" s="731">
        <v>1</v>
      </c>
      <c r="K401" s="732">
        <v>9893.2099609375</v>
      </c>
    </row>
    <row r="402" spans="1:11" ht="14.4" customHeight="1" x14ac:dyDescent="0.3">
      <c r="A402" s="726" t="s">
        <v>569</v>
      </c>
      <c r="B402" s="727" t="s">
        <v>570</v>
      </c>
      <c r="C402" s="728" t="s">
        <v>3001</v>
      </c>
      <c r="D402" s="729" t="s">
        <v>3002</v>
      </c>
      <c r="E402" s="728" t="s">
        <v>3459</v>
      </c>
      <c r="F402" s="729" t="s">
        <v>3460</v>
      </c>
      <c r="G402" s="728" t="s">
        <v>3587</v>
      </c>
      <c r="H402" s="728" t="s">
        <v>3588</v>
      </c>
      <c r="I402" s="731">
        <v>9893.2099609375</v>
      </c>
      <c r="J402" s="731">
        <v>1</v>
      </c>
      <c r="K402" s="732">
        <v>9893.2099609375</v>
      </c>
    </row>
    <row r="403" spans="1:11" ht="14.4" customHeight="1" x14ac:dyDescent="0.3">
      <c r="A403" s="726" t="s">
        <v>569</v>
      </c>
      <c r="B403" s="727" t="s">
        <v>570</v>
      </c>
      <c r="C403" s="728" t="s">
        <v>3001</v>
      </c>
      <c r="D403" s="729" t="s">
        <v>3002</v>
      </c>
      <c r="E403" s="728" t="s">
        <v>3459</v>
      </c>
      <c r="F403" s="729" t="s">
        <v>3460</v>
      </c>
      <c r="G403" s="728" t="s">
        <v>3589</v>
      </c>
      <c r="H403" s="728" t="s">
        <v>3590</v>
      </c>
      <c r="I403" s="731">
        <v>9893.2099609375</v>
      </c>
      <c r="J403" s="731">
        <v>1</v>
      </c>
      <c r="K403" s="732">
        <v>9893.2099609375</v>
      </c>
    </row>
    <row r="404" spans="1:11" ht="14.4" customHeight="1" x14ac:dyDescent="0.3">
      <c r="A404" s="726" t="s">
        <v>569</v>
      </c>
      <c r="B404" s="727" t="s">
        <v>570</v>
      </c>
      <c r="C404" s="728" t="s">
        <v>3001</v>
      </c>
      <c r="D404" s="729" t="s">
        <v>3002</v>
      </c>
      <c r="E404" s="728" t="s">
        <v>3459</v>
      </c>
      <c r="F404" s="729" t="s">
        <v>3460</v>
      </c>
      <c r="G404" s="728" t="s">
        <v>3591</v>
      </c>
      <c r="H404" s="728" t="s">
        <v>3592</v>
      </c>
      <c r="I404" s="731">
        <v>9893.2001953125</v>
      </c>
      <c r="J404" s="731">
        <v>1</v>
      </c>
      <c r="K404" s="732">
        <v>9893.2001953125</v>
      </c>
    </row>
    <row r="405" spans="1:11" ht="14.4" customHeight="1" x14ac:dyDescent="0.3">
      <c r="A405" s="726" t="s">
        <v>569</v>
      </c>
      <c r="B405" s="727" t="s">
        <v>570</v>
      </c>
      <c r="C405" s="728" t="s">
        <v>3001</v>
      </c>
      <c r="D405" s="729" t="s">
        <v>3002</v>
      </c>
      <c r="E405" s="728" t="s">
        <v>3459</v>
      </c>
      <c r="F405" s="729" t="s">
        <v>3460</v>
      </c>
      <c r="G405" s="728" t="s">
        <v>3593</v>
      </c>
      <c r="H405" s="728" t="s">
        <v>3594</v>
      </c>
      <c r="I405" s="731">
        <v>2875</v>
      </c>
      <c r="J405" s="731">
        <v>1</v>
      </c>
      <c r="K405" s="732">
        <v>2875</v>
      </c>
    </row>
    <row r="406" spans="1:11" ht="14.4" customHeight="1" x14ac:dyDescent="0.3">
      <c r="A406" s="726" t="s">
        <v>569</v>
      </c>
      <c r="B406" s="727" t="s">
        <v>570</v>
      </c>
      <c r="C406" s="728" t="s">
        <v>3001</v>
      </c>
      <c r="D406" s="729" t="s">
        <v>3002</v>
      </c>
      <c r="E406" s="728" t="s">
        <v>3459</v>
      </c>
      <c r="F406" s="729" t="s">
        <v>3460</v>
      </c>
      <c r="G406" s="728" t="s">
        <v>3595</v>
      </c>
      <c r="H406" s="728" t="s">
        <v>3596</v>
      </c>
      <c r="I406" s="731">
        <v>9028.72509765625</v>
      </c>
      <c r="J406" s="731">
        <v>2</v>
      </c>
      <c r="K406" s="732">
        <v>18057.4501953125</v>
      </c>
    </row>
    <row r="407" spans="1:11" ht="14.4" customHeight="1" x14ac:dyDescent="0.3">
      <c r="A407" s="726" t="s">
        <v>569</v>
      </c>
      <c r="B407" s="727" t="s">
        <v>570</v>
      </c>
      <c r="C407" s="728" t="s">
        <v>3001</v>
      </c>
      <c r="D407" s="729" t="s">
        <v>3002</v>
      </c>
      <c r="E407" s="728" t="s">
        <v>3459</v>
      </c>
      <c r="F407" s="729" t="s">
        <v>3460</v>
      </c>
      <c r="G407" s="728" t="s">
        <v>3597</v>
      </c>
      <c r="H407" s="728" t="s">
        <v>3598</v>
      </c>
      <c r="I407" s="731">
        <v>7242.02001953125</v>
      </c>
      <c r="J407" s="731">
        <v>1</v>
      </c>
      <c r="K407" s="732">
        <v>7242.02001953125</v>
      </c>
    </row>
    <row r="408" spans="1:11" ht="14.4" customHeight="1" x14ac:dyDescent="0.3">
      <c r="A408" s="726" t="s">
        <v>569</v>
      </c>
      <c r="B408" s="727" t="s">
        <v>570</v>
      </c>
      <c r="C408" s="728" t="s">
        <v>3001</v>
      </c>
      <c r="D408" s="729" t="s">
        <v>3002</v>
      </c>
      <c r="E408" s="728" t="s">
        <v>3459</v>
      </c>
      <c r="F408" s="729" t="s">
        <v>3460</v>
      </c>
      <c r="G408" s="728" t="s">
        <v>3599</v>
      </c>
      <c r="H408" s="728" t="s">
        <v>3600</v>
      </c>
      <c r="I408" s="731">
        <v>9930.64013671875</v>
      </c>
      <c r="J408" s="731">
        <v>2</v>
      </c>
      <c r="K408" s="732">
        <v>19861.2802734375</v>
      </c>
    </row>
    <row r="409" spans="1:11" ht="14.4" customHeight="1" x14ac:dyDescent="0.3">
      <c r="A409" s="726" t="s">
        <v>569</v>
      </c>
      <c r="B409" s="727" t="s">
        <v>570</v>
      </c>
      <c r="C409" s="728" t="s">
        <v>3001</v>
      </c>
      <c r="D409" s="729" t="s">
        <v>3002</v>
      </c>
      <c r="E409" s="728" t="s">
        <v>3459</v>
      </c>
      <c r="F409" s="729" t="s">
        <v>3460</v>
      </c>
      <c r="G409" s="728" t="s">
        <v>3601</v>
      </c>
      <c r="H409" s="728" t="s">
        <v>3602</v>
      </c>
      <c r="I409" s="731">
        <v>10609.6103515625</v>
      </c>
      <c r="J409" s="731">
        <v>1</v>
      </c>
      <c r="K409" s="732">
        <v>10609.6103515625</v>
      </c>
    </row>
    <row r="410" spans="1:11" ht="14.4" customHeight="1" x14ac:dyDescent="0.3">
      <c r="A410" s="726" t="s">
        <v>569</v>
      </c>
      <c r="B410" s="727" t="s">
        <v>570</v>
      </c>
      <c r="C410" s="728" t="s">
        <v>3001</v>
      </c>
      <c r="D410" s="729" t="s">
        <v>3002</v>
      </c>
      <c r="E410" s="728" t="s">
        <v>3459</v>
      </c>
      <c r="F410" s="729" t="s">
        <v>3460</v>
      </c>
      <c r="G410" s="728" t="s">
        <v>3603</v>
      </c>
      <c r="H410" s="728" t="s">
        <v>3604</v>
      </c>
      <c r="I410" s="731">
        <v>10706.900390625</v>
      </c>
      <c r="J410" s="731">
        <v>1</v>
      </c>
      <c r="K410" s="732">
        <v>10706.900390625</v>
      </c>
    </row>
    <row r="411" spans="1:11" ht="14.4" customHeight="1" x14ac:dyDescent="0.3">
      <c r="A411" s="726" t="s">
        <v>569</v>
      </c>
      <c r="B411" s="727" t="s">
        <v>570</v>
      </c>
      <c r="C411" s="728" t="s">
        <v>3001</v>
      </c>
      <c r="D411" s="729" t="s">
        <v>3002</v>
      </c>
      <c r="E411" s="728" t="s">
        <v>3459</v>
      </c>
      <c r="F411" s="729" t="s">
        <v>3460</v>
      </c>
      <c r="G411" s="728" t="s">
        <v>3605</v>
      </c>
      <c r="H411" s="728" t="s">
        <v>3606</v>
      </c>
      <c r="I411" s="731">
        <v>9154.3798828125</v>
      </c>
      <c r="J411" s="731">
        <v>1</v>
      </c>
      <c r="K411" s="732">
        <v>9154.3798828125</v>
      </c>
    </row>
    <row r="412" spans="1:11" ht="14.4" customHeight="1" x14ac:dyDescent="0.3">
      <c r="A412" s="726" t="s">
        <v>569</v>
      </c>
      <c r="B412" s="727" t="s">
        <v>570</v>
      </c>
      <c r="C412" s="728" t="s">
        <v>3001</v>
      </c>
      <c r="D412" s="729" t="s">
        <v>3002</v>
      </c>
      <c r="E412" s="728" t="s">
        <v>3459</v>
      </c>
      <c r="F412" s="729" t="s">
        <v>3460</v>
      </c>
      <c r="G412" s="728" t="s">
        <v>3607</v>
      </c>
      <c r="H412" s="728" t="s">
        <v>3608</v>
      </c>
      <c r="I412" s="731">
        <v>3329.25</v>
      </c>
      <c r="J412" s="731">
        <v>2</v>
      </c>
      <c r="K412" s="732">
        <v>6658.5</v>
      </c>
    </row>
    <row r="413" spans="1:11" ht="14.4" customHeight="1" x14ac:dyDescent="0.3">
      <c r="A413" s="726" t="s">
        <v>569</v>
      </c>
      <c r="B413" s="727" t="s">
        <v>570</v>
      </c>
      <c r="C413" s="728" t="s">
        <v>3001</v>
      </c>
      <c r="D413" s="729" t="s">
        <v>3002</v>
      </c>
      <c r="E413" s="728" t="s">
        <v>3459</v>
      </c>
      <c r="F413" s="729" t="s">
        <v>3460</v>
      </c>
      <c r="G413" s="728" t="s">
        <v>3609</v>
      </c>
      <c r="H413" s="728" t="s">
        <v>3610</v>
      </c>
      <c r="I413" s="731">
        <v>1451.3199462890625</v>
      </c>
      <c r="J413" s="731">
        <v>1</v>
      </c>
      <c r="K413" s="732">
        <v>1451.3199462890625</v>
      </c>
    </row>
    <row r="414" spans="1:11" ht="14.4" customHeight="1" x14ac:dyDescent="0.3">
      <c r="A414" s="726" t="s">
        <v>569</v>
      </c>
      <c r="B414" s="727" t="s">
        <v>570</v>
      </c>
      <c r="C414" s="728" t="s">
        <v>3001</v>
      </c>
      <c r="D414" s="729" t="s">
        <v>3002</v>
      </c>
      <c r="E414" s="728" t="s">
        <v>3459</v>
      </c>
      <c r="F414" s="729" t="s">
        <v>3460</v>
      </c>
      <c r="G414" s="728" t="s">
        <v>3611</v>
      </c>
      <c r="H414" s="728" t="s">
        <v>3612</v>
      </c>
      <c r="I414" s="731">
        <v>1227.1650390625</v>
      </c>
      <c r="J414" s="731">
        <v>2</v>
      </c>
      <c r="K414" s="732">
        <v>2454.330078125</v>
      </c>
    </row>
    <row r="415" spans="1:11" ht="14.4" customHeight="1" x14ac:dyDescent="0.3">
      <c r="A415" s="726" t="s">
        <v>569</v>
      </c>
      <c r="B415" s="727" t="s">
        <v>570</v>
      </c>
      <c r="C415" s="728" t="s">
        <v>3001</v>
      </c>
      <c r="D415" s="729" t="s">
        <v>3002</v>
      </c>
      <c r="E415" s="728" t="s">
        <v>3459</v>
      </c>
      <c r="F415" s="729" t="s">
        <v>3460</v>
      </c>
      <c r="G415" s="728" t="s">
        <v>3613</v>
      </c>
      <c r="H415" s="728" t="s">
        <v>3614</v>
      </c>
      <c r="I415" s="731">
        <v>6369.64013671875</v>
      </c>
      <c r="J415" s="731">
        <v>1</v>
      </c>
      <c r="K415" s="732">
        <v>6369.64013671875</v>
      </c>
    </row>
    <row r="416" spans="1:11" ht="14.4" customHeight="1" x14ac:dyDescent="0.3">
      <c r="A416" s="726" t="s">
        <v>569</v>
      </c>
      <c r="B416" s="727" t="s">
        <v>570</v>
      </c>
      <c r="C416" s="728" t="s">
        <v>3001</v>
      </c>
      <c r="D416" s="729" t="s">
        <v>3002</v>
      </c>
      <c r="E416" s="728" t="s">
        <v>3459</v>
      </c>
      <c r="F416" s="729" t="s">
        <v>3460</v>
      </c>
      <c r="G416" s="728" t="s">
        <v>3615</v>
      </c>
      <c r="H416" s="728" t="s">
        <v>3616</v>
      </c>
      <c r="I416" s="731">
        <v>7424.2998046875</v>
      </c>
      <c r="J416" s="731">
        <v>2</v>
      </c>
      <c r="K416" s="732">
        <v>14848.599609375</v>
      </c>
    </row>
    <row r="417" spans="1:11" ht="14.4" customHeight="1" x14ac:dyDescent="0.3">
      <c r="A417" s="726" t="s">
        <v>569</v>
      </c>
      <c r="B417" s="727" t="s">
        <v>570</v>
      </c>
      <c r="C417" s="728" t="s">
        <v>3001</v>
      </c>
      <c r="D417" s="729" t="s">
        <v>3002</v>
      </c>
      <c r="E417" s="728" t="s">
        <v>3459</v>
      </c>
      <c r="F417" s="729" t="s">
        <v>3460</v>
      </c>
      <c r="G417" s="728" t="s">
        <v>3617</v>
      </c>
      <c r="H417" s="728" t="s">
        <v>3618</v>
      </c>
      <c r="I417" s="731">
        <v>7424.2998046875</v>
      </c>
      <c r="J417" s="731">
        <v>1</v>
      </c>
      <c r="K417" s="732">
        <v>7424.2998046875</v>
      </c>
    </row>
    <row r="418" spans="1:11" ht="14.4" customHeight="1" x14ac:dyDescent="0.3">
      <c r="A418" s="726" t="s">
        <v>569</v>
      </c>
      <c r="B418" s="727" t="s">
        <v>570</v>
      </c>
      <c r="C418" s="728" t="s">
        <v>3001</v>
      </c>
      <c r="D418" s="729" t="s">
        <v>3002</v>
      </c>
      <c r="E418" s="728" t="s">
        <v>3459</v>
      </c>
      <c r="F418" s="729" t="s">
        <v>3460</v>
      </c>
      <c r="G418" s="728" t="s">
        <v>3619</v>
      </c>
      <c r="H418" s="728" t="s">
        <v>3620</v>
      </c>
      <c r="I418" s="731">
        <v>7329.740234375</v>
      </c>
      <c r="J418" s="731">
        <v>1</v>
      </c>
      <c r="K418" s="732">
        <v>7329.740234375</v>
      </c>
    </row>
    <row r="419" spans="1:11" ht="14.4" customHeight="1" x14ac:dyDescent="0.3">
      <c r="A419" s="726" t="s">
        <v>569</v>
      </c>
      <c r="B419" s="727" t="s">
        <v>570</v>
      </c>
      <c r="C419" s="728" t="s">
        <v>3001</v>
      </c>
      <c r="D419" s="729" t="s">
        <v>3002</v>
      </c>
      <c r="E419" s="728" t="s">
        <v>3459</v>
      </c>
      <c r="F419" s="729" t="s">
        <v>3460</v>
      </c>
      <c r="G419" s="728" t="s">
        <v>3621</v>
      </c>
      <c r="H419" s="728" t="s">
        <v>3622</v>
      </c>
      <c r="I419" s="731">
        <v>7329.740234375</v>
      </c>
      <c r="J419" s="731">
        <v>1</v>
      </c>
      <c r="K419" s="732">
        <v>7329.740234375</v>
      </c>
    </row>
    <row r="420" spans="1:11" ht="14.4" customHeight="1" x14ac:dyDescent="0.3">
      <c r="A420" s="726" t="s">
        <v>569</v>
      </c>
      <c r="B420" s="727" t="s">
        <v>570</v>
      </c>
      <c r="C420" s="728" t="s">
        <v>3001</v>
      </c>
      <c r="D420" s="729" t="s">
        <v>3002</v>
      </c>
      <c r="E420" s="728" t="s">
        <v>3459</v>
      </c>
      <c r="F420" s="729" t="s">
        <v>3460</v>
      </c>
      <c r="G420" s="728" t="s">
        <v>3623</v>
      </c>
      <c r="H420" s="728" t="s">
        <v>3624</v>
      </c>
      <c r="I420" s="731">
        <v>7329.759765625</v>
      </c>
      <c r="J420" s="731">
        <v>1</v>
      </c>
      <c r="K420" s="732">
        <v>7329.759765625</v>
      </c>
    </row>
    <row r="421" spans="1:11" ht="14.4" customHeight="1" x14ac:dyDescent="0.3">
      <c r="A421" s="726" t="s">
        <v>569</v>
      </c>
      <c r="B421" s="727" t="s">
        <v>570</v>
      </c>
      <c r="C421" s="728" t="s">
        <v>3001</v>
      </c>
      <c r="D421" s="729" t="s">
        <v>3002</v>
      </c>
      <c r="E421" s="728" t="s">
        <v>3459</v>
      </c>
      <c r="F421" s="729" t="s">
        <v>3460</v>
      </c>
      <c r="G421" s="728" t="s">
        <v>3625</v>
      </c>
      <c r="H421" s="728" t="s">
        <v>3626</v>
      </c>
      <c r="I421" s="731">
        <v>5954.4501953125</v>
      </c>
      <c r="J421" s="731">
        <v>1</v>
      </c>
      <c r="K421" s="732">
        <v>5954.4501953125</v>
      </c>
    </row>
    <row r="422" spans="1:11" ht="14.4" customHeight="1" x14ac:dyDescent="0.3">
      <c r="A422" s="726" t="s">
        <v>569</v>
      </c>
      <c r="B422" s="727" t="s">
        <v>570</v>
      </c>
      <c r="C422" s="728" t="s">
        <v>3001</v>
      </c>
      <c r="D422" s="729" t="s">
        <v>3002</v>
      </c>
      <c r="E422" s="728" t="s">
        <v>3459</v>
      </c>
      <c r="F422" s="729" t="s">
        <v>3460</v>
      </c>
      <c r="G422" s="728" t="s">
        <v>3627</v>
      </c>
      <c r="H422" s="728" t="s">
        <v>3628</v>
      </c>
      <c r="I422" s="731">
        <v>8323.9404296875</v>
      </c>
      <c r="J422" s="731">
        <v>1</v>
      </c>
      <c r="K422" s="732">
        <v>8323.9404296875</v>
      </c>
    </row>
    <row r="423" spans="1:11" ht="14.4" customHeight="1" x14ac:dyDescent="0.3">
      <c r="A423" s="726" t="s">
        <v>569</v>
      </c>
      <c r="B423" s="727" t="s">
        <v>570</v>
      </c>
      <c r="C423" s="728" t="s">
        <v>3001</v>
      </c>
      <c r="D423" s="729" t="s">
        <v>3002</v>
      </c>
      <c r="E423" s="728" t="s">
        <v>3459</v>
      </c>
      <c r="F423" s="729" t="s">
        <v>3460</v>
      </c>
      <c r="G423" s="728" t="s">
        <v>3629</v>
      </c>
      <c r="H423" s="728" t="s">
        <v>3630</v>
      </c>
      <c r="I423" s="731">
        <v>8770.375</v>
      </c>
      <c r="J423" s="731">
        <v>2</v>
      </c>
      <c r="K423" s="732">
        <v>17540.75</v>
      </c>
    </row>
    <row r="424" spans="1:11" ht="14.4" customHeight="1" x14ac:dyDescent="0.3">
      <c r="A424" s="726" t="s">
        <v>569</v>
      </c>
      <c r="B424" s="727" t="s">
        <v>570</v>
      </c>
      <c r="C424" s="728" t="s">
        <v>3001</v>
      </c>
      <c r="D424" s="729" t="s">
        <v>3002</v>
      </c>
      <c r="E424" s="728" t="s">
        <v>3459</v>
      </c>
      <c r="F424" s="729" t="s">
        <v>3460</v>
      </c>
      <c r="G424" s="728" t="s">
        <v>3631</v>
      </c>
      <c r="H424" s="728" t="s">
        <v>3632</v>
      </c>
      <c r="I424" s="731">
        <v>8323.9404296875</v>
      </c>
      <c r="J424" s="731">
        <v>3</v>
      </c>
      <c r="K424" s="732">
        <v>24971.8212890625</v>
      </c>
    </row>
    <row r="425" spans="1:11" ht="14.4" customHeight="1" x14ac:dyDescent="0.3">
      <c r="A425" s="726" t="s">
        <v>569</v>
      </c>
      <c r="B425" s="727" t="s">
        <v>570</v>
      </c>
      <c r="C425" s="728" t="s">
        <v>3001</v>
      </c>
      <c r="D425" s="729" t="s">
        <v>3002</v>
      </c>
      <c r="E425" s="728" t="s">
        <v>3459</v>
      </c>
      <c r="F425" s="729" t="s">
        <v>3460</v>
      </c>
      <c r="G425" s="728" t="s">
        <v>3633</v>
      </c>
      <c r="H425" s="728" t="s">
        <v>3634</v>
      </c>
      <c r="I425" s="731">
        <v>2493.280029296875</v>
      </c>
      <c r="J425" s="731">
        <v>1</v>
      </c>
      <c r="K425" s="732">
        <v>2493.280029296875</v>
      </c>
    </row>
    <row r="426" spans="1:11" ht="14.4" customHeight="1" x14ac:dyDescent="0.3">
      <c r="A426" s="726" t="s">
        <v>569</v>
      </c>
      <c r="B426" s="727" t="s">
        <v>570</v>
      </c>
      <c r="C426" s="728" t="s">
        <v>3001</v>
      </c>
      <c r="D426" s="729" t="s">
        <v>3002</v>
      </c>
      <c r="E426" s="728" t="s">
        <v>3459</v>
      </c>
      <c r="F426" s="729" t="s">
        <v>3460</v>
      </c>
      <c r="G426" s="728" t="s">
        <v>3635</v>
      </c>
      <c r="H426" s="728" t="s">
        <v>3636</v>
      </c>
      <c r="I426" s="731">
        <v>2493.280029296875</v>
      </c>
      <c r="J426" s="731">
        <v>2</v>
      </c>
      <c r="K426" s="732">
        <v>4986.56005859375</v>
      </c>
    </row>
    <row r="427" spans="1:11" ht="14.4" customHeight="1" x14ac:dyDescent="0.3">
      <c r="A427" s="726" t="s">
        <v>569</v>
      </c>
      <c r="B427" s="727" t="s">
        <v>570</v>
      </c>
      <c r="C427" s="728" t="s">
        <v>3001</v>
      </c>
      <c r="D427" s="729" t="s">
        <v>3002</v>
      </c>
      <c r="E427" s="728" t="s">
        <v>3459</v>
      </c>
      <c r="F427" s="729" t="s">
        <v>3460</v>
      </c>
      <c r="G427" s="728" t="s">
        <v>3637</v>
      </c>
      <c r="H427" s="728" t="s">
        <v>3638</v>
      </c>
      <c r="I427" s="731">
        <v>2493.300048828125</v>
      </c>
      <c r="J427" s="731">
        <v>1</v>
      </c>
      <c r="K427" s="732">
        <v>2493.300048828125</v>
      </c>
    </row>
    <row r="428" spans="1:11" ht="14.4" customHeight="1" x14ac:dyDescent="0.3">
      <c r="A428" s="726" t="s">
        <v>569</v>
      </c>
      <c r="B428" s="727" t="s">
        <v>570</v>
      </c>
      <c r="C428" s="728" t="s">
        <v>3001</v>
      </c>
      <c r="D428" s="729" t="s">
        <v>3002</v>
      </c>
      <c r="E428" s="728" t="s">
        <v>3459</v>
      </c>
      <c r="F428" s="729" t="s">
        <v>3460</v>
      </c>
      <c r="G428" s="728" t="s">
        <v>3639</v>
      </c>
      <c r="H428" s="728" t="s">
        <v>3640</v>
      </c>
      <c r="I428" s="731">
        <v>4519.68017578125</v>
      </c>
      <c r="J428" s="731">
        <v>1</v>
      </c>
      <c r="K428" s="732">
        <v>4519.68017578125</v>
      </c>
    </row>
    <row r="429" spans="1:11" ht="14.4" customHeight="1" x14ac:dyDescent="0.3">
      <c r="A429" s="726" t="s">
        <v>569</v>
      </c>
      <c r="B429" s="727" t="s">
        <v>570</v>
      </c>
      <c r="C429" s="728" t="s">
        <v>3001</v>
      </c>
      <c r="D429" s="729" t="s">
        <v>3002</v>
      </c>
      <c r="E429" s="728" t="s">
        <v>3459</v>
      </c>
      <c r="F429" s="729" t="s">
        <v>3460</v>
      </c>
      <c r="G429" s="728" t="s">
        <v>3641</v>
      </c>
      <c r="H429" s="728" t="s">
        <v>3642</v>
      </c>
      <c r="I429" s="731">
        <v>8622.2001953125</v>
      </c>
      <c r="J429" s="731">
        <v>1</v>
      </c>
      <c r="K429" s="732">
        <v>8622.2001953125</v>
      </c>
    </row>
    <row r="430" spans="1:11" ht="14.4" customHeight="1" x14ac:dyDescent="0.3">
      <c r="A430" s="726" t="s">
        <v>569</v>
      </c>
      <c r="B430" s="727" t="s">
        <v>570</v>
      </c>
      <c r="C430" s="728" t="s">
        <v>3001</v>
      </c>
      <c r="D430" s="729" t="s">
        <v>3002</v>
      </c>
      <c r="E430" s="728" t="s">
        <v>3459</v>
      </c>
      <c r="F430" s="729" t="s">
        <v>3460</v>
      </c>
      <c r="G430" s="728" t="s">
        <v>3643</v>
      </c>
      <c r="H430" s="728" t="s">
        <v>3644</v>
      </c>
      <c r="I430" s="731">
        <v>8622.1904296875</v>
      </c>
      <c r="J430" s="731">
        <v>1</v>
      </c>
      <c r="K430" s="732">
        <v>8622.1904296875</v>
      </c>
    </row>
    <row r="431" spans="1:11" ht="14.4" customHeight="1" x14ac:dyDescent="0.3">
      <c r="A431" s="726" t="s">
        <v>569</v>
      </c>
      <c r="B431" s="727" t="s">
        <v>570</v>
      </c>
      <c r="C431" s="728" t="s">
        <v>3001</v>
      </c>
      <c r="D431" s="729" t="s">
        <v>3002</v>
      </c>
      <c r="E431" s="728" t="s">
        <v>3459</v>
      </c>
      <c r="F431" s="729" t="s">
        <v>3460</v>
      </c>
      <c r="G431" s="728" t="s">
        <v>3645</v>
      </c>
      <c r="H431" s="728" t="s">
        <v>3646</v>
      </c>
      <c r="I431" s="731">
        <v>7886.2998046875</v>
      </c>
      <c r="J431" s="731">
        <v>1</v>
      </c>
      <c r="K431" s="732">
        <v>7886.2998046875</v>
      </c>
    </row>
    <row r="432" spans="1:11" ht="14.4" customHeight="1" x14ac:dyDescent="0.3">
      <c r="A432" s="726" t="s">
        <v>569</v>
      </c>
      <c r="B432" s="727" t="s">
        <v>570</v>
      </c>
      <c r="C432" s="728" t="s">
        <v>3001</v>
      </c>
      <c r="D432" s="729" t="s">
        <v>3002</v>
      </c>
      <c r="E432" s="728" t="s">
        <v>3459</v>
      </c>
      <c r="F432" s="729" t="s">
        <v>3460</v>
      </c>
      <c r="G432" s="728" t="s">
        <v>3647</v>
      </c>
      <c r="H432" s="728" t="s">
        <v>3648</v>
      </c>
      <c r="I432" s="731">
        <v>8822.98046875</v>
      </c>
      <c r="J432" s="731">
        <v>4</v>
      </c>
      <c r="K432" s="732">
        <v>35291.921875</v>
      </c>
    </row>
    <row r="433" spans="1:11" ht="14.4" customHeight="1" x14ac:dyDescent="0.3">
      <c r="A433" s="726" t="s">
        <v>569</v>
      </c>
      <c r="B433" s="727" t="s">
        <v>570</v>
      </c>
      <c r="C433" s="728" t="s">
        <v>3001</v>
      </c>
      <c r="D433" s="729" t="s">
        <v>3002</v>
      </c>
      <c r="E433" s="728" t="s">
        <v>3459</v>
      </c>
      <c r="F433" s="729" t="s">
        <v>3460</v>
      </c>
      <c r="G433" s="728" t="s">
        <v>3649</v>
      </c>
      <c r="H433" s="728" t="s">
        <v>3650</v>
      </c>
      <c r="I433" s="731">
        <v>8822.98046875</v>
      </c>
      <c r="J433" s="731">
        <v>1</v>
      </c>
      <c r="K433" s="732">
        <v>8822.98046875</v>
      </c>
    </row>
    <row r="434" spans="1:11" ht="14.4" customHeight="1" x14ac:dyDescent="0.3">
      <c r="A434" s="726" t="s">
        <v>569</v>
      </c>
      <c r="B434" s="727" t="s">
        <v>570</v>
      </c>
      <c r="C434" s="728" t="s">
        <v>3001</v>
      </c>
      <c r="D434" s="729" t="s">
        <v>3002</v>
      </c>
      <c r="E434" s="728" t="s">
        <v>3459</v>
      </c>
      <c r="F434" s="729" t="s">
        <v>3460</v>
      </c>
      <c r="G434" s="728" t="s">
        <v>3651</v>
      </c>
      <c r="H434" s="728" t="s">
        <v>3652</v>
      </c>
      <c r="I434" s="731">
        <v>8822.98046875</v>
      </c>
      <c r="J434" s="731">
        <v>1</v>
      </c>
      <c r="K434" s="732">
        <v>8822.98046875</v>
      </c>
    </row>
    <row r="435" spans="1:11" ht="14.4" customHeight="1" x14ac:dyDescent="0.3">
      <c r="A435" s="726" t="s">
        <v>569</v>
      </c>
      <c r="B435" s="727" t="s">
        <v>570</v>
      </c>
      <c r="C435" s="728" t="s">
        <v>3001</v>
      </c>
      <c r="D435" s="729" t="s">
        <v>3002</v>
      </c>
      <c r="E435" s="728" t="s">
        <v>3459</v>
      </c>
      <c r="F435" s="729" t="s">
        <v>3460</v>
      </c>
      <c r="G435" s="728" t="s">
        <v>3653</v>
      </c>
      <c r="H435" s="728" t="s">
        <v>3654</v>
      </c>
      <c r="I435" s="731">
        <v>9733.34765625</v>
      </c>
      <c r="J435" s="731">
        <v>4</v>
      </c>
      <c r="K435" s="732">
        <v>38933.390625</v>
      </c>
    </row>
    <row r="436" spans="1:11" ht="14.4" customHeight="1" x14ac:dyDescent="0.3">
      <c r="A436" s="726" t="s">
        <v>569</v>
      </c>
      <c r="B436" s="727" t="s">
        <v>570</v>
      </c>
      <c r="C436" s="728" t="s">
        <v>3001</v>
      </c>
      <c r="D436" s="729" t="s">
        <v>3002</v>
      </c>
      <c r="E436" s="728" t="s">
        <v>3459</v>
      </c>
      <c r="F436" s="729" t="s">
        <v>3460</v>
      </c>
      <c r="G436" s="728" t="s">
        <v>3655</v>
      </c>
      <c r="H436" s="728" t="s">
        <v>3656</v>
      </c>
      <c r="I436" s="731">
        <v>9733.3603515625</v>
      </c>
      <c r="J436" s="731">
        <v>1</v>
      </c>
      <c r="K436" s="732">
        <v>9733.3603515625</v>
      </c>
    </row>
    <row r="437" spans="1:11" ht="14.4" customHeight="1" x14ac:dyDescent="0.3">
      <c r="A437" s="726" t="s">
        <v>569</v>
      </c>
      <c r="B437" s="727" t="s">
        <v>570</v>
      </c>
      <c r="C437" s="728" t="s">
        <v>3001</v>
      </c>
      <c r="D437" s="729" t="s">
        <v>3002</v>
      </c>
      <c r="E437" s="728" t="s">
        <v>3459</v>
      </c>
      <c r="F437" s="729" t="s">
        <v>3460</v>
      </c>
      <c r="G437" s="728" t="s">
        <v>3657</v>
      </c>
      <c r="H437" s="728" t="s">
        <v>3658</v>
      </c>
      <c r="I437" s="731">
        <v>8294.7099609375</v>
      </c>
      <c r="J437" s="731">
        <v>1</v>
      </c>
      <c r="K437" s="732">
        <v>8294.7099609375</v>
      </c>
    </row>
    <row r="438" spans="1:11" ht="14.4" customHeight="1" x14ac:dyDescent="0.3">
      <c r="A438" s="726" t="s">
        <v>569</v>
      </c>
      <c r="B438" s="727" t="s">
        <v>570</v>
      </c>
      <c r="C438" s="728" t="s">
        <v>3001</v>
      </c>
      <c r="D438" s="729" t="s">
        <v>3002</v>
      </c>
      <c r="E438" s="728" t="s">
        <v>3459</v>
      </c>
      <c r="F438" s="729" t="s">
        <v>3460</v>
      </c>
      <c r="G438" s="728" t="s">
        <v>3659</v>
      </c>
      <c r="H438" s="728" t="s">
        <v>3660</v>
      </c>
      <c r="I438" s="731">
        <v>8294.7001953125</v>
      </c>
      <c r="J438" s="731">
        <v>1</v>
      </c>
      <c r="K438" s="732">
        <v>8294.7001953125</v>
      </c>
    </row>
    <row r="439" spans="1:11" ht="14.4" customHeight="1" x14ac:dyDescent="0.3">
      <c r="A439" s="726" t="s">
        <v>569</v>
      </c>
      <c r="B439" s="727" t="s">
        <v>570</v>
      </c>
      <c r="C439" s="728" t="s">
        <v>3001</v>
      </c>
      <c r="D439" s="729" t="s">
        <v>3002</v>
      </c>
      <c r="E439" s="728" t="s">
        <v>3459</v>
      </c>
      <c r="F439" s="729" t="s">
        <v>3460</v>
      </c>
      <c r="G439" s="728" t="s">
        <v>3661</v>
      </c>
      <c r="H439" s="728" t="s">
        <v>3662</v>
      </c>
      <c r="I439" s="731">
        <v>8294.7001953125</v>
      </c>
      <c r="J439" s="731">
        <v>1</v>
      </c>
      <c r="K439" s="732">
        <v>8294.7001953125</v>
      </c>
    </row>
    <row r="440" spans="1:11" ht="14.4" customHeight="1" x14ac:dyDescent="0.3">
      <c r="A440" s="726" t="s">
        <v>569</v>
      </c>
      <c r="B440" s="727" t="s">
        <v>570</v>
      </c>
      <c r="C440" s="728" t="s">
        <v>3001</v>
      </c>
      <c r="D440" s="729" t="s">
        <v>3002</v>
      </c>
      <c r="E440" s="728" t="s">
        <v>3459</v>
      </c>
      <c r="F440" s="729" t="s">
        <v>3460</v>
      </c>
      <c r="G440" s="728" t="s">
        <v>3663</v>
      </c>
      <c r="H440" s="728" t="s">
        <v>3664</v>
      </c>
      <c r="I440" s="731">
        <v>9517.9501953125</v>
      </c>
      <c r="J440" s="731">
        <v>2</v>
      </c>
      <c r="K440" s="732">
        <v>19035.900390625</v>
      </c>
    </row>
    <row r="441" spans="1:11" ht="14.4" customHeight="1" x14ac:dyDescent="0.3">
      <c r="A441" s="726" t="s">
        <v>569</v>
      </c>
      <c r="B441" s="727" t="s">
        <v>570</v>
      </c>
      <c r="C441" s="728" t="s">
        <v>3001</v>
      </c>
      <c r="D441" s="729" t="s">
        <v>3002</v>
      </c>
      <c r="E441" s="728" t="s">
        <v>3459</v>
      </c>
      <c r="F441" s="729" t="s">
        <v>3460</v>
      </c>
      <c r="G441" s="728" t="s">
        <v>3665</v>
      </c>
      <c r="H441" s="728" t="s">
        <v>3666</v>
      </c>
      <c r="I441" s="731">
        <v>9518</v>
      </c>
      <c r="J441" s="731">
        <v>1</v>
      </c>
      <c r="K441" s="732">
        <v>9518</v>
      </c>
    </row>
    <row r="442" spans="1:11" ht="14.4" customHeight="1" x14ac:dyDescent="0.3">
      <c r="A442" s="726" t="s">
        <v>569</v>
      </c>
      <c r="B442" s="727" t="s">
        <v>570</v>
      </c>
      <c r="C442" s="728" t="s">
        <v>3001</v>
      </c>
      <c r="D442" s="729" t="s">
        <v>3002</v>
      </c>
      <c r="E442" s="728" t="s">
        <v>3459</v>
      </c>
      <c r="F442" s="729" t="s">
        <v>3460</v>
      </c>
      <c r="G442" s="728" t="s">
        <v>3667</v>
      </c>
      <c r="H442" s="728" t="s">
        <v>3668</v>
      </c>
      <c r="I442" s="731">
        <v>6938.89013671875</v>
      </c>
      <c r="J442" s="731">
        <v>1</v>
      </c>
      <c r="K442" s="732">
        <v>6938.89013671875</v>
      </c>
    </row>
    <row r="443" spans="1:11" ht="14.4" customHeight="1" x14ac:dyDescent="0.3">
      <c r="A443" s="726" t="s">
        <v>569</v>
      </c>
      <c r="B443" s="727" t="s">
        <v>570</v>
      </c>
      <c r="C443" s="728" t="s">
        <v>3001</v>
      </c>
      <c r="D443" s="729" t="s">
        <v>3002</v>
      </c>
      <c r="E443" s="728" t="s">
        <v>3459</v>
      </c>
      <c r="F443" s="729" t="s">
        <v>3460</v>
      </c>
      <c r="G443" s="728" t="s">
        <v>3669</v>
      </c>
      <c r="H443" s="728" t="s">
        <v>3670</v>
      </c>
      <c r="I443" s="731">
        <v>6938.89990234375</v>
      </c>
      <c r="J443" s="731">
        <v>1</v>
      </c>
      <c r="K443" s="732">
        <v>6938.89990234375</v>
      </c>
    </row>
    <row r="444" spans="1:11" ht="14.4" customHeight="1" x14ac:dyDescent="0.3">
      <c r="A444" s="726" t="s">
        <v>569</v>
      </c>
      <c r="B444" s="727" t="s">
        <v>570</v>
      </c>
      <c r="C444" s="728" t="s">
        <v>3001</v>
      </c>
      <c r="D444" s="729" t="s">
        <v>3002</v>
      </c>
      <c r="E444" s="728" t="s">
        <v>3459</v>
      </c>
      <c r="F444" s="729" t="s">
        <v>3460</v>
      </c>
      <c r="G444" s="728" t="s">
        <v>3671</v>
      </c>
      <c r="H444" s="728" t="s">
        <v>3672</v>
      </c>
      <c r="I444" s="731">
        <v>6938.949951171875</v>
      </c>
      <c r="J444" s="731">
        <v>2</v>
      </c>
      <c r="K444" s="732">
        <v>13877.89990234375</v>
      </c>
    </row>
    <row r="445" spans="1:11" ht="14.4" customHeight="1" x14ac:dyDescent="0.3">
      <c r="A445" s="726" t="s">
        <v>569</v>
      </c>
      <c r="B445" s="727" t="s">
        <v>570</v>
      </c>
      <c r="C445" s="728" t="s">
        <v>3001</v>
      </c>
      <c r="D445" s="729" t="s">
        <v>3002</v>
      </c>
      <c r="E445" s="728" t="s">
        <v>3459</v>
      </c>
      <c r="F445" s="729" t="s">
        <v>3460</v>
      </c>
      <c r="G445" s="728" t="s">
        <v>3673</v>
      </c>
      <c r="H445" s="728" t="s">
        <v>3674</v>
      </c>
      <c r="I445" s="731">
        <v>7424.2998046875</v>
      </c>
      <c r="J445" s="731">
        <v>1</v>
      </c>
      <c r="K445" s="732">
        <v>7424.2998046875</v>
      </c>
    </row>
    <row r="446" spans="1:11" ht="14.4" customHeight="1" x14ac:dyDescent="0.3">
      <c r="A446" s="726" t="s">
        <v>569</v>
      </c>
      <c r="B446" s="727" t="s">
        <v>570</v>
      </c>
      <c r="C446" s="728" t="s">
        <v>3001</v>
      </c>
      <c r="D446" s="729" t="s">
        <v>3002</v>
      </c>
      <c r="E446" s="728" t="s">
        <v>3459</v>
      </c>
      <c r="F446" s="729" t="s">
        <v>3460</v>
      </c>
      <c r="G446" s="728" t="s">
        <v>3675</v>
      </c>
      <c r="H446" s="728" t="s">
        <v>3676</v>
      </c>
      <c r="I446" s="731">
        <v>7424.2998046875</v>
      </c>
      <c r="J446" s="731">
        <v>1</v>
      </c>
      <c r="K446" s="732">
        <v>7424.2998046875</v>
      </c>
    </row>
    <row r="447" spans="1:11" ht="14.4" customHeight="1" x14ac:dyDescent="0.3">
      <c r="A447" s="726" t="s">
        <v>569</v>
      </c>
      <c r="B447" s="727" t="s">
        <v>570</v>
      </c>
      <c r="C447" s="728" t="s">
        <v>3001</v>
      </c>
      <c r="D447" s="729" t="s">
        <v>3002</v>
      </c>
      <c r="E447" s="728" t="s">
        <v>3459</v>
      </c>
      <c r="F447" s="729" t="s">
        <v>3460</v>
      </c>
      <c r="G447" s="728" t="s">
        <v>3677</v>
      </c>
      <c r="H447" s="728" t="s">
        <v>3678</v>
      </c>
      <c r="I447" s="731">
        <v>12135.0400390625</v>
      </c>
      <c r="J447" s="731">
        <v>1</v>
      </c>
      <c r="K447" s="732">
        <v>12135.0400390625</v>
      </c>
    </row>
    <row r="448" spans="1:11" ht="14.4" customHeight="1" x14ac:dyDescent="0.3">
      <c r="A448" s="726" t="s">
        <v>569</v>
      </c>
      <c r="B448" s="727" t="s">
        <v>570</v>
      </c>
      <c r="C448" s="728" t="s">
        <v>3001</v>
      </c>
      <c r="D448" s="729" t="s">
        <v>3002</v>
      </c>
      <c r="E448" s="728" t="s">
        <v>3459</v>
      </c>
      <c r="F448" s="729" t="s">
        <v>3460</v>
      </c>
      <c r="G448" s="728" t="s">
        <v>3679</v>
      </c>
      <c r="H448" s="728" t="s">
        <v>3680</v>
      </c>
      <c r="I448" s="731">
        <v>12135.009765625</v>
      </c>
      <c r="J448" s="731">
        <v>1</v>
      </c>
      <c r="K448" s="732">
        <v>12135.009765625</v>
      </c>
    </row>
    <row r="449" spans="1:11" ht="14.4" customHeight="1" x14ac:dyDescent="0.3">
      <c r="A449" s="726" t="s">
        <v>569</v>
      </c>
      <c r="B449" s="727" t="s">
        <v>570</v>
      </c>
      <c r="C449" s="728" t="s">
        <v>3001</v>
      </c>
      <c r="D449" s="729" t="s">
        <v>3002</v>
      </c>
      <c r="E449" s="728" t="s">
        <v>3459</v>
      </c>
      <c r="F449" s="729" t="s">
        <v>3460</v>
      </c>
      <c r="G449" s="728" t="s">
        <v>3681</v>
      </c>
      <c r="H449" s="728" t="s">
        <v>3682</v>
      </c>
      <c r="I449" s="731">
        <v>12135.01953125</v>
      </c>
      <c r="J449" s="731">
        <v>1</v>
      </c>
      <c r="K449" s="732">
        <v>12135.01953125</v>
      </c>
    </row>
    <row r="450" spans="1:11" ht="14.4" customHeight="1" x14ac:dyDescent="0.3">
      <c r="A450" s="726" t="s">
        <v>569</v>
      </c>
      <c r="B450" s="727" t="s">
        <v>570</v>
      </c>
      <c r="C450" s="728" t="s">
        <v>3001</v>
      </c>
      <c r="D450" s="729" t="s">
        <v>3002</v>
      </c>
      <c r="E450" s="728" t="s">
        <v>3459</v>
      </c>
      <c r="F450" s="729" t="s">
        <v>3460</v>
      </c>
      <c r="G450" s="728" t="s">
        <v>3683</v>
      </c>
      <c r="H450" s="728" t="s">
        <v>3684</v>
      </c>
      <c r="I450" s="731">
        <v>10645.6796875</v>
      </c>
      <c r="J450" s="731">
        <v>1</v>
      </c>
      <c r="K450" s="732">
        <v>10645.6796875</v>
      </c>
    </row>
    <row r="451" spans="1:11" ht="14.4" customHeight="1" x14ac:dyDescent="0.3">
      <c r="A451" s="726" t="s">
        <v>569</v>
      </c>
      <c r="B451" s="727" t="s">
        <v>570</v>
      </c>
      <c r="C451" s="728" t="s">
        <v>3001</v>
      </c>
      <c r="D451" s="729" t="s">
        <v>3002</v>
      </c>
      <c r="E451" s="728" t="s">
        <v>3459</v>
      </c>
      <c r="F451" s="729" t="s">
        <v>3460</v>
      </c>
      <c r="G451" s="728" t="s">
        <v>3685</v>
      </c>
      <c r="H451" s="728" t="s">
        <v>3686</v>
      </c>
      <c r="I451" s="731">
        <v>8695.2998046875</v>
      </c>
      <c r="J451" s="731">
        <v>3</v>
      </c>
      <c r="K451" s="732">
        <v>26085.8994140625</v>
      </c>
    </row>
    <row r="452" spans="1:11" ht="14.4" customHeight="1" x14ac:dyDescent="0.3">
      <c r="A452" s="726" t="s">
        <v>569</v>
      </c>
      <c r="B452" s="727" t="s">
        <v>570</v>
      </c>
      <c r="C452" s="728" t="s">
        <v>3001</v>
      </c>
      <c r="D452" s="729" t="s">
        <v>3002</v>
      </c>
      <c r="E452" s="728" t="s">
        <v>3459</v>
      </c>
      <c r="F452" s="729" t="s">
        <v>3460</v>
      </c>
      <c r="G452" s="728" t="s">
        <v>3687</v>
      </c>
      <c r="H452" s="728" t="s">
        <v>3688</v>
      </c>
      <c r="I452" s="731">
        <v>8695.2998046875</v>
      </c>
      <c r="J452" s="731">
        <v>1</v>
      </c>
      <c r="K452" s="732">
        <v>8695.2998046875</v>
      </c>
    </row>
    <row r="453" spans="1:11" ht="14.4" customHeight="1" x14ac:dyDescent="0.3">
      <c r="A453" s="726" t="s">
        <v>569</v>
      </c>
      <c r="B453" s="727" t="s">
        <v>570</v>
      </c>
      <c r="C453" s="728" t="s">
        <v>3001</v>
      </c>
      <c r="D453" s="729" t="s">
        <v>3002</v>
      </c>
      <c r="E453" s="728" t="s">
        <v>3459</v>
      </c>
      <c r="F453" s="729" t="s">
        <v>3460</v>
      </c>
      <c r="G453" s="728" t="s">
        <v>3689</v>
      </c>
      <c r="H453" s="728" t="s">
        <v>3690</v>
      </c>
      <c r="I453" s="731">
        <v>597.489990234375</v>
      </c>
      <c r="J453" s="731">
        <v>1</v>
      </c>
      <c r="K453" s="732">
        <v>597.489990234375</v>
      </c>
    </row>
    <row r="454" spans="1:11" ht="14.4" customHeight="1" x14ac:dyDescent="0.3">
      <c r="A454" s="726" t="s">
        <v>569</v>
      </c>
      <c r="B454" s="727" t="s">
        <v>570</v>
      </c>
      <c r="C454" s="728" t="s">
        <v>3001</v>
      </c>
      <c r="D454" s="729" t="s">
        <v>3002</v>
      </c>
      <c r="E454" s="728" t="s">
        <v>3459</v>
      </c>
      <c r="F454" s="729" t="s">
        <v>3460</v>
      </c>
      <c r="G454" s="728" t="s">
        <v>3691</v>
      </c>
      <c r="H454" s="728" t="s">
        <v>3692</v>
      </c>
      <c r="I454" s="731">
        <v>597.49213518415183</v>
      </c>
      <c r="J454" s="731">
        <v>16</v>
      </c>
      <c r="K454" s="732">
        <v>9559.8798828125</v>
      </c>
    </row>
    <row r="455" spans="1:11" ht="14.4" customHeight="1" x14ac:dyDescent="0.3">
      <c r="A455" s="726" t="s">
        <v>569</v>
      </c>
      <c r="B455" s="727" t="s">
        <v>570</v>
      </c>
      <c r="C455" s="728" t="s">
        <v>3001</v>
      </c>
      <c r="D455" s="729" t="s">
        <v>3002</v>
      </c>
      <c r="E455" s="728" t="s">
        <v>3459</v>
      </c>
      <c r="F455" s="729" t="s">
        <v>3460</v>
      </c>
      <c r="G455" s="728" t="s">
        <v>3693</v>
      </c>
      <c r="H455" s="728" t="s">
        <v>3694</v>
      </c>
      <c r="I455" s="731">
        <v>597.49316257383771</v>
      </c>
      <c r="J455" s="731">
        <v>47</v>
      </c>
      <c r="K455" s="732">
        <v>28082.169616699219</v>
      </c>
    </row>
    <row r="456" spans="1:11" ht="14.4" customHeight="1" x14ac:dyDescent="0.3">
      <c r="A456" s="726" t="s">
        <v>569</v>
      </c>
      <c r="B456" s="727" t="s">
        <v>570</v>
      </c>
      <c r="C456" s="728" t="s">
        <v>3001</v>
      </c>
      <c r="D456" s="729" t="s">
        <v>3002</v>
      </c>
      <c r="E456" s="728" t="s">
        <v>3459</v>
      </c>
      <c r="F456" s="729" t="s">
        <v>3460</v>
      </c>
      <c r="G456" s="728" t="s">
        <v>3695</v>
      </c>
      <c r="H456" s="728" t="s">
        <v>3696</v>
      </c>
      <c r="I456" s="731">
        <v>597.49165852864587</v>
      </c>
      <c r="J456" s="731">
        <v>12</v>
      </c>
      <c r="K456" s="732">
        <v>7169.89990234375</v>
      </c>
    </row>
    <row r="457" spans="1:11" ht="14.4" customHeight="1" x14ac:dyDescent="0.3">
      <c r="A457" s="726" t="s">
        <v>569</v>
      </c>
      <c r="B457" s="727" t="s">
        <v>570</v>
      </c>
      <c r="C457" s="728" t="s">
        <v>3001</v>
      </c>
      <c r="D457" s="729" t="s">
        <v>3002</v>
      </c>
      <c r="E457" s="728" t="s">
        <v>3459</v>
      </c>
      <c r="F457" s="729" t="s">
        <v>3460</v>
      </c>
      <c r="G457" s="728" t="s">
        <v>3697</v>
      </c>
      <c r="H457" s="728" t="s">
        <v>3698</v>
      </c>
      <c r="I457" s="731">
        <v>597.489990234375</v>
      </c>
      <c r="J457" s="731">
        <v>1</v>
      </c>
      <c r="K457" s="732">
        <v>597.489990234375</v>
      </c>
    </row>
    <row r="458" spans="1:11" ht="14.4" customHeight="1" x14ac:dyDescent="0.3">
      <c r="A458" s="726" t="s">
        <v>569</v>
      </c>
      <c r="B458" s="727" t="s">
        <v>570</v>
      </c>
      <c r="C458" s="728" t="s">
        <v>3001</v>
      </c>
      <c r="D458" s="729" t="s">
        <v>3002</v>
      </c>
      <c r="E458" s="728" t="s">
        <v>3459</v>
      </c>
      <c r="F458" s="729" t="s">
        <v>3460</v>
      </c>
      <c r="G458" s="728" t="s">
        <v>3699</v>
      </c>
      <c r="H458" s="728" t="s">
        <v>3700</v>
      </c>
      <c r="I458" s="731">
        <v>9087.1201171875</v>
      </c>
      <c r="J458" s="731">
        <v>1</v>
      </c>
      <c r="K458" s="732">
        <v>9087.1201171875</v>
      </c>
    </row>
    <row r="459" spans="1:11" ht="14.4" customHeight="1" x14ac:dyDescent="0.3">
      <c r="A459" s="726" t="s">
        <v>569</v>
      </c>
      <c r="B459" s="727" t="s">
        <v>570</v>
      </c>
      <c r="C459" s="728" t="s">
        <v>3001</v>
      </c>
      <c r="D459" s="729" t="s">
        <v>3002</v>
      </c>
      <c r="E459" s="728" t="s">
        <v>3459</v>
      </c>
      <c r="F459" s="729" t="s">
        <v>3460</v>
      </c>
      <c r="G459" s="728" t="s">
        <v>3701</v>
      </c>
      <c r="H459" s="728" t="s">
        <v>3702</v>
      </c>
      <c r="I459" s="731">
        <v>9087.1298828125</v>
      </c>
      <c r="J459" s="731">
        <v>1</v>
      </c>
      <c r="K459" s="732">
        <v>9087.1298828125</v>
      </c>
    </row>
    <row r="460" spans="1:11" ht="14.4" customHeight="1" x14ac:dyDescent="0.3">
      <c r="A460" s="726" t="s">
        <v>569</v>
      </c>
      <c r="B460" s="727" t="s">
        <v>570</v>
      </c>
      <c r="C460" s="728" t="s">
        <v>3001</v>
      </c>
      <c r="D460" s="729" t="s">
        <v>3002</v>
      </c>
      <c r="E460" s="728" t="s">
        <v>3459</v>
      </c>
      <c r="F460" s="729" t="s">
        <v>3460</v>
      </c>
      <c r="G460" s="728" t="s">
        <v>3703</v>
      </c>
      <c r="H460" s="728" t="s">
        <v>3704</v>
      </c>
      <c r="I460" s="731">
        <v>9087.1298828125</v>
      </c>
      <c r="J460" s="731">
        <v>2</v>
      </c>
      <c r="K460" s="732">
        <v>18174.259765625</v>
      </c>
    </row>
    <row r="461" spans="1:11" ht="14.4" customHeight="1" x14ac:dyDescent="0.3">
      <c r="A461" s="726" t="s">
        <v>569</v>
      </c>
      <c r="B461" s="727" t="s">
        <v>570</v>
      </c>
      <c r="C461" s="728" t="s">
        <v>3001</v>
      </c>
      <c r="D461" s="729" t="s">
        <v>3002</v>
      </c>
      <c r="E461" s="728" t="s">
        <v>3459</v>
      </c>
      <c r="F461" s="729" t="s">
        <v>3460</v>
      </c>
      <c r="G461" s="728" t="s">
        <v>3705</v>
      </c>
      <c r="H461" s="728" t="s">
        <v>3706</v>
      </c>
      <c r="I461" s="731">
        <v>9087.1298828125</v>
      </c>
      <c r="J461" s="731">
        <v>1</v>
      </c>
      <c r="K461" s="732">
        <v>9087.1298828125</v>
      </c>
    </row>
    <row r="462" spans="1:11" ht="14.4" customHeight="1" x14ac:dyDescent="0.3">
      <c r="A462" s="726" t="s">
        <v>569</v>
      </c>
      <c r="B462" s="727" t="s">
        <v>570</v>
      </c>
      <c r="C462" s="728" t="s">
        <v>3001</v>
      </c>
      <c r="D462" s="729" t="s">
        <v>3002</v>
      </c>
      <c r="E462" s="728" t="s">
        <v>3459</v>
      </c>
      <c r="F462" s="729" t="s">
        <v>3460</v>
      </c>
      <c r="G462" s="728" t="s">
        <v>3707</v>
      </c>
      <c r="H462" s="728" t="s">
        <v>3708</v>
      </c>
      <c r="I462" s="731">
        <v>9885.41015625</v>
      </c>
      <c r="J462" s="731">
        <v>1</v>
      </c>
      <c r="K462" s="732">
        <v>9885.41015625</v>
      </c>
    </row>
    <row r="463" spans="1:11" ht="14.4" customHeight="1" x14ac:dyDescent="0.3">
      <c r="A463" s="726" t="s">
        <v>569</v>
      </c>
      <c r="B463" s="727" t="s">
        <v>570</v>
      </c>
      <c r="C463" s="728" t="s">
        <v>3001</v>
      </c>
      <c r="D463" s="729" t="s">
        <v>3002</v>
      </c>
      <c r="E463" s="728" t="s">
        <v>3459</v>
      </c>
      <c r="F463" s="729" t="s">
        <v>3460</v>
      </c>
      <c r="G463" s="728" t="s">
        <v>3709</v>
      </c>
      <c r="H463" s="728" t="s">
        <v>3710</v>
      </c>
      <c r="I463" s="731">
        <v>8710.8896484375</v>
      </c>
      <c r="J463" s="731">
        <v>1</v>
      </c>
      <c r="K463" s="732">
        <v>8710.8896484375</v>
      </c>
    </row>
    <row r="464" spans="1:11" ht="14.4" customHeight="1" x14ac:dyDescent="0.3">
      <c r="A464" s="726" t="s">
        <v>569</v>
      </c>
      <c r="B464" s="727" t="s">
        <v>570</v>
      </c>
      <c r="C464" s="728" t="s">
        <v>3001</v>
      </c>
      <c r="D464" s="729" t="s">
        <v>3002</v>
      </c>
      <c r="E464" s="728" t="s">
        <v>3459</v>
      </c>
      <c r="F464" s="729" t="s">
        <v>3460</v>
      </c>
      <c r="G464" s="728" t="s">
        <v>3711</v>
      </c>
      <c r="H464" s="728" t="s">
        <v>3712</v>
      </c>
      <c r="I464" s="731">
        <v>8710.91015625</v>
      </c>
      <c r="J464" s="731">
        <v>1</v>
      </c>
      <c r="K464" s="732">
        <v>8710.91015625</v>
      </c>
    </row>
    <row r="465" spans="1:11" ht="14.4" customHeight="1" x14ac:dyDescent="0.3">
      <c r="A465" s="726" t="s">
        <v>569</v>
      </c>
      <c r="B465" s="727" t="s">
        <v>570</v>
      </c>
      <c r="C465" s="728" t="s">
        <v>3001</v>
      </c>
      <c r="D465" s="729" t="s">
        <v>3002</v>
      </c>
      <c r="E465" s="728" t="s">
        <v>3459</v>
      </c>
      <c r="F465" s="729" t="s">
        <v>3460</v>
      </c>
      <c r="G465" s="728" t="s">
        <v>3713</v>
      </c>
      <c r="H465" s="728" t="s">
        <v>3714</v>
      </c>
      <c r="I465" s="731">
        <v>5822.68017578125</v>
      </c>
      <c r="J465" s="731">
        <v>1</v>
      </c>
      <c r="K465" s="732">
        <v>5822.68017578125</v>
      </c>
    </row>
    <row r="466" spans="1:11" ht="14.4" customHeight="1" x14ac:dyDescent="0.3">
      <c r="A466" s="726" t="s">
        <v>569</v>
      </c>
      <c r="B466" s="727" t="s">
        <v>570</v>
      </c>
      <c r="C466" s="728" t="s">
        <v>3001</v>
      </c>
      <c r="D466" s="729" t="s">
        <v>3002</v>
      </c>
      <c r="E466" s="728" t="s">
        <v>3459</v>
      </c>
      <c r="F466" s="729" t="s">
        <v>3460</v>
      </c>
      <c r="G466" s="728" t="s">
        <v>3715</v>
      </c>
      <c r="H466" s="728" t="s">
        <v>3716</v>
      </c>
      <c r="I466" s="731">
        <v>5822.68017578125</v>
      </c>
      <c r="J466" s="731">
        <v>1</v>
      </c>
      <c r="K466" s="732">
        <v>5822.68017578125</v>
      </c>
    </row>
    <row r="467" spans="1:11" ht="14.4" customHeight="1" x14ac:dyDescent="0.3">
      <c r="A467" s="726" t="s">
        <v>569</v>
      </c>
      <c r="B467" s="727" t="s">
        <v>570</v>
      </c>
      <c r="C467" s="728" t="s">
        <v>3001</v>
      </c>
      <c r="D467" s="729" t="s">
        <v>3002</v>
      </c>
      <c r="E467" s="728" t="s">
        <v>3459</v>
      </c>
      <c r="F467" s="729" t="s">
        <v>3460</v>
      </c>
      <c r="G467" s="728" t="s">
        <v>3717</v>
      </c>
      <c r="H467" s="728" t="s">
        <v>3718</v>
      </c>
      <c r="I467" s="731">
        <v>7179.33984375</v>
      </c>
      <c r="J467" s="731">
        <v>1</v>
      </c>
      <c r="K467" s="732">
        <v>7179.33984375</v>
      </c>
    </row>
    <row r="468" spans="1:11" ht="14.4" customHeight="1" x14ac:dyDescent="0.3">
      <c r="A468" s="726" t="s">
        <v>569</v>
      </c>
      <c r="B468" s="727" t="s">
        <v>570</v>
      </c>
      <c r="C468" s="728" t="s">
        <v>3001</v>
      </c>
      <c r="D468" s="729" t="s">
        <v>3002</v>
      </c>
      <c r="E468" s="728" t="s">
        <v>3459</v>
      </c>
      <c r="F468" s="729" t="s">
        <v>3460</v>
      </c>
      <c r="G468" s="728" t="s">
        <v>3719</v>
      </c>
      <c r="H468" s="728" t="s">
        <v>3720</v>
      </c>
      <c r="I468" s="731">
        <v>5822.68017578125</v>
      </c>
      <c r="J468" s="731">
        <v>1</v>
      </c>
      <c r="K468" s="732">
        <v>5822.68017578125</v>
      </c>
    </row>
    <row r="469" spans="1:11" ht="14.4" customHeight="1" x14ac:dyDescent="0.3">
      <c r="A469" s="726" t="s">
        <v>569</v>
      </c>
      <c r="B469" s="727" t="s">
        <v>570</v>
      </c>
      <c r="C469" s="728" t="s">
        <v>3001</v>
      </c>
      <c r="D469" s="729" t="s">
        <v>3002</v>
      </c>
      <c r="E469" s="728" t="s">
        <v>3459</v>
      </c>
      <c r="F469" s="729" t="s">
        <v>3460</v>
      </c>
      <c r="G469" s="728" t="s">
        <v>3721</v>
      </c>
      <c r="H469" s="728" t="s">
        <v>3722</v>
      </c>
      <c r="I469" s="731">
        <v>3138.239990234375</v>
      </c>
      <c r="J469" s="731">
        <v>1</v>
      </c>
      <c r="K469" s="732">
        <v>3138.239990234375</v>
      </c>
    </row>
    <row r="470" spans="1:11" ht="14.4" customHeight="1" x14ac:dyDescent="0.3">
      <c r="A470" s="726" t="s">
        <v>569</v>
      </c>
      <c r="B470" s="727" t="s">
        <v>570</v>
      </c>
      <c r="C470" s="728" t="s">
        <v>3001</v>
      </c>
      <c r="D470" s="729" t="s">
        <v>3002</v>
      </c>
      <c r="E470" s="728" t="s">
        <v>3459</v>
      </c>
      <c r="F470" s="729" t="s">
        <v>3460</v>
      </c>
      <c r="G470" s="728" t="s">
        <v>3723</v>
      </c>
      <c r="H470" s="728" t="s">
        <v>3724</v>
      </c>
      <c r="I470" s="731">
        <v>3138.22998046875</v>
      </c>
      <c r="J470" s="731">
        <v>1</v>
      </c>
      <c r="K470" s="732">
        <v>3138.22998046875</v>
      </c>
    </row>
    <row r="471" spans="1:11" ht="14.4" customHeight="1" x14ac:dyDescent="0.3">
      <c r="A471" s="726" t="s">
        <v>569</v>
      </c>
      <c r="B471" s="727" t="s">
        <v>570</v>
      </c>
      <c r="C471" s="728" t="s">
        <v>3001</v>
      </c>
      <c r="D471" s="729" t="s">
        <v>3002</v>
      </c>
      <c r="E471" s="728" t="s">
        <v>3459</v>
      </c>
      <c r="F471" s="729" t="s">
        <v>3460</v>
      </c>
      <c r="G471" s="728" t="s">
        <v>3725</v>
      </c>
      <c r="H471" s="728" t="s">
        <v>3726</v>
      </c>
      <c r="I471" s="731">
        <v>3138.239990234375</v>
      </c>
      <c r="J471" s="731">
        <v>2</v>
      </c>
      <c r="K471" s="732">
        <v>6276.47998046875</v>
      </c>
    </row>
    <row r="472" spans="1:11" ht="14.4" customHeight="1" x14ac:dyDescent="0.3">
      <c r="A472" s="726" t="s">
        <v>569</v>
      </c>
      <c r="B472" s="727" t="s">
        <v>570</v>
      </c>
      <c r="C472" s="728" t="s">
        <v>3001</v>
      </c>
      <c r="D472" s="729" t="s">
        <v>3002</v>
      </c>
      <c r="E472" s="728" t="s">
        <v>3459</v>
      </c>
      <c r="F472" s="729" t="s">
        <v>3460</v>
      </c>
      <c r="G472" s="728" t="s">
        <v>3727</v>
      </c>
      <c r="H472" s="728" t="s">
        <v>3728</v>
      </c>
      <c r="I472" s="731">
        <v>14092.099609375</v>
      </c>
      <c r="J472" s="731">
        <v>1</v>
      </c>
      <c r="K472" s="732">
        <v>14092.099609375</v>
      </c>
    </row>
    <row r="473" spans="1:11" ht="14.4" customHeight="1" x14ac:dyDescent="0.3">
      <c r="A473" s="726" t="s">
        <v>569</v>
      </c>
      <c r="B473" s="727" t="s">
        <v>570</v>
      </c>
      <c r="C473" s="728" t="s">
        <v>3001</v>
      </c>
      <c r="D473" s="729" t="s">
        <v>3002</v>
      </c>
      <c r="E473" s="728" t="s">
        <v>3459</v>
      </c>
      <c r="F473" s="729" t="s">
        <v>3460</v>
      </c>
      <c r="G473" s="728" t="s">
        <v>3729</v>
      </c>
      <c r="H473" s="728" t="s">
        <v>3730</v>
      </c>
      <c r="I473" s="731">
        <v>7466.309895833333</v>
      </c>
      <c r="J473" s="731">
        <v>3</v>
      </c>
      <c r="K473" s="732">
        <v>22398.9296875</v>
      </c>
    </row>
    <row r="474" spans="1:11" ht="14.4" customHeight="1" x14ac:dyDescent="0.3">
      <c r="A474" s="726" t="s">
        <v>569</v>
      </c>
      <c r="B474" s="727" t="s">
        <v>570</v>
      </c>
      <c r="C474" s="728" t="s">
        <v>3001</v>
      </c>
      <c r="D474" s="729" t="s">
        <v>3002</v>
      </c>
      <c r="E474" s="728" t="s">
        <v>3459</v>
      </c>
      <c r="F474" s="729" t="s">
        <v>3460</v>
      </c>
      <c r="G474" s="728" t="s">
        <v>3731</v>
      </c>
      <c r="H474" s="728" t="s">
        <v>3732</v>
      </c>
      <c r="I474" s="731">
        <v>14512.1904296875</v>
      </c>
      <c r="J474" s="731">
        <v>1</v>
      </c>
      <c r="K474" s="732">
        <v>14512.1904296875</v>
      </c>
    </row>
    <row r="475" spans="1:11" ht="14.4" customHeight="1" x14ac:dyDescent="0.3">
      <c r="A475" s="726" t="s">
        <v>569</v>
      </c>
      <c r="B475" s="727" t="s">
        <v>570</v>
      </c>
      <c r="C475" s="728" t="s">
        <v>3001</v>
      </c>
      <c r="D475" s="729" t="s">
        <v>3002</v>
      </c>
      <c r="E475" s="728" t="s">
        <v>3459</v>
      </c>
      <c r="F475" s="729" t="s">
        <v>3460</v>
      </c>
      <c r="G475" s="728" t="s">
        <v>3733</v>
      </c>
      <c r="H475" s="728" t="s">
        <v>3734</v>
      </c>
      <c r="I475" s="731">
        <v>5523.5400390625</v>
      </c>
      <c r="J475" s="731">
        <v>1</v>
      </c>
      <c r="K475" s="732">
        <v>5523.5400390625</v>
      </c>
    </row>
    <row r="476" spans="1:11" ht="14.4" customHeight="1" x14ac:dyDescent="0.3">
      <c r="A476" s="726" t="s">
        <v>569</v>
      </c>
      <c r="B476" s="727" t="s">
        <v>570</v>
      </c>
      <c r="C476" s="728" t="s">
        <v>3001</v>
      </c>
      <c r="D476" s="729" t="s">
        <v>3002</v>
      </c>
      <c r="E476" s="728" t="s">
        <v>3459</v>
      </c>
      <c r="F476" s="729" t="s">
        <v>3460</v>
      </c>
      <c r="G476" s="728" t="s">
        <v>3735</v>
      </c>
      <c r="H476" s="728" t="s">
        <v>3736</v>
      </c>
      <c r="I476" s="731">
        <v>7445.330078125</v>
      </c>
      <c r="J476" s="731">
        <v>1</v>
      </c>
      <c r="K476" s="732">
        <v>7445.330078125</v>
      </c>
    </row>
    <row r="477" spans="1:11" ht="14.4" customHeight="1" x14ac:dyDescent="0.3">
      <c r="A477" s="726" t="s">
        <v>569</v>
      </c>
      <c r="B477" s="727" t="s">
        <v>570</v>
      </c>
      <c r="C477" s="728" t="s">
        <v>3001</v>
      </c>
      <c r="D477" s="729" t="s">
        <v>3002</v>
      </c>
      <c r="E477" s="728" t="s">
        <v>3459</v>
      </c>
      <c r="F477" s="729" t="s">
        <v>3460</v>
      </c>
      <c r="G477" s="728" t="s">
        <v>3737</v>
      </c>
      <c r="H477" s="728" t="s">
        <v>3738</v>
      </c>
      <c r="I477" s="731">
        <v>7445.330078125</v>
      </c>
      <c r="J477" s="731">
        <v>1</v>
      </c>
      <c r="K477" s="732">
        <v>7445.330078125</v>
      </c>
    </row>
    <row r="478" spans="1:11" ht="14.4" customHeight="1" x14ac:dyDescent="0.3">
      <c r="A478" s="726" t="s">
        <v>569</v>
      </c>
      <c r="B478" s="727" t="s">
        <v>570</v>
      </c>
      <c r="C478" s="728" t="s">
        <v>3001</v>
      </c>
      <c r="D478" s="729" t="s">
        <v>3002</v>
      </c>
      <c r="E478" s="728" t="s">
        <v>3459</v>
      </c>
      <c r="F478" s="729" t="s">
        <v>3460</v>
      </c>
      <c r="G478" s="728" t="s">
        <v>3739</v>
      </c>
      <c r="H478" s="728" t="s">
        <v>3740</v>
      </c>
      <c r="I478" s="731">
        <v>2802.25</v>
      </c>
      <c r="J478" s="731">
        <v>1</v>
      </c>
      <c r="K478" s="732">
        <v>2802.25</v>
      </c>
    </row>
    <row r="479" spans="1:11" ht="14.4" customHeight="1" x14ac:dyDescent="0.3">
      <c r="A479" s="726" t="s">
        <v>569</v>
      </c>
      <c r="B479" s="727" t="s">
        <v>570</v>
      </c>
      <c r="C479" s="728" t="s">
        <v>3001</v>
      </c>
      <c r="D479" s="729" t="s">
        <v>3002</v>
      </c>
      <c r="E479" s="728" t="s">
        <v>3459</v>
      </c>
      <c r="F479" s="729" t="s">
        <v>3460</v>
      </c>
      <c r="G479" s="728" t="s">
        <v>3741</v>
      </c>
      <c r="H479" s="728" t="s">
        <v>3742</v>
      </c>
      <c r="I479" s="731">
        <v>2802.260009765625</v>
      </c>
      <c r="J479" s="731">
        <v>6</v>
      </c>
      <c r="K479" s="732">
        <v>16813.56005859375</v>
      </c>
    </row>
    <row r="480" spans="1:11" ht="14.4" customHeight="1" x14ac:dyDescent="0.3">
      <c r="A480" s="726" t="s">
        <v>569</v>
      </c>
      <c r="B480" s="727" t="s">
        <v>570</v>
      </c>
      <c r="C480" s="728" t="s">
        <v>3001</v>
      </c>
      <c r="D480" s="729" t="s">
        <v>3002</v>
      </c>
      <c r="E480" s="728" t="s">
        <v>3459</v>
      </c>
      <c r="F480" s="729" t="s">
        <v>3460</v>
      </c>
      <c r="G480" s="728" t="s">
        <v>3743</v>
      </c>
      <c r="H480" s="728" t="s">
        <v>3744</v>
      </c>
      <c r="I480" s="731">
        <v>9084.2132161458339</v>
      </c>
      <c r="J480" s="731">
        <v>3</v>
      </c>
      <c r="K480" s="732">
        <v>27252.6396484375</v>
      </c>
    </row>
    <row r="481" spans="1:11" ht="14.4" customHeight="1" x14ac:dyDescent="0.3">
      <c r="A481" s="726" t="s">
        <v>569</v>
      </c>
      <c r="B481" s="727" t="s">
        <v>570</v>
      </c>
      <c r="C481" s="728" t="s">
        <v>3001</v>
      </c>
      <c r="D481" s="729" t="s">
        <v>3002</v>
      </c>
      <c r="E481" s="728" t="s">
        <v>3459</v>
      </c>
      <c r="F481" s="729" t="s">
        <v>3460</v>
      </c>
      <c r="G481" s="728" t="s">
        <v>3745</v>
      </c>
      <c r="H481" s="728" t="s">
        <v>3746</v>
      </c>
      <c r="I481" s="731">
        <v>8970</v>
      </c>
      <c r="J481" s="731">
        <v>1</v>
      </c>
      <c r="K481" s="732">
        <v>8970</v>
      </c>
    </row>
    <row r="482" spans="1:11" ht="14.4" customHeight="1" x14ac:dyDescent="0.3">
      <c r="A482" s="726" t="s">
        <v>569</v>
      </c>
      <c r="B482" s="727" t="s">
        <v>570</v>
      </c>
      <c r="C482" s="728" t="s">
        <v>3001</v>
      </c>
      <c r="D482" s="729" t="s">
        <v>3002</v>
      </c>
      <c r="E482" s="728" t="s">
        <v>3459</v>
      </c>
      <c r="F482" s="729" t="s">
        <v>3460</v>
      </c>
      <c r="G482" s="728" t="s">
        <v>3747</v>
      </c>
      <c r="H482" s="728" t="s">
        <v>3748</v>
      </c>
      <c r="I482" s="731">
        <v>6539.7900390625</v>
      </c>
      <c r="J482" s="731">
        <v>1</v>
      </c>
      <c r="K482" s="732">
        <v>6539.7900390625</v>
      </c>
    </row>
    <row r="483" spans="1:11" ht="14.4" customHeight="1" x14ac:dyDescent="0.3">
      <c r="A483" s="726" t="s">
        <v>569</v>
      </c>
      <c r="B483" s="727" t="s">
        <v>570</v>
      </c>
      <c r="C483" s="728" t="s">
        <v>3001</v>
      </c>
      <c r="D483" s="729" t="s">
        <v>3002</v>
      </c>
      <c r="E483" s="728" t="s">
        <v>3459</v>
      </c>
      <c r="F483" s="729" t="s">
        <v>3460</v>
      </c>
      <c r="G483" s="728" t="s">
        <v>3749</v>
      </c>
      <c r="H483" s="728" t="s">
        <v>3750</v>
      </c>
      <c r="I483" s="731">
        <v>6253.875</v>
      </c>
      <c r="J483" s="731">
        <v>2</v>
      </c>
      <c r="K483" s="732">
        <v>12507.75</v>
      </c>
    </row>
    <row r="484" spans="1:11" ht="14.4" customHeight="1" x14ac:dyDescent="0.3">
      <c r="A484" s="726" t="s">
        <v>569</v>
      </c>
      <c r="B484" s="727" t="s">
        <v>570</v>
      </c>
      <c r="C484" s="728" t="s">
        <v>3001</v>
      </c>
      <c r="D484" s="729" t="s">
        <v>3002</v>
      </c>
      <c r="E484" s="728" t="s">
        <v>3459</v>
      </c>
      <c r="F484" s="729" t="s">
        <v>3460</v>
      </c>
      <c r="G484" s="728" t="s">
        <v>3751</v>
      </c>
      <c r="H484" s="728" t="s">
        <v>3752</v>
      </c>
      <c r="I484" s="731">
        <v>5111.35986328125</v>
      </c>
      <c r="J484" s="731">
        <v>1</v>
      </c>
      <c r="K484" s="732">
        <v>5111.35986328125</v>
      </c>
    </row>
    <row r="485" spans="1:11" ht="14.4" customHeight="1" x14ac:dyDescent="0.3">
      <c r="A485" s="726" t="s">
        <v>569</v>
      </c>
      <c r="B485" s="727" t="s">
        <v>570</v>
      </c>
      <c r="C485" s="728" t="s">
        <v>3001</v>
      </c>
      <c r="D485" s="729" t="s">
        <v>3002</v>
      </c>
      <c r="E485" s="728" t="s">
        <v>3459</v>
      </c>
      <c r="F485" s="729" t="s">
        <v>3460</v>
      </c>
      <c r="G485" s="728" t="s">
        <v>3753</v>
      </c>
      <c r="H485" s="728" t="s">
        <v>3754</v>
      </c>
      <c r="I485" s="731">
        <v>1270.030029296875</v>
      </c>
      <c r="J485" s="731">
        <v>5</v>
      </c>
      <c r="K485" s="732">
        <v>6350.150146484375</v>
      </c>
    </row>
    <row r="486" spans="1:11" ht="14.4" customHeight="1" x14ac:dyDescent="0.3">
      <c r="A486" s="726" t="s">
        <v>569</v>
      </c>
      <c r="B486" s="727" t="s">
        <v>570</v>
      </c>
      <c r="C486" s="728" t="s">
        <v>3001</v>
      </c>
      <c r="D486" s="729" t="s">
        <v>3002</v>
      </c>
      <c r="E486" s="728" t="s">
        <v>3459</v>
      </c>
      <c r="F486" s="729" t="s">
        <v>3460</v>
      </c>
      <c r="G486" s="728" t="s">
        <v>3755</v>
      </c>
      <c r="H486" s="728" t="s">
        <v>3756</v>
      </c>
      <c r="I486" s="731">
        <v>1270.0400390625</v>
      </c>
      <c r="J486" s="731">
        <v>1</v>
      </c>
      <c r="K486" s="732">
        <v>1270.0400390625</v>
      </c>
    </row>
    <row r="487" spans="1:11" ht="14.4" customHeight="1" x14ac:dyDescent="0.3">
      <c r="A487" s="726" t="s">
        <v>569</v>
      </c>
      <c r="B487" s="727" t="s">
        <v>570</v>
      </c>
      <c r="C487" s="728" t="s">
        <v>3001</v>
      </c>
      <c r="D487" s="729" t="s">
        <v>3002</v>
      </c>
      <c r="E487" s="728" t="s">
        <v>3459</v>
      </c>
      <c r="F487" s="729" t="s">
        <v>3460</v>
      </c>
      <c r="G487" s="728" t="s">
        <v>3757</v>
      </c>
      <c r="H487" s="728" t="s">
        <v>3758</v>
      </c>
      <c r="I487" s="731">
        <v>1270.0400390625</v>
      </c>
      <c r="J487" s="731">
        <v>5</v>
      </c>
      <c r="K487" s="732">
        <v>6350.190185546875</v>
      </c>
    </row>
    <row r="488" spans="1:11" ht="14.4" customHeight="1" x14ac:dyDescent="0.3">
      <c r="A488" s="726" t="s">
        <v>569</v>
      </c>
      <c r="B488" s="727" t="s">
        <v>570</v>
      </c>
      <c r="C488" s="728" t="s">
        <v>3001</v>
      </c>
      <c r="D488" s="729" t="s">
        <v>3002</v>
      </c>
      <c r="E488" s="728" t="s">
        <v>3459</v>
      </c>
      <c r="F488" s="729" t="s">
        <v>3460</v>
      </c>
      <c r="G488" s="728" t="s">
        <v>3759</v>
      </c>
      <c r="H488" s="728" t="s">
        <v>3760</v>
      </c>
      <c r="I488" s="731">
        <v>1270.050048828125</v>
      </c>
      <c r="J488" s="731">
        <v>1</v>
      </c>
      <c r="K488" s="732">
        <v>1270.050048828125</v>
      </c>
    </row>
    <row r="489" spans="1:11" ht="14.4" customHeight="1" x14ac:dyDescent="0.3">
      <c r="A489" s="726" t="s">
        <v>569</v>
      </c>
      <c r="B489" s="727" t="s">
        <v>570</v>
      </c>
      <c r="C489" s="728" t="s">
        <v>3001</v>
      </c>
      <c r="D489" s="729" t="s">
        <v>3002</v>
      </c>
      <c r="E489" s="728" t="s">
        <v>3459</v>
      </c>
      <c r="F489" s="729" t="s">
        <v>3460</v>
      </c>
      <c r="G489" s="728" t="s">
        <v>3761</v>
      </c>
      <c r="H489" s="728" t="s">
        <v>3762</v>
      </c>
      <c r="I489" s="731">
        <v>1270.0393240792412</v>
      </c>
      <c r="J489" s="731">
        <v>16</v>
      </c>
      <c r="K489" s="732">
        <v>20320.62060546875</v>
      </c>
    </row>
    <row r="490" spans="1:11" ht="14.4" customHeight="1" x14ac:dyDescent="0.3">
      <c r="A490" s="726" t="s">
        <v>569</v>
      </c>
      <c r="B490" s="727" t="s">
        <v>570</v>
      </c>
      <c r="C490" s="728" t="s">
        <v>3001</v>
      </c>
      <c r="D490" s="729" t="s">
        <v>3002</v>
      </c>
      <c r="E490" s="728" t="s">
        <v>3459</v>
      </c>
      <c r="F490" s="729" t="s">
        <v>3460</v>
      </c>
      <c r="G490" s="728" t="s">
        <v>3763</v>
      </c>
      <c r="H490" s="728" t="s">
        <v>3764</v>
      </c>
      <c r="I490" s="731">
        <v>1270.0315692608174</v>
      </c>
      <c r="J490" s="731">
        <v>13</v>
      </c>
      <c r="K490" s="732">
        <v>16510.410400390625</v>
      </c>
    </row>
    <row r="491" spans="1:11" ht="14.4" customHeight="1" x14ac:dyDescent="0.3">
      <c r="A491" s="726" t="s">
        <v>569</v>
      </c>
      <c r="B491" s="727" t="s">
        <v>570</v>
      </c>
      <c r="C491" s="728" t="s">
        <v>3001</v>
      </c>
      <c r="D491" s="729" t="s">
        <v>3002</v>
      </c>
      <c r="E491" s="728" t="s">
        <v>3459</v>
      </c>
      <c r="F491" s="729" t="s">
        <v>3460</v>
      </c>
      <c r="G491" s="728" t="s">
        <v>3765</v>
      </c>
      <c r="H491" s="728" t="s">
        <v>3766</v>
      </c>
      <c r="I491" s="731">
        <v>1270.0400390625</v>
      </c>
      <c r="J491" s="731">
        <v>16</v>
      </c>
      <c r="K491" s="732">
        <v>20320.640625</v>
      </c>
    </row>
    <row r="492" spans="1:11" ht="14.4" customHeight="1" x14ac:dyDescent="0.3">
      <c r="A492" s="726" t="s">
        <v>569</v>
      </c>
      <c r="B492" s="727" t="s">
        <v>570</v>
      </c>
      <c r="C492" s="728" t="s">
        <v>3001</v>
      </c>
      <c r="D492" s="729" t="s">
        <v>3002</v>
      </c>
      <c r="E492" s="728" t="s">
        <v>3459</v>
      </c>
      <c r="F492" s="729" t="s">
        <v>3460</v>
      </c>
      <c r="G492" s="728" t="s">
        <v>3767</v>
      </c>
      <c r="H492" s="728" t="s">
        <v>3768</v>
      </c>
      <c r="I492" s="731">
        <v>2051.989990234375</v>
      </c>
      <c r="J492" s="731">
        <v>1</v>
      </c>
      <c r="K492" s="732">
        <v>2051.989990234375</v>
      </c>
    </row>
    <row r="493" spans="1:11" ht="14.4" customHeight="1" x14ac:dyDescent="0.3">
      <c r="A493" s="726" t="s">
        <v>569</v>
      </c>
      <c r="B493" s="727" t="s">
        <v>570</v>
      </c>
      <c r="C493" s="728" t="s">
        <v>3001</v>
      </c>
      <c r="D493" s="729" t="s">
        <v>3002</v>
      </c>
      <c r="E493" s="728" t="s">
        <v>3459</v>
      </c>
      <c r="F493" s="729" t="s">
        <v>3460</v>
      </c>
      <c r="G493" s="728" t="s">
        <v>3769</v>
      </c>
      <c r="H493" s="728" t="s">
        <v>3770</v>
      </c>
      <c r="I493" s="731">
        <v>2052</v>
      </c>
      <c r="J493" s="731">
        <v>1</v>
      </c>
      <c r="K493" s="732">
        <v>2052</v>
      </c>
    </row>
    <row r="494" spans="1:11" ht="14.4" customHeight="1" x14ac:dyDescent="0.3">
      <c r="A494" s="726" t="s">
        <v>569</v>
      </c>
      <c r="B494" s="727" t="s">
        <v>570</v>
      </c>
      <c r="C494" s="728" t="s">
        <v>3001</v>
      </c>
      <c r="D494" s="729" t="s">
        <v>3002</v>
      </c>
      <c r="E494" s="728" t="s">
        <v>3459</v>
      </c>
      <c r="F494" s="729" t="s">
        <v>3460</v>
      </c>
      <c r="G494" s="728" t="s">
        <v>3771</v>
      </c>
      <c r="H494" s="728" t="s">
        <v>3772</v>
      </c>
      <c r="I494" s="731">
        <v>2052</v>
      </c>
      <c r="J494" s="731">
        <v>1</v>
      </c>
      <c r="K494" s="732">
        <v>2052</v>
      </c>
    </row>
    <row r="495" spans="1:11" ht="14.4" customHeight="1" x14ac:dyDescent="0.3">
      <c r="A495" s="726" t="s">
        <v>569</v>
      </c>
      <c r="B495" s="727" t="s">
        <v>570</v>
      </c>
      <c r="C495" s="728" t="s">
        <v>3001</v>
      </c>
      <c r="D495" s="729" t="s">
        <v>3002</v>
      </c>
      <c r="E495" s="728" t="s">
        <v>3459</v>
      </c>
      <c r="F495" s="729" t="s">
        <v>3460</v>
      </c>
      <c r="G495" s="728" t="s">
        <v>3773</v>
      </c>
      <c r="H495" s="728" t="s">
        <v>3774</v>
      </c>
      <c r="I495" s="731">
        <v>2051.989990234375</v>
      </c>
      <c r="J495" s="731">
        <v>1</v>
      </c>
      <c r="K495" s="732">
        <v>2051.989990234375</v>
      </c>
    </row>
    <row r="496" spans="1:11" ht="14.4" customHeight="1" x14ac:dyDescent="0.3">
      <c r="A496" s="726" t="s">
        <v>569</v>
      </c>
      <c r="B496" s="727" t="s">
        <v>570</v>
      </c>
      <c r="C496" s="728" t="s">
        <v>3001</v>
      </c>
      <c r="D496" s="729" t="s">
        <v>3002</v>
      </c>
      <c r="E496" s="728" t="s">
        <v>3459</v>
      </c>
      <c r="F496" s="729" t="s">
        <v>3460</v>
      </c>
      <c r="G496" s="728" t="s">
        <v>3775</v>
      </c>
      <c r="H496" s="728" t="s">
        <v>3776</v>
      </c>
      <c r="I496" s="731">
        <v>2051.989990234375</v>
      </c>
      <c r="J496" s="731">
        <v>1</v>
      </c>
      <c r="K496" s="732">
        <v>2051.989990234375</v>
      </c>
    </row>
    <row r="497" spans="1:11" ht="14.4" customHeight="1" x14ac:dyDescent="0.3">
      <c r="A497" s="726" t="s">
        <v>569</v>
      </c>
      <c r="B497" s="727" t="s">
        <v>570</v>
      </c>
      <c r="C497" s="728" t="s">
        <v>3001</v>
      </c>
      <c r="D497" s="729" t="s">
        <v>3002</v>
      </c>
      <c r="E497" s="728" t="s">
        <v>3459</v>
      </c>
      <c r="F497" s="729" t="s">
        <v>3460</v>
      </c>
      <c r="G497" s="728" t="s">
        <v>3777</v>
      </c>
      <c r="H497" s="728" t="s">
        <v>3778</v>
      </c>
      <c r="I497" s="731">
        <v>2051.989990234375</v>
      </c>
      <c r="J497" s="731">
        <v>1</v>
      </c>
      <c r="K497" s="732">
        <v>2051.989990234375</v>
      </c>
    </row>
    <row r="498" spans="1:11" ht="14.4" customHeight="1" x14ac:dyDescent="0.3">
      <c r="A498" s="726" t="s">
        <v>569</v>
      </c>
      <c r="B498" s="727" t="s">
        <v>570</v>
      </c>
      <c r="C498" s="728" t="s">
        <v>3001</v>
      </c>
      <c r="D498" s="729" t="s">
        <v>3002</v>
      </c>
      <c r="E498" s="728" t="s">
        <v>3459</v>
      </c>
      <c r="F498" s="729" t="s">
        <v>3460</v>
      </c>
      <c r="G498" s="728" t="s">
        <v>3779</v>
      </c>
      <c r="H498" s="728" t="s">
        <v>3780</v>
      </c>
      <c r="I498" s="731">
        <v>2051.989990234375</v>
      </c>
      <c r="J498" s="731">
        <v>1</v>
      </c>
      <c r="K498" s="732">
        <v>2051.989990234375</v>
      </c>
    </row>
    <row r="499" spans="1:11" ht="14.4" customHeight="1" x14ac:dyDescent="0.3">
      <c r="A499" s="726" t="s">
        <v>569</v>
      </c>
      <c r="B499" s="727" t="s">
        <v>570</v>
      </c>
      <c r="C499" s="728" t="s">
        <v>3001</v>
      </c>
      <c r="D499" s="729" t="s">
        <v>3002</v>
      </c>
      <c r="E499" s="728" t="s">
        <v>3459</v>
      </c>
      <c r="F499" s="729" t="s">
        <v>3460</v>
      </c>
      <c r="G499" s="728" t="s">
        <v>3781</v>
      </c>
      <c r="H499" s="728" t="s">
        <v>3782</v>
      </c>
      <c r="I499" s="731">
        <v>8766.4501953125</v>
      </c>
      <c r="J499" s="731">
        <v>1</v>
      </c>
      <c r="K499" s="732">
        <v>8766.4501953125</v>
      </c>
    </row>
    <row r="500" spans="1:11" ht="14.4" customHeight="1" x14ac:dyDescent="0.3">
      <c r="A500" s="726" t="s">
        <v>569</v>
      </c>
      <c r="B500" s="727" t="s">
        <v>570</v>
      </c>
      <c r="C500" s="728" t="s">
        <v>3001</v>
      </c>
      <c r="D500" s="729" t="s">
        <v>3002</v>
      </c>
      <c r="E500" s="728" t="s">
        <v>3459</v>
      </c>
      <c r="F500" s="729" t="s">
        <v>3460</v>
      </c>
      <c r="G500" s="728" t="s">
        <v>3783</v>
      </c>
      <c r="H500" s="728" t="s">
        <v>3784</v>
      </c>
      <c r="I500" s="731">
        <v>8766.4501953125</v>
      </c>
      <c r="J500" s="731">
        <v>1</v>
      </c>
      <c r="K500" s="732">
        <v>8766.4501953125</v>
      </c>
    </row>
    <row r="501" spans="1:11" ht="14.4" customHeight="1" x14ac:dyDescent="0.3">
      <c r="A501" s="726" t="s">
        <v>569</v>
      </c>
      <c r="B501" s="727" t="s">
        <v>570</v>
      </c>
      <c r="C501" s="728" t="s">
        <v>3001</v>
      </c>
      <c r="D501" s="729" t="s">
        <v>3002</v>
      </c>
      <c r="E501" s="728" t="s">
        <v>3459</v>
      </c>
      <c r="F501" s="729" t="s">
        <v>3460</v>
      </c>
      <c r="G501" s="728" t="s">
        <v>3785</v>
      </c>
      <c r="H501" s="728" t="s">
        <v>3786</v>
      </c>
      <c r="I501" s="731">
        <v>8766.4501953125</v>
      </c>
      <c r="J501" s="731">
        <v>1</v>
      </c>
      <c r="K501" s="732">
        <v>8766.4501953125</v>
      </c>
    </row>
    <row r="502" spans="1:11" ht="14.4" customHeight="1" x14ac:dyDescent="0.3">
      <c r="A502" s="726" t="s">
        <v>569</v>
      </c>
      <c r="B502" s="727" t="s">
        <v>570</v>
      </c>
      <c r="C502" s="728" t="s">
        <v>3001</v>
      </c>
      <c r="D502" s="729" t="s">
        <v>3002</v>
      </c>
      <c r="E502" s="728" t="s">
        <v>3459</v>
      </c>
      <c r="F502" s="729" t="s">
        <v>3460</v>
      </c>
      <c r="G502" s="728" t="s">
        <v>3787</v>
      </c>
      <c r="H502" s="728" t="s">
        <v>3788</v>
      </c>
      <c r="I502" s="731">
        <v>8766.4501953125</v>
      </c>
      <c r="J502" s="731">
        <v>1</v>
      </c>
      <c r="K502" s="732">
        <v>8766.4501953125</v>
      </c>
    </row>
    <row r="503" spans="1:11" ht="14.4" customHeight="1" x14ac:dyDescent="0.3">
      <c r="A503" s="726" t="s">
        <v>569</v>
      </c>
      <c r="B503" s="727" t="s">
        <v>570</v>
      </c>
      <c r="C503" s="728" t="s">
        <v>3001</v>
      </c>
      <c r="D503" s="729" t="s">
        <v>3002</v>
      </c>
      <c r="E503" s="728" t="s">
        <v>3459</v>
      </c>
      <c r="F503" s="729" t="s">
        <v>3460</v>
      </c>
      <c r="G503" s="728" t="s">
        <v>3789</v>
      </c>
      <c r="H503" s="728" t="s">
        <v>3790</v>
      </c>
      <c r="I503" s="731">
        <v>8766.4501953125</v>
      </c>
      <c r="J503" s="731">
        <v>1</v>
      </c>
      <c r="K503" s="732">
        <v>8766.4501953125</v>
      </c>
    </row>
    <row r="504" spans="1:11" ht="14.4" customHeight="1" x14ac:dyDescent="0.3">
      <c r="A504" s="726" t="s">
        <v>569</v>
      </c>
      <c r="B504" s="727" t="s">
        <v>570</v>
      </c>
      <c r="C504" s="728" t="s">
        <v>3001</v>
      </c>
      <c r="D504" s="729" t="s">
        <v>3002</v>
      </c>
      <c r="E504" s="728" t="s">
        <v>3459</v>
      </c>
      <c r="F504" s="729" t="s">
        <v>3460</v>
      </c>
      <c r="G504" s="728" t="s">
        <v>3791</v>
      </c>
      <c r="H504" s="728" t="s">
        <v>3792</v>
      </c>
      <c r="I504" s="731">
        <v>8766.4501953125</v>
      </c>
      <c r="J504" s="731">
        <v>1</v>
      </c>
      <c r="K504" s="732">
        <v>8766.4501953125</v>
      </c>
    </row>
    <row r="505" spans="1:11" ht="14.4" customHeight="1" x14ac:dyDescent="0.3">
      <c r="A505" s="726" t="s">
        <v>569</v>
      </c>
      <c r="B505" s="727" t="s">
        <v>570</v>
      </c>
      <c r="C505" s="728" t="s">
        <v>3001</v>
      </c>
      <c r="D505" s="729" t="s">
        <v>3002</v>
      </c>
      <c r="E505" s="728" t="s">
        <v>3459</v>
      </c>
      <c r="F505" s="729" t="s">
        <v>3460</v>
      </c>
      <c r="G505" s="728" t="s">
        <v>3793</v>
      </c>
      <c r="H505" s="728" t="s">
        <v>3794</v>
      </c>
      <c r="I505" s="731">
        <v>5407.419921875</v>
      </c>
      <c r="J505" s="731">
        <v>1</v>
      </c>
      <c r="K505" s="732">
        <v>5407.419921875</v>
      </c>
    </row>
    <row r="506" spans="1:11" ht="14.4" customHeight="1" x14ac:dyDescent="0.3">
      <c r="A506" s="726" t="s">
        <v>569</v>
      </c>
      <c r="B506" s="727" t="s">
        <v>570</v>
      </c>
      <c r="C506" s="728" t="s">
        <v>3001</v>
      </c>
      <c r="D506" s="729" t="s">
        <v>3002</v>
      </c>
      <c r="E506" s="728" t="s">
        <v>3459</v>
      </c>
      <c r="F506" s="729" t="s">
        <v>3460</v>
      </c>
      <c r="G506" s="728" t="s">
        <v>3795</v>
      </c>
      <c r="H506" s="728" t="s">
        <v>3796</v>
      </c>
      <c r="I506" s="731">
        <v>7445.31494140625</v>
      </c>
      <c r="J506" s="731">
        <v>2</v>
      </c>
      <c r="K506" s="732">
        <v>14890.6298828125</v>
      </c>
    </row>
    <row r="507" spans="1:11" ht="14.4" customHeight="1" x14ac:dyDescent="0.3">
      <c r="A507" s="726" t="s">
        <v>569</v>
      </c>
      <c r="B507" s="727" t="s">
        <v>570</v>
      </c>
      <c r="C507" s="728" t="s">
        <v>3001</v>
      </c>
      <c r="D507" s="729" t="s">
        <v>3002</v>
      </c>
      <c r="E507" s="728" t="s">
        <v>3459</v>
      </c>
      <c r="F507" s="729" t="s">
        <v>3460</v>
      </c>
      <c r="G507" s="728" t="s">
        <v>3797</v>
      </c>
      <c r="H507" s="728" t="s">
        <v>3798</v>
      </c>
      <c r="I507" s="731">
        <v>1805.1500244140625</v>
      </c>
      <c r="J507" s="731">
        <v>2</v>
      </c>
      <c r="K507" s="732">
        <v>3610.2900390625</v>
      </c>
    </row>
    <row r="508" spans="1:11" ht="14.4" customHeight="1" x14ac:dyDescent="0.3">
      <c r="A508" s="726" t="s">
        <v>569</v>
      </c>
      <c r="B508" s="727" t="s">
        <v>570</v>
      </c>
      <c r="C508" s="728" t="s">
        <v>3001</v>
      </c>
      <c r="D508" s="729" t="s">
        <v>3002</v>
      </c>
      <c r="E508" s="728" t="s">
        <v>3459</v>
      </c>
      <c r="F508" s="729" t="s">
        <v>3460</v>
      </c>
      <c r="G508" s="728" t="s">
        <v>3799</v>
      </c>
      <c r="H508" s="728" t="s">
        <v>3800</v>
      </c>
      <c r="I508" s="731">
        <v>5957.364990234375</v>
      </c>
      <c r="J508" s="731">
        <v>2</v>
      </c>
      <c r="K508" s="732">
        <v>11914.72998046875</v>
      </c>
    </row>
    <row r="509" spans="1:11" ht="14.4" customHeight="1" x14ac:dyDescent="0.3">
      <c r="A509" s="726" t="s">
        <v>569</v>
      </c>
      <c r="B509" s="727" t="s">
        <v>570</v>
      </c>
      <c r="C509" s="728" t="s">
        <v>3001</v>
      </c>
      <c r="D509" s="729" t="s">
        <v>3002</v>
      </c>
      <c r="E509" s="728" t="s">
        <v>3459</v>
      </c>
      <c r="F509" s="729" t="s">
        <v>3460</v>
      </c>
      <c r="G509" s="728" t="s">
        <v>3801</v>
      </c>
      <c r="H509" s="728" t="s">
        <v>3802</v>
      </c>
      <c r="I509" s="731">
        <v>5957.3798828125</v>
      </c>
      <c r="J509" s="731">
        <v>1</v>
      </c>
      <c r="K509" s="732">
        <v>5957.3798828125</v>
      </c>
    </row>
    <row r="510" spans="1:11" ht="14.4" customHeight="1" x14ac:dyDescent="0.3">
      <c r="A510" s="726" t="s">
        <v>569</v>
      </c>
      <c r="B510" s="727" t="s">
        <v>570</v>
      </c>
      <c r="C510" s="728" t="s">
        <v>3001</v>
      </c>
      <c r="D510" s="729" t="s">
        <v>3002</v>
      </c>
      <c r="E510" s="728" t="s">
        <v>3459</v>
      </c>
      <c r="F510" s="729" t="s">
        <v>3460</v>
      </c>
      <c r="G510" s="728" t="s">
        <v>3803</v>
      </c>
      <c r="H510" s="728" t="s">
        <v>3804</v>
      </c>
      <c r="I510" s="731">
        <v>5957.3798828125</v>
      </c>
      <c r="J510" s="731">
        <v>1</v>
      </c>
      <c r="K510" s="732">
        <v>5957.3798828125</v>
      </c>
    </row>
    <row r="511" spans="1:11" ht="14.4" customHeight="1" x14ac:dyDescent="0.3">
      <c r="A511" s="726" t="s">
        <v>569</v>
      </c>
      <c r="B511" s="727" t="s">
        <v>570</v>
      </c>
      <c r="C511" s="728" t="s">
        <v>3001</v>
      </c>
      <c r="D511" s="729" t="s">
        <v>3002</v>
      </c>
      <c r="E511" s="728" t="s">
        <v>3459</v>
      </c>
      <c r="F511" s="729" t="s">
        <v>3460</v>
      </c>
      <c r="G511" s="728" t="s">
        <v>3805</v>
      </c>
      <c r="H511" s="728" t="s">
        <v>3806</v>
      </c>
      <c r="I511" s="731">
        <v>2257.409912109375</v>
      </c>
      <c r="J511" s="731">
        <v>2</v>
      </c>
      <c r="K511" s="732">
        <v>4514.81005859375</v>
      </c>
    </row>
    <row r="512" spans="1:11" ht="14.4" customHeight="1" x14ac:dyDescent="0.3">
      <c r="A512" s="726" t="s">
        <v>569</v>
      </c>
      <c r="B512" s="727" t="s">
        <v>570</v>
      </c>
      <c r="C512" s="728" t="s">
        <v>3001</v>
      </c>
      <c r="D512" s="729" t="s">
        <v>3002</v>
      </c>
      <c r="E512" s="728" t="s">
        <v>3459</v>
      </c>
      <c r="F512" s="729" t="s">
        <v>3460</v>
      </c>
      <c r="G512" s="728" t="s">
        <v>3807</v>
      </c>
      <c r="H512" s="728" t="s">
        <v>3808</v>
      </c>
      <c r="I512" s="731">
        <v>2257.409912109375</v>
      </c>
      <c r="J512" s="731">
        <v>2</v>
      </c>
      <c r="K512" s="732">
        <v>4514.81982421875</v>
      </c>
    </row>
    <row r="513" spans="1:11" ht="14.4" customHeight="1" x14ac:dyDescent="0.3">
      <c r="A513" s="726" t="s">
        <v>569</v>
      </c>
      <c r="B513" s="727" t="s">
        <v>570</v>
      </c>
      <c r="C513" s="728" t="s">
        <v>3001</v>
      </c>
      <c r="D513" s="729" t="s">
        <v>3002</v>
      </c>
      <c r="E513" s="728" t="s">
        <v>3459</v>
      </c>
      <c r="F513" s="729" t="s">
        <v>3460</v>
      </c>
      <c r="G513" s="728" t="s">
        <v>3809</v>
      </c>
      <c r="H513" s="728" t="s">
        <v>3810</v>
      </c>
      <c r="I513" s="731">
        <v>7260.5498046875</v>
      </c>
      <c r="J513" s="731">
        <v>2</v>
      </c>
      <c r="K513" s="732">
        <v>14521.099609375</v>
      </c>
    </row>
    <row r="514" spans="1:11" ht="14.4" customHeight="1" x14ac:dyDescent="0.3">
      <c r="A514" s="726" t="s">
        <v>569</v>
      </c>
      <c r="B514" s="727" t="s">
        <v>570</v>
      </c>
      <c r="C514" s="728" t="s">
        <v>3001</v>
      </c>
      <c r="D514" s="729" t="s">
        <v>3002</v>
      </c>
      <c r="E514" s="728" t="s">
        <v>3459</v>
      </c>
      <c r="F514" s="729" t="s">
        <v>3460</v>
      </c>
      <c r="G514" s="728" t="s">
        <v>3811</v>
      </c>
      <c r="H514" s="728" t="s">
        <v>3812</v>
      </c>
      <c r="I514" s="731">
        <v>7132.85009765625</v>
      </c>
      <c r="J514" s="731">
        <v>1</v>
      </c>
      <c r="K514" s="732">
        <v>7132.85009765625</v>
      </c>
    </row>
    <row r="515" spans="1:11" ht="14.4" customHeight="1" x14ac:dyDescent="0.3">
      <c r="A515" s="726" t="s">
        <v>569</v>
      </c>
      <c r="B515" s="727" t="s">
        <v>570</v>
      </c>
      <c r="C515" s="728" t="s">
        <v>3001</v>
      </c>
      <c r="D515" s="729" t="s">
        <v>3002</v>
      </c>
      <c r="E515" s="728" t="s">
        <v>3459</v>
      </c>
      <c r="F515" s="729" t="s">
        <v>3460</v>
      </c>
      <c r="G515" s="728" t="s">
        <v>3813</v>
      </c>
      <c r="H515" s="728" t="s">
        <v>3814</v>
      </c>
      <c r="I515" s="731">
        <v>7132.85986328125</v>
      </c>
      <c r="J515" s="731">
        <v>1</v>
      </c>
      <c r="K515" s="732">
        <v>7132.85986328125</v>
      </c>
    </row>
    <row r="516" spans="1:11" ht="14.4" customHeight="1" x14ac:dyDescent="0.3">
      <c r="A516" s="726" t="s">
        <v>569</v>
      </c>
      <c r="B516" s="727" t="s">
        <v>570</v>
      </c>
      <c r="C516" s="728" t="s">
        <v>3001</v>
      </c>
      <c r="D516" s="729" t="s">
        <v>3002</v>
      </c>
      <c r="E516" s="728" t="s">
        <v>3459</v>
      </c>
      <c r="F516" s="729" t="s">
        <v>3460</v>
      </c>
      <c r="G516" s="728" t="s">
        <v>3815</v>
      </c>
      <c r="H516" s="728" t="s">
        <v>3816</v>
      </c>
      <c r="I516" s="731">
        <v>2423.10009765625</v>
      </c>
      <c r="J516" s="731">
        <v>1</v>
      </c>
      <c r="K516" s="732">
        <v>2423.10009765625</v>
      </c>
    </row>
    <row r="517" spans="1:11" ht="14.4" customHeight="1" x14ac:dyDescent="0.3">
      <c r="A517" s="726" t="s">
        <v>569</v>
      </c>
      <c r="B517" s="727" t="s">
        <v>570</v>
      </c>
      <c r="C517" s="728" t="s">
        <v>3001</v>
      </c>
      <c r="D517" s="729" t="s">
        <v>3002</v>
      </c>
      <c r="E517" s="728" t="s">
        <v>3459</v>
      </c>
      <c r="F517" s="729" t="s">
        <v>3460</v>
      </c>
      <c r="G517" s="728" t="s">
        <v>3817</v>
      </c>
      <c r="H517" s="728" t="s">
        <v>3818</v>
      </c>
      <c r="I517" s="731">
        <v>3677.530029296875</v>
      </c>
      <c r="J517" s="731">
        <v>5</v>
      </c>
      <c r="K517" s="732">
        <v>18387.650146484375</v>
      </c>
    </row>
    <row r="518" spans="1:11" ht="14.4" customHeight="1" x14ac:dyDescent="0.3">
      <c r="A518" s="726" t="s">
        <v>569</v>
      </c>
      <c r="B518" s="727" t="s">
        <v>570</v>
      </c>
      <c r="C518" s="728" t="s">
        <v>3001</v>
      </c>
      <c r="D518" s="729" t="s">
        <v>3002</v>
      </c>
      <c r="E518" s="728" t="s">
        <v>3459</v>
      </c>
      <c r="F518" s="729" t="s">
        <v>3460</v>
      </c>
      <c r="G518" s="728" t="s">
        <v>3819</v>
      </c>
      <c r="H518" s="728" t="s">
        <v>3820</v>
      </c>
      <c r="I518" s="731">
        <v>3677.5400390625</v>
      </c>
      <c r="J518" s="731">
        <v>2</v>
      </c>
      <c r="K518" s="732">
        <v>7355.080078125</v>
      </c>
    </row>
    <row r="519" spans="1:11" ht="14.4" customHeight="1" x14ac:dyDescent="0.3">
      <c r="A519" s="726" t="s">
        <v>569</v>
      </c>
      <c r="B519" s="727" t="s">
        <v>570</v>
      </c>
      <c r="C519" s="728" t="s">
        <v>3001</v>
      </c>
      <c r="D519" s="729" t="s">
        <v>3002</v>
      </c>
      <c r="E519" s="728" t="s">
        <v>3459</v>
      </c>
      <c r="F519" s="729" t="s">
        <v>3460</v>
      </c>
      <c r="G519" s="728" t="s">
        <v>3821</v>
      </c>
      <c r="H519" s="728" t="s">
        <v>3822</v>
      </c>
      <c r="I519" s="731">
        <v>3677.52001953125</v>
      </c>
      <c r="J519" s="731">
        <v>1</v>
      </c>
      <c r="K519" s="732">
        <v>3677.52001953125</v>
      </c>
    </row>
    <row r="520" spans="1:11" ht="14.4" customHeight="1" x14ac:dyDescent="0.3">
      <c r="A520" s="726" t="s">
        <v>569</v>
      </c>
      <c r="B520" s="727" t="s">
        <v>570</v>
      </c>
      <c r="C520" s="728" t="s">
        <v>3001</v>
      </c>
      <c r="D520" s="729" t="s">
        <v>3002</v>
      </c>
      <c r="E520" s="728" t="s">
        <v>3459</v>
      </c>
      <c r="F520" s="729" t="s">
        <v>3460</v>
      </c>
      <c r="G520" s="728" t="s">
        <v>3823</v>
      </c>
      <c r="H520" s="728" t="s">
        <v>3824</v>
      </c>
      <c r="I520" s="731">
        <v>2423.10009765625</v>
      </c>
      <c r="J520" s="731">
        <v>1</v>
      </c>
      <c r="K520" s="732">
        <v>2423.10009765625</v>
      </c>
    </row>
    <row r="521" spans="1:11" ht="14.4" customHeight="1" x14ac:dyDescent="0.3">
      <c r="A521" s="726" t="s">
        <v>569</v>
      </c>
      <c r="B521" s="727" t="s">
        <v>570</v>
      </c>
      <c r="C521" s="728" t="s">
        <v>3001</v>
      </c>
      <c r="D521" s="729" t="s">
        <v>3002</v>
      </c>
      <c r="E521" s="728" t="s">
        <v>3459</v>
      </c>
      <c r="F521" s="729" t="s">
        <v>3460</v>
      </c>
      <c r="G521" s="728" t="s">
        <v>3825</v>
      </c>
      <c r="H521" s="728" t="s">
        <v>3826</v>
      </c>
      <c r="I521" s="731">
        <v>2423.10009765625</v>
      </c>
      <c r="J521" s="731">
        <v>2</v>
      </c>
      <c r="K521" s="732">
        <v>4846.2001953125</v>
      </c>
    </row>
    <row r="522" spans="1:11" ht="14.4" customHeight="1" x14ac:dyDescent="0.3">
      <c r="A522" s="726" t="s">
        <v>569</v>
      </c>
      <c r="B522" s="727" t="s">
        <v>570</v>
      </c>
      <c r="C522" s="728" t="s">
        <v>3001</v>
      </c>
      <c r="D522" s="729" t="s">
        <v>3002</v>
      </c>
      <c r="E522" s="728" t="s">
        <v>3459</v>
      </c>
      <c r="F522" s="729" t="s">
        <v>3460</v>
      </c>
      <c r="G522" s="728" t="s">
        <v>3827</v>
      </c>
      <c r="H522" s="728" t="s">
        <v>3828</v>
      </c>
      <c r="I522" s="731">
        <v>2423.10009765625</v>
      </c>
      <c r="J522" s="731">
        <v>4</v>
      </c>
      <c r="K522" s="732">
        <v>9692.400390625</v>
      </c>
    </row>
    <row r="523" spans="1:11" ht="14.4" customHeight="1" x14ac:dyDescent="0.3">
      <c r="A523" s="726" t="s">
        <v>569</v>
      </c>
      <c r="B523" s="727" t="s">
        <v>570</v>
      </c>
      <c r="C523" s="728" t="s">
        <v>3001</v>
      </c>
      <c r="D523" s="729" t="s">
        <v>3002</v>
      </c>
      <c r="E523" s="728" t="s">
        <v>3459</v>
      </c>
      <c r="F523" s="729" t="s">
        <v>3460</v>
      </c>
      <c r="G523" s="728" t="s">
        <v>3829</v>
      </c>
      <c r="H523" s="728" t="s">
        <v>3830</v>
      </c>
      <c r="I523" s="731">
        <v>5957.364990234375</v>
      </c>
      <c r="J523" s="731">
        <v>2</v>
      </c>
      <c r="K523" s="732">
        <v>11914.72998046875</v>
      </c>
    </row>
    <row r="524" spans="1:11" ht="14.4" customHeight="1" x14ac:dyDescent="0.3">
      <c r="A524" s="726" t="s">
        <v>569</v>
      </c>
      <c r="B524" s="727" t="s">
        <v>570</v>
      </c>
      <c r="C524" s="728" t="s">
        <v>3001</v>
      </c>
      <c r="D524" s="729" t="s">
        <v>3002</v>
      </c>
      <c r="E524" s="728" t="s">
        <v>3459</v>
      </c>
      <c r="F524" s="729" t="s">
        <v>3460</v>
      </c>
      <c r="G524" s="728" t="s">
        <v>3831</v>
      </c>
      <c r="H524" s="728" t="s">
        <v>3832</v>
      </c>
      <c r="I524" s="731">
        <v>6555</v>
      </c>
      <c r="J524" s="731">
        <v>4</v>
      </c>
      <c r="K524" s="732">
        <v>26220</v>
      </c>
    </row>
    <row r="525" spans="1:11" ht="14.4" customHeight="1" x14ac:dyDescent="0.3">
      <c r="A525" s="726" t="s">
        <v>569</v>
      </c>
      <c r="B525" s="727" t="s">
        <v>570</v>
      </c>
      <c r="C525" s="728" t="s">
        <v>3001</v>
      </c>
      <c r="D525" s="729" t="s">
        <v>3002</v>
      </c>
      <c r="E525" s="728" t="s">
        <v>3459</v>
      </c>
      <c r="F525" s="729" t="s">
        <v>3460</v>
      </c>
      <c r="G525" s="728" t="s">
        <v>3833</v>
      </c>
      <c r="H525" s="728" t="s">
        <v>3834</v>
      </c>
      <c r="I525" s="731">
        <v>0.11999999731779099</v>
      </c>
      <c r="J525" s="731">
        <v>1</v>
      </c>
      <c r="K525" s="732">
        <v>0.11999999731779099</v>
      </c>
    </row>
    <row r="526" spans="1:11" ht="14.4" customHeight="1" x14ac:dyDescent="0.3">
      <c r="A526" s="726" t="s">
        <v>569</v>
      </c>
      <c r="B526" s="727" t="s">
        <v>570</v>
      </c>
      <c r="C526" s="728" t="s">
        <v>3001</v>
      </c>
      <c r="D526" s="729" t="s">
        <v>3002</v>
      </c>
      <c r="E526" s="728" t="s">
        <v>3459</v>
      </c>
      <c r="F526" s="729" t="s">
        <v>3460</v>
      </c>
      <c r="G526" s="728" t="s">
        <v>3835</v>
      </c>
      <c r="H526" s="728" t="s">
        <v>3836</v>
      </c>
      <c r="I526" s="731">
        <v>8616.349609375</v>
      </c>
      <c r="J526" s="731">
        <v>1</v>
      </c>
      <c r="K526" s="732">
        <v>8616.349609375</v>
      </c>
    </row>
    <row r="527" spans="1:11" ht="14.4" customHeight="1" x14ac:dyDescent="0.3">
      <c r="A527" s="726" t="s">
        <v>569</v>
      </c>
      <c r="B527" s="727" t="s">
        <v>570</v>
      </c>
      <c r="C527" s="728" t="s">
        <v>3001</v>
      </c>
      <c r="D527" s="729" t="s">
        <v>3002</v>
      </c>
      <c r="E527" s="728" t="s">
        <v>3459</v>
      </c>
      <c r="F527" s="729" t="s">
        <v>3460</v>
      </c>
      <c r="G527" s="728" t="s">
        <v>3837</v>
      </c>
      <c r="H527" s="728" t="s">
        <v>3838</v>
      </c>
      <c r="I527" s="731">
        <v>8725.5</v>
      </c>
      <c r="J527" s="731">
        <v>1</v>
      </c>
      <c r="K527" s="732">
        <v>8725.5</v>
      </c>
    </row>
    <row r="528" spans="1:11" ht="14.4" customHeight="1" x14ac:dyDescent="0.3">
      <c r="A528" s="726" t="s">
        <v>569</v>
      </c>
      <c r="B528" s="727" t="s">
        <v>570</v>
      </c>
      <c r="C528" s="728" t="s">
        <v>3001</v>
      </c>
      <c r="D528" s="729" t="s">
        <v>3002</v>
      </c>
      <c r="E528" s="728" t="s">
        <v>3459</v>
      </c>
      <c r="F528" s="729" t="s">
        <v>3460</v>
      </c>
      <c r="G528" s="728" t="s">
        <v>3839</v>
      </c>
      <c r="H528" s="728" t="s">
        <v>3840</v>
      </c>
      <c r="I528" s="731">
        <v>11355.26953125</v>
      </c>
      <c r="J528" s="731">
        <v>1</v>
      </c>
      <c r="K528" s="732">
        <v>11355.26953125</v>
      </c>
    </row>
    <row r="529" spans="1:11" ht="14.4" customHeight="1" x14ac:dyDescent="0.3">
      <c r="A529" s="726" t="s">
        <v>569</v>
      </c>
      <c r="B529" s="727" t="s">
        <v>570</v>
      </c>
      <c r="C529" s="728" t="s">
        <v>3001</v>
      </c>
      <c r="D529" s="729" t="s">
        <v>3002</v>
      </c>
      <c r="E529" s="728" t="s">
        <v>3459</v>
      </c>
      <c r="F529" s="729" t="s">
        <v>3460</v>
      </c>
      <c r="G529" s="728" t="s">
        <v>3841</v>
      </c>
      <c r="H529" s="728" t="s">
        <v>3842</v>
      </c>
      <c r="I529" s="731">
        <v>11355.259765625</v>
      </c>
      <c r="J529" s="731">
        <v>2</v>
      </c>
      <c r="K529" s="732">
        <v>22710.51953125</v>
      </c>
    </row>
    <row r="530" spans="1:11" ht="14.4" customHeight="1" x14ac:dyDescent="0.3">
      <c r="A530" s="726" t="s">
        <v>569</v>
      </c>
      <c r="B530" s="727" t="s">
        <v>570</v>
      </c>
      <c r="C530" s="728" t="s">
        <v>3001</v>
      </c>
      <c r="D530" s="729" t="s">
        <v>3002</v>
      </c>
      <c r="E530" s="728" t="s">
        <v>3459</v>
      </c>
      <c r="F530" s="729" t="s">
        <v>3460</v>
      </c>
      <c r="G530" s="728" t="s">
        <v>3843</v>
      </c>
      <c r="H530" s="728" t="s">
        <v>3844</v>
      </c>
      <c r="I530" s="731">
        <v>7029.53662109375</v>
      </c>
      <c r="J530" s="731">
        <v>6</v>
      </c>
      <c r="K530" s="732">
        <v>42177.2197265625</v>
      </c>
    </row>
    <row r="531" spans="1:11" ht="14.4" customHeight="1" x14ac:dyDescent="0.3">
      <c r="A531" s="726" t="s">
        <v>569</v>
      </c>
      <c r="B531" s="727" t="s">
        <v>570</v>
      </c>
      <c r="C531" s="728" t="s">
        <v>3001</v>
      </c>
      <c r="D531" s="729" t="s">
        <v>3002</v>
      </c>
      <c r="E531" s="728" t="s">
        <v>3459</v>
      </c>
      <c r="F531" s="729" t="s">
        <v>3460</v>
      </c>
      <c r="G531" s="728" t="s">
        <v>3845</v>
      </c>
      <c r="H531" s="728" t="s">
        <v>3846</v>
      </c>
      <c r="I531" s="731">
        <v>7029.5640624999996</v>
      </c>
      <c r="J531" s="731">
        <v>5</v>
      </c>
      <c r="K531" s="732">
        <v>35147.8203125</v>
      </c>
    </row>
    <row r="532" spans="1:11" ht="14.4" customHeight="1" x14ac:dyDescent="0.3">
      <c r="A532" s="726" t="s">
        <v>569</v>
      </c>
      <c r="B532" s="727" t="s">
        <v>570</v>
      </c>
      <c r="C532" s="728" t="s">
        <v>3001</v>
      </c>
      <c r="D532" s="729" t="s">
        <v>3002</v>
      </c>
      <c r="E532" s="728" t="s">
        <v>3459</v>
      </c>
      <c r="F532" s="729" t="s">
        <v>3460</v>
      </c>
      <c r="G532" s="728" t="s">
        <v>3847</v>
      </c>
      <c r="H532" s="728" t="s">
        <v>3848</v>
      </c>
      <c r="I532" s="731">
        <v>9399.8701171875</v>
      </c>
      <c r="J532" s="731">
        <v>1</v>
      </c>
      <c r="K532" s="732">
        <v>9399.8701171875</v>
      </c>
    </row>
    <row r="533" spans="1:11" ht="14.4" customHeight="1" x14ac:dyDescent="0.3">
      <c r="A533" s="726" t="s">
        <v>569</v>
      </c>
      <c r="B533" s="727" t="s">
        <v>570</v>
      </c>
      <c r="C533" s="728" t="s">
        <v>3001</v>
      </c>
      <c r="D533" s="729" t="s">
        <v>3002</v>
      </c>
      <c r="E533" s="728" t="s">
        <v>3459</v>
      </c>
      <c r="F533" s="729" t="s">
        <v>3460</v>
      </c>
      <c r="G533" s="728" t="s">
        <v>3849</v>
      </c>
      <c r="H533" s="728" t="s">
        <v>3850</v>
      </c>
      <c r="I533" s="731">
        <v>8920.0400390625</v>
      </c>
      <c r="J533" s="731">
        <v>4</v>
      </c>
      <c r="K533" s="732">
        <v>35680.16015625</v>
      </c>
    </row>
    <row r="534" spans="1:11" ht="14.4" customHeight="1" x14ac:dyDescent="0.3">
      <c r="A534" s="726" t="s">
        <v>569</v>
      </c>
      <c r="B534" s="727" t="s">
        <v>570</v>
      </c>
      <c r="C534" s="728" t="s">
        <v>3001</v>
      </c>
      <c r="D534" s="729" t="s">
        <v>3002</v>
      </c>
      <c r="E534" s="728" t="s">
        <v>3459</v>
      </c>
      <c r="F534" s="729" t="s">
        <v>3460</v>
      </c>
      <c r="G534" s="728" t="s">
        <v>3851</v>
      </c>
      <c r="H534" s="728" t="s">
        <v>3852</v>
      </c>
      <c r="I534" s="731">
        <v>8920.2099609375</v>
      </c>
      <c r="J534" s="731">
        <v>3</v>
      </c>
      <c r="K534" s="732">
        <v>26760.6298828125</v>
      </c>
    </row>
    <row r="535" spans="1:11" ht="14.4" customHeight="1" x14ac:dyDescent="0.3">
      <c r="A535" s="726" t="s">
        <v>569</v>
      </c>
      <c r="B535" s="727" t="s">
        <v>570</v>
      </c>
      <c r="C535" s="728" t="s">
        <v>3001</v>
      </c>
      <c r="D535" s="729" t="s">
        <v>3002</v>
      </c>
      <c r="E535" s="728" t="s">
        <v>3459</v>
      </c>
      <c r="F535" s="729" t="s">
        <v>3460</v>
      </c>
      <c r="G535" s="728" t="s">
        <v>3853</v>
      </c>
      <c r="H535" s="728" t="s">
        <v>3854</v>
      </c>
      <c r="I535" s="731">
        <v>9169.3603515625</v>
      </c>
      <c r="J535" s="731">
        <v>1</v>
      </c>
      <c r="K535" s="732">
        <v>9169.3603515625</v>
      </c>
    </row>
    <row r="536" spans="1:11" ht="14.4" customHeight="1" x14ac:dyDescent="0.3">
      <c r="A536" s="726" t="s">
        <v>569</v>
      </c>
      <c r="B536" s="727" t="s">
        <v>570</v>
      </c>
      <c r="C536" s="728" t="s">
        <v>3001</v>
      </c>
      <c r="D536" s="729" t="s">
        <v>3002</v>
      </c>
      <c r="E536" s="728" t="s">
        <v>3459</v>
      </c>
      <c r="F536" s="729" t="s">
        <v>3460</v>
      </c>
      <c r="G536" s="728" t="s">
        <v>3855</v>
      </c>
      <c r="H536" s="728" t="s">
        <v>3856</v>
      </c>
      <c r="I536" s="731">
        <v>16764</v>
      </c>
      <c r="J536" s="731">
        <v>1</v>
      </c>
      <c r="K536" s="732">
        <v>16764</v>
      </c>
    </row>
    <row r="537" spans="1:11" ht="14.4" customHeight="1" x14ac:dyDescent="0.3">
      <c r="A537" s="726" t="s">
        <v>569</v>
      </c>
      <c r="B537" s="727" t="s">
        <v>570</v>
      </c>
      <c r="C537" s="728" t="s">
        <v>3001</v>
      </c>
      <c r="D537" s="729" t="s">
        <v>3002</v>
      </c>
      <c r="E537" s="728" t="s">
        <v>3459</v>
      </c>
      <c r="F537" s="729" t="s">
        <v>3460</v>
      </c>
      <c r="G537" s="728" t="s">
        <v>3857</v>
      </c>
      <c r="H537" s="728" t="s">
        <v>3858</v>
      </c>
      <c r="I537" s="731">
        <v>9169.3603515625</v>
      </c>
      <c r="J537" s="731">
        <v>1</v>
      </c>
      <c r="K537" s="732">
        <v>9169.3603515625</v>
      </c>
    </row>
    <row r="538" spans="1:11" ht="14.4" customHeight="1" x14ac:dyDescent="0.3">
      <c r="A538" s="726" t="s">
        <v>569</v>
      </c>
      <c r="B538" s="727" t="s">
        <v>570</v>
      </c>
      <c r="C538" s="728" t="s">
        <v>3001</v>
      </c>
      <c r="D538" s="729" t="s">
        <v>3002</v>
      </c>
      <c r="E538" s="728" t="s">
        <v>3459</v>
      </c>
      <c r="F538" s="729" t="s">
        <v>3460</v>
      </c>
      <c r="G538" s="728" t="s">
        <v>3859</v>
      </c>
      <c r="H538" s="728" t="s">
        <v>3860</v>
      </c>
      <c r="I538" s="731">
        <v>8757.48046875</v>
      </c>
      <c r="J538" s="731">
        <v>6</v>
      </c>
      <c r="K538" s="732">
        <v>52544.8828125</v>
      </c>
    </row>
    <row r="539" spans="1:11" ht="14.4" customHeight="1" x14ac:dyDescent="0.3">
      <c r="A539" s="726" t="s">
        <v>569</v>
      </c>
      <c r="B539" s="727" t="s">
        <v>570</v>
      </c>
      <c r="C539" s="728" t="s">
        <v>3001</v>
      </c>
      <c r="D539" s="729" t="s">
        <v>3002</v>
      </c>
      <c r="E539" s="728" t="s">
        <v>3459</v>
      </c>
      <c r="F539" s="729" t="s">
        <v>3460</v>
      </c>
      <c r="G539" s="728" t="s">
        <v>3861</v>
      </c>
      <c r="H539" s="728" t="s">
        <v>3862</v>
      </c>
      <c r="I539" s="731">
        <v>8757.48046875</v>
      </c>
      <c r="J539" s="731">
        <v>4</v>
      </c>
      <c r="K539" s="732">
        <v>35029.921875</v>
      </c>
    </row>
    <row r="540" spans="1:11" ht="14.4" customHeight="1" x14ac:dyDescent="0.3">
      <c r="A540" s="726" t="s">
        <v>569</v>
      </c>
      <c r="B540" s="727" t="s">
        <v>570</v>
      </c>
      <c r="C540" s="728" t="s">
        <v>3001</v>
      </c>
      <c r="D540" s="729" t="s">
        <v>3002</v>
      </c>
      <c r="E540" s="728" t="s">
        <v>3459</v>
      </c>
      <c r="F540" s="729" t="s">
        <v>3460</v>
      </c>
      <c r="G540" s="728" t="s">
        <v>3863</v>
      </c>
      <c r="H540" s="728" t="s">
        <v>3864</v>
      </c>
      <c r="I540" s="731">
        <v>8757.4036458333339</v>
      </c>
      <c r="J540" s="731">
        <v>3</v>
      </c>
      <c r="K540" s="732">
        <v>26272.2109375</v>
      </c>
    </row>
    <row r="541" spans="1:11" ht="14.4" customHeight="1" x14ac:dyDescent="0.3">
      <c r="A541" s="726" t="s">
        <v>569</v>
      </c>
      <c r="B541" s="727" t="s">
        <v>570</v>
      </c>
      <c r="C541" s="728" t="s">
        <v>3001</v>
      </c>
      <c r="D541" s="729" t="s">
        <v>3002</v>
      </c>
      <c r="E541" s="728" t="s">
        <v>3459</v>
      </c>
      <c r="F541" s="729" t="s">
        <v>3460</v>
      </c>
      <c r="G541" s="728" t="s">
        <v>3865</v>
      </c>
      <c r="H541" s="728" t="s">
        <v>3866</v>
      </c>
      <c r="I541" s="731">
        <v>9295.5595703125</v>
      </c>
      <c r="J541" s="731">
        <v>1</v>
      </c>
      <c r="K541" s="732">
        <v>9295.5595703125</v>
      </c>
    </row>
    <row r="542" spans="1:11" ht="14.4" customHeight="1" x14ac:dyDescent="0.3">
      <c r="A542" s="726" t="s">
        <v>569</v>
      </c>
      <c r="B542" s="727" t="s">
        <v>570</v>
      </c>
      <c r="C542" s="728" t="s">
        <v>3001</v>
      </c>
      <c r="D542" s="729" t="s">
        <v>3002</v>
      </c>
      <c r="E542" s="728" t="s">
        <v>3459</v>
      </c>
      <c r="F542" s="729" t="s">
        <v>3460</v>
      </c>
      <c r="G542" s="728" t="s">
        <v>3867</v>
      </c>
      <c r="H542" s="728" t="s">
        <v>3868</v>
      </c>
      <c r="I542" s="731">
        <v>0.25999999046325684</v>
      </c>
      <c r="J542" s="731">
        <v>1</v>
      </c>
      <c r="K542" s="732">
        <v>0.25999999046325684</v>
      </c>
    </row>
    <row r="543" spans="1:11" ht="14.4" customHeight="1" x14ac:dyDescent="0.3">
      <c r="A543" s="726" t="s">
        <v>569</v>
      </c>
      <c r="B543" s="727" t="s">
        <v>570</v>
      </c>
      <c r="C543" s="728" t="s">
        <v>3001</v>
      </c>
      <c r="D543" s="729" t="s">
        <v>3002</v>
      </c>
      <c r="E543" s="728" t="s">
        <v>3459</v>
      </c>
      <c r="F543" s="729" t="s">
        <v>3460</v>
      </c>
      <c r="G543" s="728" t="s">
        <v>3869</v>
      </c>
      <c r="H543" s="728" t="s">
        <v>3870</v>
      </c>
      <c r="I543" s="731">
        <v>6693.3798828125</v>
      </c>
      <c r="J543" s="731">
        <v>1</v>
      </c>
      <c r="K543" s="732">
        <v>6693.3798828125</v>
      </c>
    </row>
    <row r="544" spans="1:11" ht="14.4" customHeight="1" x14ac:dyDescent="0.3">
      <c r="A544" s="726" t="s">
        <v>569</v>
      </c>
      <c r="B544" s="727" t="s">
        <v>570</v>
      </c>
      <c r="C544" s="728" t="s">
        <v>3001</v>
      </c>
      <c r="D544" s="729" t="s">
        <v>3002</v>
      </c>
      <c r="E544" s="728" t="s">
        <v>3459</v>
      </c>
      <c r="F544" s="729" t="s">
        <v>3460</v>
      </c>
      <c r="G544" s="728" t="s">
        <v>3871</v>
      </c>
      <c r="H544" s="728" t="s">
        <v>3872</v>
      </c>
      <c r="I544" s="731">
        <v>0.28999999165534973</v>
      </c>
      <c r="J544" s="731">
        <v>1</v>
      </c>
      <c r="K544" s="732">
        <v>0.28999999165534973</v>
      </c>
    </row>
    <row r="545" spans="1:11" ht="14.4" customHeight="1" x14ac:dyDescent="0.3">
      <c r="A545" s="726" t="s">
        <v>569</v>
      </c>
      <c r="B545" s="727" t="s">
        <v>570</v>
      </c>
      <c r="C545" s="728" t="s">
        <v>3001</v>
      </c>
      <c r="D545" s="729" t="s">
        <v>3002</v>
      </c>
      <c r="E545" s="728" t="s">
        <v>3459</v>
      </c>
      <c r="F545" s="729" t="s">
        <v>3460</v>
      </c>
      <c r="G545" s="728" t="s">
        <v>3873</v>
      </c>
      <c r="H545" s="728" t="s">
        <v>3874</v>
      </c>
      <c r="I545" s="731">
        <v>6693.3798828125</v>
      </c>
      <c r="J545" s="731">
        <v>1</v>
      </c>
      <c r="K545" s="732">
        <v>6693.3798828125</v>
      </c>
    </row>
    <row r="546" spans="1:11" ht="14.4" customHeight="1" x14ac:dyDescent="0.3">
      <c r="A546" s="726" t="s">
        <v>569</v>
      </c>
      <c r="B546" s="727" t="s">
        <v>570</v>
      </c>
      <c r="C546" s="728" t="s">
        <v>3001</v>
      </c>
      <c r="D546" s="729" t="s">
        <v>3002</v>
      </c>
      <c r="E546" s="728" t="s">
        <v>3459</v>
      </c>
      <c r="F546" s="729" t="s">
        <v>3460</v>
      </c>
      <c r="G546" s="728" t="s">
        <v>3875</v>
      </c>
      <c r="H546" s="728" t="s">
        <v>3876</v>
      </c>
      <c r="I546" s="731">
        <v>0.5899999737739563</v>
      </c>
      <c r="J546" s="731">
        <v>1</v>
      </c>
      <c r="K546" s="732">
        <v>0.5899999737739563</v>
      </c>
    </row>
    <row r="547" spans="1:11" ht="14.4" customHeight="1" x14ac:dyDescent="0.3">
      <c r="A547" s="726" t="s">
        <v>569</v>
      </c>
      <c r="B547" s="727" t="s">
        <v>570</v>
      </c>
      <c r="C547" s="728" t="s">
        <v>3001</v>
      </c>
      <c r="D547" s="729" t="s">
        <v>3002</v>
      </c>
      <c r="E547" s="728" t="s">
        <v>3459</v>
      </c>
      <c r="F547" s="729" t="s">
        <v>3460</v>
      </c>
      <c r="G547" s="728" t="s">
        <v>3877</v>
      </c>
      <c r="H547" s="728" t="s">
        <v>3878</v>
      </c>
      <c r="I547" s="731">
        <v>6669.009765625</v>
      </c>
      <c r="J547" s="731">
        <v>1</v>
      </c>
      <c r="K547" s="732">
        <v>6669.009765625</v>
      </c>
    </row>
    <row r="548" spans="1:11" ht="14.4" customHeight="1" x14ac:dyDescent="0.3">
      <c r="A548" s="726" t="s">
        <v>569</v>
      </c>
      <c r="B548" s="727" t="s">
        <v>570</v>
      </c>
      <c r="C548" s="728" t="s">
        <v>3001</v>
      </c>
      <c r="D548" s="729" t="s">
        <v>3002</v>
      </c>
      <c r="E548" s="728" t="s">
        <v>3459</v>
      </c>
      <c r="F548" s="729" t="s">
        <v>3460</v>
      </c>
      <c r="G548" s="728" t="s">
        <v>3879</v>
      </c>
      <c r="H548" s="728" t="s">
        <v>3880</v>
      </c>
      <c r="I548" s="731">
        <v>322</v>
      </c>
      <c r="J548" s="731">
        <v>4</v>
      </c>
      <c r="K548" s="732">
        <v>1288</v>
      </c>
    </row>
    <row r="549" spans="1:11" ht="14.4" customHeight="1" x14ac:dyDescent="0.3">
      <c r="A549" s="726" t="s">
        <v>569</v>
      </c>
      <c r="B549" s="727" t="s">
        <v>570</v>
      </c>
      <c r="C549" s="728" t="s">
        <v>3001</v>
      </c>
      <c r="D549" s="729" t="s">
        <v>3002</v>
      </c>
      <c r="E549" s="728" t="s">
        <v>3459</v>
      </c>
      <c r="F549" s="729" t="s">
        <v>3460</v>
      </c>
      <c r="G549" s="728" t="s">
        <v>3881</v>
      </c>
      <c r="H549" s="728" t="s">
        <v>3882</v>
      </c>
      <c r="I549" s="731">
        <v>525.57000732421875</v>
      </c>
      <c r="J549" s="731">
        <v>1</v>
      </c>
      <c r="K549" s="732">
        <v>525.57000732421875</v>
      </c>
    </row>
    <row r="550" spans="1:11" ht="14.4" customHeight="1" x14ac:dyDescent="0.3">
      <c r="A550" s="726" t="s">
        <v>569</v>
      </c>
      <c r="B550" s="727" t="s">
        <v>570</v>
      </c>
      <c r="C550" s="728" t="s">
        <v>3001</v>
      </c>
      <c r="D550" s="729" t="s">
        <v>3002</v>
      </c>
      <c r="E550" s="728" t="s">
        <v>3459</v>
      </c>
      <c r="F550" s="729" t="s">
        <v>3460</v>
      </c>
      <c r="G550" s="728" t="s">
        <v>3883</v>
      </c>
      <c r="H550" s="728" t="s">
        <v>3884</v>
      </c>
      <c r="I550" s="731">
        <v>88.879997253417969</v>
      </c>
      <c r="J550" s="731">
        <v>50</v>
      </c>
      <c r="K550" s="732">
        <v>4444.18017578125</v>
      </c>
    </row>
    <row r="551" spans="1:11" ht="14.4" customHeight="1" x14ac:dyDescent="0.3">
      <c r="A551" s="726" t="s">
        <v>569</v>
      </c>
      <c r="B551" s="727" t="s">
        <v>570</v>
      </c>
      <c r="C551" s="728" t="s">
        <v>3001</v>
      </c>
      <c r="D551" s="729" t="s">
        <v>3002</v>
      </c>
      <c r="E551" s="728" t="s">
        <v>3459</v>
      </c>
      <c r="F551" s="729" t="s">
        <v>3460</v>
      </c>
      <c r="G551" s="728" t="s">
        <v>3885</v>
      </c>
      <c r="H551" s="728" t="s">
        <v>3886</v>
      </c>
      <c r="I551" s="731">
        <v>88.879997253417969</v>
      </c>
      <c r="J551" s="731">
        <v>20</v>
      </c>
      <c r="K551" s="732">
        <v>1777.6700439453125</v>
      </c>
    </row>
    <row r="552" spans="1:11" ht="14.4" customHeight="1" x14ac:dyDescent="0.3">
      <c r="A552" s="726" t="s">
        <v>569</v>
      </c>
      <c r="B552" s="727" t="s">
        <v>570</v>
      </c>
      <c r="C552" s="728" t="s">
        <v>3001</v>
      </c>
      <c r="D552" s="729" t="s">
        <v>3002</v>
      </c>
      <c r="E552" s="728" t="s">
        <v>3459</v>
      </c>
      <c r="F552" s="729" t="s">
        <v>3460</v>
      </c>
      <c r="G552" s="728" t="s">
        <v>3887</v>
      </c>
      <c r="H552" s="728" t="s">
        <v>3888</v>
      </c>
      <c r="I552" s="731">
        <v>88.879997253417969</v>
      </c>
      <c r="J552" s="731">
        <v>150</v>
      </c>
      <c r="K552" s="732">
        <v>13332.54052734375</v>
      </c>
    </row>
    <row r="553" spans="1:11" ht="14.4" customHeight="1" x14ac:dyDescent="0.3">
      <c r="A553" s="726" t="s">
        <v>569</v>
      </c>
      <c r="B553" s="727" t="s">
        <v>570</v>
      </c>
      <c r="C553" s="728" t="s">
        <v>3001</v>
      </c>
      <c r="D553" s="729" t="s">
        <v>3002</v>
      </c>
      <c r="E553" s="728" t="s">
        <v>3459</v>
      </c>
      <c r="F553" s="729" t="s">
        <v>3460</v>
      </c>
      <c r="G553" s="728" t="s">
        <v>3889</v>
      </c>
      <c r="H553" s="728" t="s">
        <v>3890</v>
      </c>
      <c r="I553" s="731">
        <v>88.879997253417969</v>
      </c>
      <c r="J553" s="731">
        <v>20</v>
      </c>
      <c r="K553" s="732">
        <v>1777.6700439453125</v>
      </c>
    </row>
    <row r="554" spans="1:11" ht="14.4" customHeight="1" x14ac:dyDescent="0.3">
      <c r="A554" s="726" t="s">
        <v>569</v>
      </c>
      <c r="B554" s="727" t="s">
        <v>570</v>
      </c>
      <c r="C554" s="728" t="s">
        <v>3001</v>
      </c>
      <c r="D554" s="729" t="s">
        <v>3002</v>
      </c>
      <c r="E554" s="728" t="s">
        <v>3459</v>
      </c>
      <c r="F554" s="729" t="s">
        <v>3460</v>
      </c>
      <c r="G554" s="728" t="s">
        <v>3891</v>
      </c>
      <c r="H554" s="728" t="s">
        <v>3892</v>
      </c>
      <c r="I554" s="731">
        <v>88.879997253417969</v>
      </c>
      <c r="J554" s="731">
        <v>130</v>
      </c>
      <c r="K554" s="732">
        <v>11554.870361328125</v>
      </c>
    </row>
    <row r="555" spans="1:11" ht="14.4" customHeight="1" x14ac:dyDescent="0.3">
      <c r="A555" s="726" t="s">
        <v>569</v>
      </c>
      <c r="B555" s="727" t="s">
        <v>570</v>
      </c>
      <c r="C555" s="728" t="s">
        <v>3001</v>
      </c>
      <c r="D555" s="729" t="s">
        <v>3002</v>
      </c>
      <c r="E555" s="728" t="s">
        <v>3459</v>
      </c>
      <c r="F555" s="729" t="s">
        <v>3460</v>
      </c>
      <c r="G555" s="728" t="s">
        <v>3893</v>
      </c>
      <c r="H555" s="728" t="s">
        <v>3894</v>
      </c>
      <c r="I555" s="731">
        <v>88.879997253417969</v>
      </c>
      <c r="J555" s="731">
        <v>20</v>
      </c>
      <c r="K555" s="732">
        <v>1777.6700439453125</v>
      </c>
    </row>
    <row r="556" spans="1:11" ht="14.4" customHeight="1" x14ac:dyDescent="0.3">
      <c r="A556" s="726" t="s">
        <v>569</v>
      </c>
      <c r="B556" s="727" t="s">
        <v>570</v>
      </c>
      <c r="C556" s="728" t="s">
        <v>3001</v>
      </c>
      <c r="D556" s="729" t="s">
        <v>3002</v>
      </c>
      <c r="E556" s="728" t="s">
        <v>3459</v>
      </c>
      <c r="F556" s="729" t="s">
        <v>3460</v>
      </c>
      <c r="G556" s="728" t="s">
        <v>3895</v>
      </c>
      <c r="H556" s="728" t="s">
        <v>3896</v>
      </c>
      <c r="I556" s="731">
        <v>88.879997253417969</v>
      </c>
      <c r="J556" s="731">
        <v>60</v>
      </c>
      <c r="K556" s="732">
        <v>5333.02001953125</v>
      </c>
    </row>
    <row r="557" spans="1:11" ht="14.4" customHeight="1" x14ac:dyDescent="0.3">
      <c r="A557" s="726" t="s">
        <v>569</v>
      </c>
      <c r="B557" s="727" t="s">
        <v>570</v>
      </c>
      <c r="C557" s="728" t="s">
        <v>3001</v>
      </c>
      <c r="D557" s="729" t="s">
        <v>3002</v>
      </c>
      <c r="E557" s="728" t="s">
        <v>3459</v>
      </c>
      <c r="F557" s="729" t="s">
        <v>3460</v>
      </c>
      <c r="G557" s="728" t="s">
        <v>3897</v>
      </c>
      <c r="H557" s="728" t="s">
        <v>3898</v>
      </c>
      <c r="I557" s="731">
        <v>88.879997253417969</v>
      </c>
      <c r="J557" s="731">
        <v>20</v>
      </c>
      <c r="K557" s="732">
        <v>1777.6700439453125</v>
      </c>
    </row>
    <row r="558" spans="1:11" ht="14.4" customHeight="1" x14ac:dyDescent="0.3">
      <c r="A558" s="726" t="s">
        <v>569</v>
      </c>
      <c r="B558" s="727" t="s">
        <v>570</v>
      </c>
      <c r="C558" s="728" t="s">
        <v>3001</v>
      </c>
      <c r="D558" s="729" t="s">
        <v>3002</v>
      </c>
      <c r="E558" s="728" t="s">
        <v>3459</v>
      </c>
      <c r="F558" s="729" t="s">
        <v>3460</v>
      </c>
      <c r="G558" s="728" t="s">
        <v>3899</v>
      </c>
      <c r="H558" s="728" t="s">
        <v>3900</v>
      </c>
      <c r="I558" s="731">
        <v>88.879997253417969</v>
      </c>
      <c r="J558" s="731">
        <v>50</v>
      </c>
      <c r="K558" s="732">
        <v>4444.1800537109375</v>
      </c>
    </row>
    <row r="559" spans="1:11" ht="14.4" customHeight="1" x14ac:dyDescent="0.3">
      <c r="A559" s="726" t="s">
        <v>569</v>
      </c>
      <c r="B559" s="727" t="s">
        <v>570</v>
      </c>
      <c r="C559" s="728" t="s">
        <v>3001</v>
      </c>
      <c r="D559" s="729" t="s">
        <v>3002</v>
      </c>
      <c r="E559" s="728" t="s">
        <v>3459</v>
      </c>
      <c r="F559" s="729" t="s">
        <v>3460</v>
      </c>
      <c r="G559" s="728" t="s">
        <v>3901</v>
      </c>
      <c r="H559" s="728" t="s">
        <v>3902</v>
      </c>
      <c r="I559" s="731">
        <v>471.5</v>
      </c>
      <c r="J559" s="731">
        <v>2</v>
      </c>
      <c r="K559" s="732">
        <v>943</v>
      </c>
    </row>
    <row r="560" spans="1:11" ht="14.4" customHeight="1" x14ac:dyDescent="0.3">
      <c r="A560" s="726" t="s">
        <v>569</v>
      </c>
      <c r="B560" s="727" t="s">
        <v>570</v>
      </c>
      <c r="C560" s="728" t="s">
        <v>3001</v>
      </c>
      <c r="D560" s="729" t="s">
        <v>3002</v>
      </c>
      <c r="E560" s="728" t="s">
        <v>3459</v>
      </c>
      <c r="F560" s="729" t="s">
        <v>3460</v>
      </c>
      <c r="G560" s="728" t="s">
        <v>3903</v>
      </c>
      <c r="H560" s="728" t="s">
        <v>3904</v>
      </c>
      <c r="I560" s="731">
        <v>508.80000305175781</v>
      </c>
      <c r="J560" s="731">
        <v>2</v>
      </c>
      <c r="K560" s="732">
        <v>1017.6000061035156</v>
      </c>
    </row>
    <row r="561" spans="1:11" ht="14.4" customHeight="1" x14ac:dyDescent="0.3">
      <c r="A561" s="726" t="s">
        <v>569</v>
      </c>
      <c r="B561" s="727" t="s">
        <v>570</v>
      </c>
      <c r="C561" s="728" t="s">
        <v>3001</v>
      </c>
      <c r="D561" s="729" t="s">
        <v>3002</v>
      </c>
      <c r="E561" s="728" t="s">
        <v>3459</v>
      </c>
      <c r="F561" s="729" t="s">
        <v>3460</v>
      </c>
      <c r="G561" s="728" t="s">
        <v>3905</v>
      </c>
      <c r="H561" s="728" t="s">
        <v>3906</v>
      </c>
      <c r="I561" s="731">
        <v>77</v>
      </c>
      <c r="J561" s="731">
        <v>30</v>
      </c>
      <c r="K561" s="732">
        <v>2310</v>
      </c>
    </row>
    <row r="562" spans="1:11" ht="14.4" customHeight="1" x14ac:dyDescent="0.3">
      <c r="A562" s="726" t="s">
        <v>569</v>
      </c>
      <c r="B562" s="727" t="s">
        <v>570</v>
      </c>
      <c r="C562" s="728" t="s">
        <v>3001</v>
      </c>
      <c r="D562" s="729" t="s">
        <v>3002</v>
      </c>
      <c r="E562" s="728" t="s">
        <v>3459</v>
      </c>
      <c r="F562" s="729" t="s">
        <v>3460</v>
      </c>
      <c r="G562" s="728" t="s">
        <v>3907</v>
      </c>
      <c r="H562" s="728" t="s">
        <v>3908</v>
      </c>
      <c r="I562" s="731">
        <v>77</v>
      </c>
      <c r="J562" s="731">
        <v>50</v>
      </c>
      <c r="K562" s="732">
        <v>3850.080078125</v>
      </c>
    </row>
    <row r="563" spans="1:11" ht="14.4" customHeight="1" x14ac:dyDescent="0.3">
      <c r="A563" s="726" t="s">
        <v>569</v>
      </c>
      <c r="B563" s="727" t="s">
        <v>570</v>
      </c>
      <c r="C563" s="728" t="s">
        <v>3001</v>
      </c>
      <c r="D563" s="729" t="s">
        <v>3002</v>
      </c>
      <c r="E563" s="728" t="s">
        <v>3459</v>
      </c>
      <c r="F563" s="729" t="s">
        <v>3460</v>
      </c>
      <c r="G563" s="728" t="s">
        <v>3909</v>
      </c>
      <c r="H563" s="728" t="s">
        <v>3910</v>
      </c>
      <c r="I563" s="731">
        <v>58.970001220703125</v>
      </c>
      <c r="J563" s="731">
        <v>310</v>
      </c>
      <c r="K563" s="732">
        <v>18280.499755859375</v>
      </c>
    </row>
    <row r="564" spans="1:11" ht="14.4" customHeight="1" x14ac:dyDescent="0.3">
      <c r="A564" s="726" t="s">
        <v>569</v>
      </c>
      <c r="B564" s="727" t="s">
        <v>570</v>
      </c>
      <c r="C564" s="728" t="s">
        <v>3001</v>
      </c>
      <c r="D564" s="729" t="s">
        <v>3002</v>
      </c>
      <c r="E564" s="728" t="s">
        <v>3459</v>
      </c>
      <c r="F564" s="729" t="s">
        <v>3460</v>
      </c>
      <c r="G564" s="728" t="s">
        <v>3911</v>
      </c>
      <c r="H564" s="728" t="s">
        <v>3912</v>
      </c>
      <c r="I564" s="731">
        <v>103.61000061035156</v>
      </c>
      <c r="J564" s="731">
        <v>30</v>
      </c>
      <c r="K564" s="732">
        <v>3108.360107421875</v>
      </c>
    </row>
    <row r="565" spans="1:11" ht="14.4" customHeight="1" x14ac:dyDescent="0.3">
      <c r="A565" s="726" t="s">
        <v>569</v>
      </c>
      <c r="B565" s="727" t="s">
        <v>570</v>
      </c>
      <c r="C565" s="728" t="s">
        <v>3001</v>
      </c>
      <c r="D565" s="729" t="s">
        <v>3002</v>
      </c>
      <c r="E565" s="728" t="s">
        <v>3459</v>
      </c>
      <c r="F565" s="729" t="s">
        <v>3460</v>
      </c>
      <c r="G565" s="728" t="s">
        <v>3913</v>
      </c>
      <c r="H565" s="728" t="s">
        <v>3914</v>
      </c>
      <c r="I565" s="731">
        <v>333.35000610351562</v>
      </c>
      <c r="J565" s="731">
        <v>1</v>
      </c>
      <c r="K565" s="732">
        <v>333.35000610351562</v>
      </c>
    </row>
    <row r="566" spans="1:11" ht="14.4" customHeight="1" x14ac:dyDescent="0.3">
      <c r="A566" s="726" t="s">
        <v>569</v>
      </c>
      <c r="B566" s="727" t="s">
        <v>570</v>
      </c>
      <c r="C566" s="728" t="s">
        <v>3001</v>
      </c>
      <c r="D566" s="729" t="s">
        <v>3002</v>
      </c>
      <c r="E566" s="728" t="s">
        <v>3459</v>
      </c>
      <c r="F566" s="729" t="s">
        <v>3460</v>
      </c>
      <c r="G566" s="728" t="s">
        <v>3915</v>
      </c>
      <c r="H566" s="728" t="s">
        <v>3916</v>
      </c>
      <c r="I566" s="731">
        <v>82.370002746582031</v>
      </c>
      <c r="J566" s="731">
        <v>30</v>
      </c>
      <c r="K566" s="732">
        <v>2470.949951171875</v>
      </c>
    </row>
    <row r="567" spans="1:11" ht="14.4" customHeight="1" x14ac:dyDescent="0.3">
      <c r="A567" s="726" t="s">
        <v>569</v>
      </c>
      <c r="B567" s="727" t="s">
        <v>570</v>
      </c>
      <c r="C567" s="728" t="s">
        <v>3001</v>
      </c>
      <c r="D567" s="729" t="s">
        <v>3002</v>
      </c>
      <c r="E567" s="728" t="s">
        <v>3459</v>
      </c>
      <c r="F567" s="729" t="s">
        <v>3460</v>
      </c>
      <c r="G567" s="728" t="s">
        <v>3917</v>
      </c>
      <c r="H567" s="728" t="s">
        <v>3918</v>
      </c>
      <c r="I567" s="731">
        <v>74.370002746582031</v>
      </c>
      <c r="J567" s="731">
        <v>50</v>
      </c>
      <c r="K567" s="732">
        <v>3718.530029296875</v>
      </c>
    </row>
    <row r="568" spans="1:11" ht="14.4" customHeight="1" x14ac:dyDescent="0.3">
      <c r="A568" s="726" t="s">
        <v>569</v>
      </c>
      <c r="B568" s="727" t="s">
        <v>570</v>
      </c>
      <c r="C568" s="728" t="s">
        <v>3001</v>
      </c>
      <c r="D568" s="729" t="s">
        <v>3002</v>
      </c>
      <c r="E568" s="728" t="s">
        <v>3459</v>
      </c>
      <c r="F568" s="729" t="s">
        <v>3460</v>
      </c>
      <c r="G568" s="728" t="s">
        <v>3919</v>
      </c>
      <c r="H568" s="728" t="s">
        <v>3920</v>
      </c>
      <c r="I568" s="731">
        <v>2097.5550537109375</v>
      </c>
      <c r="J568" s="731">
        <v>7</v>
      </c>
      <c r="K568" s="732">
        <v>14682.869873046875</v>
      </c>
    </row>
    <row r="569" spans="1:11" ht="14.4" customHeight="1" x14ac:dyDescent="0.3">
      <c r="A569" s="726" t="s">
        <v>569</v>
      </c>
      <c r="B569" s="727" t="s">
        <v>570</v>
      </c>
      <c r="C569" s="728" t="s">
        <v>3001</v>
      </c>
      <c r="D569" s="729" t="s">
        <v>3002</v>
      </c>
      <c r="E569" s="728" t="s">
        <v>3459</v>
      </c>
      <c r="F569" s="729" t="s">
        <v>3460</v>
      </c>
      <c r="G569" s="728" t="s">
        <v>3921</v>
      </c>
      <c r="H569" s="728" t="s">
        <v>3922</v>
      </c>
      <c r="I569" s="731">
        <v>110.15000152587891</v>
      </c>
      <c r="J569" s="731">
        <v>2</v>
      </c>
      <c r="K569" s="732">
        <v>220.28999328613281</v>
      </c>
    </row>
    <row r="570" spans="1:11" ht="14.4" customHeight="1" x14ac:dyDescent="0.3">
      <c r="A570" s="726" t="s">
        <v>569</v>
      </c>
      <c r="B570" s="727" t="s">
        <v>570</v>
      </c>
      <c r="C570" s="728" t="s">
        <v>3001</v>
      </c>
      <c r="D570" s="729" t="s">
        <v>3002</v>
      </c>
      <c r="E570" s="728" t="s">
        <v>3459</v>
      </c>
      <c r="F570" s="729" t="s">
        <v>3460</v>
      </c>
      <c r="G570" s="728" t="s">
        <v>3923</v>
      </c>
      <c r="H570" s="728" t="s">
        <v>3924</v>
      </c>
      <c r="I570" s="731">
        <v>454.16000366210937</v>
      </c>
      <c r="J570" s="731">
        <v>10</v>
      </c>
      <c r="K570" s="732">
        <v>4541.60986328125</v>
      </c>
    </row>
    <row r="571" spans="1:11" ht="14.4" customHeight="1" x14ac:dyDescent="0.3">
      <c r="A571" s="726" t="s">
        <v>569</v>
      </c>
      <c r="B571" s="727" t="s">
        <v>570</v>
      </c>
      <c r="C571" s="728" t="s">
        <v>3001</v>
      </c>
      <c r="D571" s="729" t="s">
        <v>3002</v>
      </c>
      <c r="E571" s="728" t="s">
        <v>3459</v>
      </c>
      <c r="F571" s="729" t="s">
        <v>3460</v>
      </c>
      <c r="G571" s="728" t="s">
        <v>3925</v>
      </c>
      <c r="H571" s="728" t="s">
        <v>3926</v>
      </c>
      <c r="I571" s="731">
        <v>1286.22998046875</v>
      </c>
      <c r="J571" s="731">
        <v>3</v>
      </c>
      <c r="K571" s="732">
        <v>3858.68994140625</v>
      </c>
    </row>
    <row r="572" spans="1:11" ht="14.4" customHeight="1" x14ac:dyDescent="0.3">
      <c r="A572" s="726" t="s">
        <v>569</v>
      </c>
      <c r="B572" s="727" t="s">
        <v>570</v>
      </c>
      <c r="C572" s="728" t="s">
        <v>3001</v>
      </c>
      <c r="D572" s="729" t="s">
        <v>3002</v>
      </c>
      <c r="E572" s="728" t="s">
        <v>3459</v>
      </c>
      <c r="F572" s="729" t="s">
        <v>3460</v>
      </c>
      <c r="G572" s="728" t="s">
        <v>3927</v>
      </c>
      <c r="H572" s="728" t="s">
        <v>3928</v>
      </c>
      <c r="I572" s="731">
        <v>525.36665852864587</v>
      </c>
      <c r="J572" s="731">
        <v>4</v>
      </c>
      <c r="K572" s="732">
        <v>2101.4599609375</v>
      </c>
    </row>
    <row r="573" spans="1:11" ht="14.4" customHeight="1" x14ac:dyDescent="0.3">
      <c r="A573" s="726" t="s">
        <v>569</v>
      </c>
      <c r="B573" s="727" t="s">
        <v>570</v>
      </c>
      <c r="C573" s="728" t="s">
        <v>3001</v>
      </c>
      <c r="D573" s="729" t="s">
        <v>3002</v>
      </c>
      <c r="E573" s="728" t="s">
        <v>3459</v>
      </c>
      <c r="F573" s="729" t="s">
        <v>3460</v>
      </c>
      <c r="G573" s="728" t="s">
        <v>3929</v>
      </c>
      <c r="H573" s="728" t="s">
        <v>3930</v>
      </c>
      <c r="I573" s="731">
        <v>1368.5</v>
      </c>
      <c r="J573" s="731">
        <v>7</v>
      </c>
      <c r="K573" s="732">
        <v>9579.5</v>
      </c>
    </row>
    <row r="574" spans="1:11" ht="14.4" customHeight="1" x14ac:dyDescent="0.3">
      <c r="A574" s="726" t="s">
        <v>569</v>
      </c>
      <c r="B574" s="727" t="s">
        <v>570</v>
      </c>
      <c r="C574" s="728" t="s">
        <v>3001</v>
      </c>
      <c r="D574" s="729" t="s">
        <v>3002</v>
      </c>
      <c r="E574" s="728" t="s">
        <v>3459</v>
      </c>
      <c r="F574" s="729" t="s">
        <v>3460</v>
      </c>
      <c r="G574" s="728" t="s">
        <v>3931</v>
      </c>
      <c r="H574" s="728" t="s">
        <v>3932</v>
      </c>
      <c r="I574" s="731">
        <v>365.95001220703125</v>
      </c>
      <c r="J574" s="731">
        <v>20</v>
      </c>
      <c r="K574" s="732">
        <v>7319.02978515625</v>
      </c>
    </row>
    <row r="575" spans="1:11" ht="14.4" customHeight="1" x14ac:dyDescent="0.3">
      <c r="A575" s="726" t="s">
        <v>569</v>
      </c>
      <c r="B575" s="727" t="s">
        <v>570</v>
      </c>
      <c r="C575" s="728" t="s">
        <v>3001</v>
      </c>
      <c r="D575" s="729" t="s">
        <v>3002</v>
      </c>
      <c r="E575" s="728" t="s">
        <v>3459</v>
      </c>
      <c r="F575" s="729" t="s">
        <v>3460</v>
      </c>
      <c r="G575" s="728" t="s">
        <v>3933</v>
      </c>
      <c r="H575" s="728" t="s">
        <v>3934</v>
      </c>
      <c r="I575" s="731">
        <v>1185.2433268229167</v>
      </c>
      <c r="J575" s="731">
        <v>3</v>
      </c>
      <c r="K575" s="732">
        <v>3555.72998046875</v>
      </c>
    </row>
    <row r="576" spans="1:11" ht="14.4" customHeight="1" x14ac:dyDescent="0.3">
      <c r="A576" s="726" t="s">
        <v>569</v>
      </c>
      <c r="B576" s="727" t="s">
        <v>570</v>
      </c>
      <c r="C576" s="728" t="s">
        <v>3001</v>
      </c>
      <c r="D576" s="729" t="s">
        <v>3002</v>
      </c>
      <c r="E576" s="728" t="s">
        <v>3459</v>
      </c>
      <c r="F576" s="729" t="s">
        <v>3460</v>
      </c>
      <c r="G576" s="728" t="s">
        <v>3935</v>
      </c>
      <c r="H576" s="728" t="s">
        <v>3936</v>
      </c>
      <c r="I576" s="731">
        <v>1185.2149658203125</v>
      </c>
      <c r="J576" s="731">
        <v>2</v>
      </c>
      <c r="K576" s="732">
        <v>2370.429931640625</v>
      </c>
    </row>
    <row r="577" spans="1:11" ht="14.4" customHeight="1" x14ac:dyDescent="0.3">
      <c r="A577" s="726" t="s">
        <v>569</v>
      </c>
      <c r="B577" s="727" t="s">
        <v>570</v>
      </c>
      <c r="C577" s="728" t="s">
        <v>3001</v>
      </c>
      <c r="D577" s="729" t="s">
        <v>3002</v>
      </c>
      <c r="E577" s="728" t="s">
        <v>3459</v>
      </c>
      <c r="F577" s="729" t="s">
        <v>3460</v>
      </c>
      <c r="G577" s="728" t="s">
        <v>3937</v>
      </c>
      <c r="H577" s="728" t="s">
        <v>3938</v>
      </c>
      <c r="I577" s="731">
        <v>1185.2249755859375</v>
      </c>
      <c r="J577" s="731">
        <v>2</v>
      </c>
      <c r="K577" s="732">
        <v>2370.449951171875</v>
      </c>
    </row>
    <row r="578" spans="1:11" ht="14.4" customHeight="1" x14ac:dyDescent="0.3">
      <c r="A578" s="726" t="s">
        <v>569</v>
      </c>
      <c r="B578" s="727" t="s">
        <v>570</v>
      </c>
      <c r="C578" s="728" t="s">
        <v>3001</v>
      </c>
      <c r="D578" s="729" t="s">
        <v>3002</v>
      </c>
      <c r="E578" s="728" t="s">
        <v>3459</v>
      </c>
      <c r="F578" s="729" t="s">
        <v>3460</v>
      </c>
      <c r="G578" s="728" t="s">
        <v>3939</v>
      </c>
      <c r="H578" s="728" t="s">
        <v>3940</v>
      </c>
      <c r="I578" s="731">
        <v>1185.239990234375</v>
      </c>
      <c r="J578" s="731">
        <v>1</v>
      </c>
      <c r="K578" s="732">
        <v>1185.239990234375</v>
      </c>
    </row>
    <row r="579" spans="1:11" ht="14.4" customHeight="1" x14ac:dyDescent="0.3">
      <c r="A579" s="726" t="s">
        <v>569</v>
      </c>
      <c r="B579" s="727" t="s">
        <v>570</v>
      </c>
      <c r="C579" s="728" t="s">
        <v>3001</v>
      </c>
      <c r="D579" s="729" t="s">
        <v>3002</v>
      </c>
      <c r="E579" s="728" t="s">
        <v>3459</v>
      </c>
      <c r="F579" s="729" t="s">
        <v>3460</v>
      </c>
      <c r="G579" s="728" t="s">
        <v>3941</v>
      </c>
      <c r="H579" s="728" t="s">
        <v>3942</v>
      </c>
      <c r="I579" s="731">
        <v>1423.0644802517361</v>
      </c>
      <c r="J579" s="731">
        <v>9</v>
      </c>
      <c r="K579" s="732">
        <v>12807.580322265625</v>
      </c>
    </row>
    <row r="580" spans="1:11" ht="14.4" customHeight="1" x14ac:dyDescent="0.3">
      <c r="A580" s="726" t="s">
        <v>569</v>
      </c>
      <c r="B580" s="727" t="s">
        <v>570</v>
      </c>
      <c r="C580" s="728" t="s">
        <v>3001</v>
      </c>
      <c r="D580" s="729" t="s">
        <v>3002</v>
      </c>
      <c r="E580" s="728" t="s">
        <v>3459</v>
      </c>
      <c r="F580" s="729" t="s">
        <v>3460</v>
      </c>
      <c r="G580" s="728" t="s">
        <v>3943</v>
      </c>
      <c r="H580" s="728" t="s">
        <v>3944</v>
      </c>
      <c r="I580" s="731">
        <v>1423.0625305175781</v>
      </c>
      <c r="J580" s="731">
        <v>4</v>
      </c>
      <c r="K580" s="732">
        <v>5692.2501220703125</v>
      </c>
    </row>
    <row r="581" spans="1:11" ht="14.4" customHeight="1" x14ac:dyDescent="0.3">
      <c r="A581" s="726" t="s">
        <v>569</v>
      </c>
      <c r="B581" s="727" t="s">
        <v>570</v>
      </c>
      <c r="C581" s="728" t="s">
        <v>3001</v>
      </c>
      <c r="D581" s="729" t="s">
        <v>3002</v>
      </c>
      <c r="E581" s="728" t="s">
        <v>3459</v>
      </c>
      <c r="F581" s="729" t="s">
        <v>3460</v>
      </c>
      <c r="G581" s="728" t="s">
        <v>3945</v>
      </c>
      <c r="H581" s="728" t="s">
        <v>3946</v>
      </c>
      <c r="I581" s="731">
        <v>935.70668538411462</v>
      </c>
      <c r="J581" s="731">
        <v>6</v>
      </c>
      <c r="K581" s="732">
        <v>5614.2401123046875</v>
      </c>
    </row>
    <row r="582" spans="1:11" ht="14.4" customHeight="1" x14ac:dyDescent="0.3">
      <c r="A582" s="726" t="s">
        <v>569</v>
      </c>
      <c r="B582" s="727" t="s">
        <v>570</v>
      </c>
      <c r="C582" s="728" t="s">
        <v>3001</v>
      </c>
      <c r="D582" s="729" t="s">
        <v>3002</v>
      </c>
      <c r="E582" s="728" t="s">
        <v>3459</v>
      </c>
      <c r="F582" s="729" t="s">
        <v>3460</v>
      </c>
      <c r="G582" s="728" t="s">
        <v>3947</v>
      </c>
      <c r="H582" s="728" t="s">
        <v>3948</v>
      </c>
      <c r="I582" s="731">
        <v>935.70601806640627</v>
      </c>
      <c r="J582" s="731">
        <v>5</v>
      </c>
      <c r="K582" s="732">
        <v>4678.5300903320312</v>
      </c>
    </row>
    <row r="583" spans="1:11" ht="14.4" customHeight="1" x14ac:dyDescent="0.3">
      <c r="A583" s="726" t="s">
        <v>569</v>
      </c>
      <c r="B583" s="727" t="s">
        <v>570</v>
      </c>
      <c r="C583" s="728" t="s">
        <v>3001</v>
      </c>
      <c r="D583" s="729" t="s">
        <v>3002</v>
      </c>
      <c r="E583" s="728" t="s">
        <v>3459</v>
      </c>
      <c r="F583" s="729" t="s">
        <v>3460</v>
      </c>
      <c r="G583" s="728" t="s">
        <v>3949</v>
      </c>
      <c r="H583" s="728" t="s">
        <v>3950</v>
      </c>
      <c r="I583" s="731">
        <v>935.71333821614587</v>
      </c>
      <c r="J583" s="731">
        <v>3</v>
      </c>
      <c r="K583" s="732">
        <v>2807.1400146484375</v>
      </c>
    </row>
    <row r="584" spans="1:11" ht="14.4" customHeight="1" x14ac:dyDescent="0.3">
      <c r="A584" s="726" t="s">
        <v>569</v>
      </c>
      <c r="B584" s="727" t="s">
        <v>570</v>
      </c>
      <c r="C584" s="728" t="s">
        <v>3001</v>
      </c>
      <c r="D584" s="729" t="s">
        <v>3002</v>
      </c>
      <c r="E584" s="728" t="s">
        <v>3459</v>
      </c>
      <c r="F584" s="729" t="s">
        <v>3460</v>
      </c>
      <c r="G584" s="728" t="s">
        <v>3951</v>
      </c>
      <c r="H584" s="728" t="s">
        <v>3952</v>
      </c>
      <c r="I584" s="731">
        <v>935.719970703125</v>
      </c>
      <c r="J584" s="731">
        <v>1</v>
      </c>
      <c r="K584" s="732">
        <v>935.719970703125</v>
      </c>
    </row>
    <row r="585" spans="1:11" ht="14.4" customHeight="1" x14ac:dyDescent="0.3">
      <c r="A585" s="726" t="s">
        <v>569</v>
      </c>
      <c r="B585" s="727" t="s">
        <v>570</v>
      </c>
      <c r="C585" s="728" t="s">
        <v>3001</v>
      </c>
      <c r="D585" s="729" t="s">
        <v>3002</v>
      </c>
      <c r="E585" s="728" t="s">
        <v>3459</v>
      </c>
      <c r="F585" s="729" t="s">
        <v>3460</v>
      </c>
      <c r="G585" s="728" t="s">
        <v>3953</v>
      </c>
      <c r="H585" s="728" t="s">
        <v>3954</v>
      </c>
      <c r="I585" s="731">
        <v>2162</v>
      </c>
      <c r="J585" s="731">
        <v>5</v>
      </c>
      <c r="K585" s="732">
        <v>10810</v>
      </c>
    </row>
    <row r="586" spans="1:11" ht="14.4" customHeight="1" x14ac:dyDescent="0.3">
      <c r="A586" s="726" t="s">
        <v>569</v>
      </c>
      <c r="B586" s="727" t="s">
        <v>570</v>
      </c>
      <c r="C586" s="728" t="s">
        <v>3001</v>
      </c>
      <c r="D586" s="729" t="s">
        <v>3002</v>
      </c>
      <c r="E586" s="728" t="s">
        <v>3459</v>
      </c>
      <c r="F586" s="729" t="s">
        <v>3460</v>
      </c>
      <c r="G586" s="728" t="s">
        <v>3955</v>
      </c>
      <c r="H586" s="728" t="s">
        <v>3956</v>
      </c>
      <c r="I586" s="731">
        <v>2162</v>
      </c>
      <c r="J586" s="731">
        <v>1</v>
      </c>
      <c r="K586" s="732">
        <v>2162</v>
      </c>
    </row>
    <row r="587" spans="1:11" ht="14.4" customHeight="1" x14ac:dyDescent="0.3">
      <c r="A587" s="726" t="s">
        <v>569</v>
      </c>
      <c r="B587" s="727" t="s">
        <v>570</v>
      </c>
      <c r="C587" s="728" t="s">
        <v>3001</v>
      </c>
      <c r="D587" s="729" t="s">
        <v>3002</v>
      </c>
      <c r="E587" s="728" t="s">
        <v>3459</v>
      </c>
      <c r="F587" s="729" t="s">
        <v>3460</v>
      </c>
      <c r="G587" s="728" t="s">
        <v>3957</v>
      </c>
      <c r="H587" s="728" t="s">
        <v>3958</v>
      </c>
      <c r="I587" s="731">
        <v>1819.77001953125</v>
      </c>
      <c r="J587" s="731">
        <v>1</v>
      </c>
      <c r="K587" s="732">
        <v>1819.77001953125</v>
      </c>
    </row>
    <row r="588" spans="1:11" ht="14.4" customHeight="1" x14ac:dyDescent="0.3">
      <c r="A588" s="726" t="s">
        <v>569</v>
      </c>
      <c r="B588" s="727" t="s">
        <v>570</v>
      </c>
      <c r="C588" s="728" t="s">
        <v>3001</v>
      </c>
      <c r="D588" s="729" t="s">
        <v>3002</v>
      </c>
      <c r="E588" s="728" t="s">
        <v>3459</v>
      </c>
      <c r="F588" s="729" t="s">
        <v>3460</v>
      </c>
      <c r="G588" s="728" t="s">
        <v>3959</v>
      </c>
      <c r="H588" s="728" t="s">
        <v>3960</v>
      </c>
      <c r="I588" s="731">
        <v>943</v>
      </c>
      <c r="J588" s="731">
        <v>1</v>
      </c>
      <c r="K588" s="732">
        <v>943</v>
      </c>
    </row>
    <row r="589" spans="1:11" ht="14.4" customHeight="1" x14ac:dyDescent="0.3">
      <c r="A589" s="726" t="s">
        <v>569</v>
      </c>
      <c r="B589" s="727" t="s">
        <v>570</v>
      </c>
      <c r="C589" s="728" t="s">
        <v>3001</v>
      </c>
      <c r="D589" s="729" t="s">
        <v>3002</v>
      </c>
      <c r="E589" s="728" t="s">
        <v>3459</v>
      </c>
      <c r="F589" s="729" t="s">
        <v>3460</v>
      </c>
      <c r="G589" s="728" t="s">
        <v>3961</v>
      </c>
      <c r="H589" s="728" t="s">
        <v>3962</v>
      </c>
      <c r="I589" s="731">
        <v>1261.260009765625</v>
      </c>
      <c r="J589" s="731">
        <v>1</v>
      </c>
      <c r="K589" s="732">
        <v>1261.260009765625</v>
      </c>
    </row>
    <row r="590" spans="1:11" ht="14.4" customHeight="1" x14ac:dyDescent="0.3">
      <c r="A590" s="726" t="s">
        <v>569</v>
      </c>
      <c r="B590" s="727" t="s">
        <v>570</v>
      </c>
      <c r="C590" s="728" t="s">
        <v>3001</v>
      </c>
      <c r="D590" s="729" t="s">
        <v>3002</v>
      </c>
      <c r="E590" s="728" t="s">
        <v>3459</v>
      </c>
      <c r="F590" s="729" t="s">
        <v>3460</v>
      </c>
      <c r="G590" s="728" t="s">
        <v>3963</v>
      </c>
      <c r="H590" s="728" t="s">
        <v>3964</v>
      </c>
      <c r="I590" s="731">
        <v>1565.3499755859375</v>
      </c>
      <c r="J590" s="731">
        <v>1</v>
      </c>
      <c r="K590" s="732">
        <v>1565.3499755859375</v>
      </c>
    </row>
    <row r="591" spans="1:11" ht="14.4" customHeight="1" x14ac:dyDescent="0.3">
      <c r="A591" s="726" t="s">
        <v>569</v>
      </c>
      <c r="B591" s="727" t="s">
        <v>570</v>
      </c>
      <c r="C591" s="728" t="s">
        <v>3001</v>
      </c>
      <c r="D591" s="729" t="s">
        <v>3002</v>
      </c>
      <c r="E591" s="728" t="s">
        <v>3459</v>
      </c>
      <c r="F591" s="729" t="s">
        <v>3460</v>
      </c>
      <c r="G591" s="728" t="s">
        <v>3965</v>
      </c>
      <c r="H591" s="728" t="s">
        <v>3966</v>
      </c>
      <c r="I591" s="731">
        <v>1565.3599853515625</v>
      </c>
      <c r="J591" s="731">
        <v>1</v>
      </c>
      <c r="K591" s="732">
        <v>1565.3599853515625</v>
      </c>
    </row>
    <row r="592" spans="1:11" ht="14.4" customHeight="1" x14ac:dyDescent="0.3">
      <c r="A592" s="726" t="s">
        <v>569</v>
      </c>
      <c r="B592" s="727" t="s">
        <v>570</v>
      </c>
      <c r="C592" s="728" t="s">
        <v>3001</v>
      </c>
      <c r="D592" s="729" t="s">
        <v>3002</v>
      </c>
      <c r="E592" s="728" t="s">
        <v>3459</v>
      </c>
      <c r="F592" s="729" t="s">
        <v>3460</v>
      </c>
      <c r="G592" s="728" t="s">
        <v>3967</v>
      </c>
      <c r="H592" s="728" t="s">
        <v>3968</v>
      </c>
      <c r="I592" s="731">
        <v>1565.3699951171875</v>
      </c>
      <c r="J592" s="731">
        <v>1</v>
      </c>
      <c r="K592" s="732">
        <v>1565.3699951171875</v>
      </c>
    </row>
    <row r="593" spans="1:11" ht="14.4" customHeight="1" x14ac:dyDescent="0.3">
      <c r="A593" s="726" t="s">
        <v>569</v>
      </c>
      <c r="B593" s="727" t="s">
        <v>570</v>
      </c>
      <c r="C593" s="728" t="s">
        <v>3001</v>
      </c>
      <c r="D593" s="729" t="s">
        <v>3002</v>
      </c>
      <c r="E593" s="728" t="s">
        <v>3459</v>
      </c>
      <c r="F593" s="729" t="s">
        <v>3460</v>
      </c>
      <c r="G593" s="728" t="s">
        <v>3969</v>
      </c>
      <c r="H593" s="728" t="s">
        <v>3970</v>
      </c>
      <c r="I593" s="731">
        <v>641.3599853515625</v>
      </c>
      <c r="J593" s="731">
        <v>1</v>
      </c>
      <c r="K593" s="732">
        <v>641.3599853515625</v>
      </c>
    </row>
    <row r="594" spans="1:11" ht="14.4" customHeight="1" x14ac:dyDescent="0.3">
      <c r="A594" s="726" t="s">
        <v>569</v>
      </c>
      <c r="B594" s="727" t="s">
        <v>570</v>
      </c>
      <c r="C594" s="728" t="s">
        <v>3001</v>
      </c>
      <c r="D594" s="729" t="s">
        <v>3002</v>
      </c>
      <c r="E594" s="728" t="s">
        <v>3459</v>
      </c>
      <c r="F594" s="729" t="s">
        <v>3460</v>
      </c>
      <c r="G594" s="728" t="s">
        <v>3971</v>
      </c>
      <c r="H594" s="728" t="s">
        <v>3972</v>
      </c>
      <c r="I594" s="731">
        <v>7441.830078125</v>
      </c>
      <c r="J594" s="731">
        <v>1</v>
      </c>
      <c r="K594" s="732">
        <v>7441.830078125</v>
      </c>
    </row>
    <row r="595" spans="1:11" ht="14.4" customHeight="1" x14ac:dyDescent="0.3">
      <c r="A595" s="726" t="s">
        <v>569</v>
      </c>
      <c r="B595" s="727" t="s">
        <v>570</v>
      </c>
      <c r="C595" s="728" t="s">
        <v>3001</v>
      </c>
      <c r="D595" s="729" t="s">
        <v>3002</v>
      </c>
      <c r="E595" s="728" t="s">
        <v>3459</v>
      </c>
      <c r="F595" s="729" t="s">
        <v>3460</v>
      </c>
      <c r="G595" s="728" t="s">
        <v>3973</v>
      </c>
      <c r="H595" s="728" t="s">
        <v>3974</v>
      </c>
      <c r="I595" s="731">
        <v>7441.830078125</v>
      </c>
      <c r="J595" s="731">
        <v>3</v>
      </c>
      <c r="K595" s="732">
        <v>22325.490234375</v>
      </c>
    </row>
    <row r="596" spans="1:11" ht="14.4" customHeight="1" x14ac:dyDescent="0.3">
      <c r="A596" s="726" t="s">
        <v>569</v>
      </c>
      <c r="B596" s="727" t="s">
        <v>570</v>
      </c>
      <c r="C596" s="728" t="s">
        <v>3001</v>
      </c>
      <c r="D596" s="729" t="s">
        <v>3002</v>
      </c>
      <c r="E596" s="728" t="s">
        <v>3459</v>
      </c>
      <c r="F596" s="729" t="s">
        <v>3460</v>
      </c>
      <c r="G596" s="728" t="s">
        <v>3975</v>
      </c>
      <c r="H596" s="728" t="s">
        <v>3976</v>
      </c>
      <c r="I596" s="731">
        <v>7441.824951171875</v>
      </c>
      <c r="J596" s="731">
        <v>2</v>
      </c>
      <c r="K596" s="732">
        <v>14883.64990234375</v>
      </c>
    </row>
    <row r="597" spans="1:11" ht="14.4" customHeight="1" x14ac:dyDescent="0.3">
      <c r="A597" s="726" t="s">
        <v>569</v>
      </c>
      <c r="B597" s="727" t="s">
        <v>570</v>
      </c>
      <c r="C597" s="728" t="s">
        <v>3001</v>
      </c>
      <c r="D597" s="729" t="s">
        <v>3002</v>
      </c>
      <c r="E597" s="728" t="s">
        <v>3459</v>
      </c>
      <c r="F597" s="729" t="s">
        <v>3460</v>
      </c>
      <c r="G597" s="728" t="s">
        <v>3977</v>
      </c>
      <c r="H597" s="728" t="s">
        <v>3978</v>
      </c>
      <c r="I597" s="731">
        <v>7441.830078125</v>
      </c>
      <c r="J597" s="731">
        <v>1</v>
      </c>
      <c r="K597" s="732">
        <v>7441.830078125</v>
      </c>
    </row>
    <row r="598" spans="1:11" ht="14.4" customHeight="1" x14ac:dyDescent="0.3">
      <c r="A598" s="726" t="s">
        <v>569</v>
      </c>
      <c r="B598" s="727" t="s">
        <v>570</v>
      </c>
      <c r="C598" s="728" t="s">
        <v>3001</v>
      </c>
      <c r="D598" s="729" t="s">
        <v>3002</v>
      </c>
      <c r="E598" s="728" t="s">
        <v>3459</v>
      </c>
      <c r="F598" s="729" t="s">
        <v>3460</v>
      </c>
      <c r="G598" s="728" t="s">
        <v>3979</v>
      </c>
      <c r="H598" s="728" t="s">
        <v>3980</v>
      </c>
      <c r="I598" s="731">
        <v>8034.4501953125</v>
      </c>
      <c r="J598" s="731">
        <v>1</v>
      </c>
      <c r="K598" s="732">
        <v>8034.4501953125</v>
      </c>
    </row>
    <row r="599" spans="1:11" ht="14.4" customHeight="1" x14ac:dyDescent="0.3">
      <c r="A599" s="726" t="s">
        <v>569</v>
      </c>
      <c r="B599" s="727" t="s">
        <v>570</v>
      </c>
      <c r="C599" s="728" t="s">
        <v>3001</v>
      </c>
      <c r="D599" s="729" t="s">
        <v>3002</v>
      </c>
      <c r="E599" s="728" t="s">
        <v>3459</v>
      </c>
      <c r="F599" s="729" t="s">
        <v>3460</v>
      </c>
      <c r="G599" s="728" t="s">
        <v>3981</v>
      </c>
      <c r="H599" s="728" t="s">
        <v>3982</v>
      </c>
      <c r="I599" s="731">
        <v>8034.465087890625</v>
      </c>
      <c r="J599" s="731">
        <v>2</v>
      </c>
      <c r="K599" s="732">
        <v>16068.93017578125</v>
      </c>
    </row>
    <row r="600" spans="1:11" ht="14.4" customHeight="1" x14ac:dyDescent="0.3">
      <c r="A600" s="726" t="s">
        <v>569</v>
      </c>
      <c r="B600" s="727" t="s">
        <v>570</v>
      </c>
      <c r="C600" s="728" t="s">
        <v>3001</v>
      </c>
      <c r="D600" s="729" t="s">
        <v>3002</v>
      </c>
      <c r="E600" s="728" t="s">
        <v>3459</v>
      </c>
      <c r="F600" s="729" t="s">
        <v>3460</v>
      </c>
      <c r="G600" s="728" t="s">
        <v>3983</v>
      </c>
      <c r="H600" s="728" t="s">
        <v>3984</v>
      </c>
      <c r="I600" s="731">
        <v>8034.4501953125</v>
      </c>
      <c r="J600" s="731">
        <v>3</v>
      </c>
      <c r="K600" s="732">
        <v>24103.3505859375</v>
      </c>
    </row>
    <row r="601" spans="1:11" ht="14.4" customHeight="1" x14ac:dyDescent="0.3">
      <c r="A601" s="726" t="s">
        <v>569</v>
      </c>
      <c r="B601" s="727" t="s">
        <v>570</v>
      </c>
      <c r="C601" s="728" t="s">
        <v>3001</v>
      </c>
      <c r="D601" s="729" t="s">
        <v>3002</v>
      </c>
      <c r="E601" s="728" t="s">
        <v>3459</v>
      </c>
      <c r="F601" s="729" t="s">
        <v>3460</v>
      </c>
      <c r="G601" s="728" t="s">
        <v>3985</v>
      </c>
      <c r="H601" s="728" t="s">
        <v>3986</v>
      </c>
      <c r="I601" s="731">
        <v>7441.830078125</v>
      </c>
      <c r="J601" s="731">
        <v>1</v>
      </c>
      <c r="K601" s="732">
        <v>7441.830078125</v>
      </c>
    </row>
    <row r="602" spans="1:11" ht="14.4" customHeight="1" x14ac:dyDescent="0.3">
      <c r="A602" s="726" t="s">
        <v>569</v>
      </c>
      <c r="B602" s="727" t="s">
        <v>570</v>
      </c>
      <c r="C602" s="728" t="s">
        <v>3001</v>
      </c>
      <c r="D602" s="729" t="s">
        <v>3002</v>
      </c>
      <c r="E602" s="728" t="s">
        <v>3459</v>
      </c>
      <c r="F602" s="729" t="s">
        <v>3460</v>
      </c>
      <c r="G602" s="728" t="s">
        <v>3987</v>
      </c>
      <c r="H602" s="728" t="s">
        <v>3988</v>
      </c>
      <c r="I602" s="731">
        <v>7441.830078125</v>
      </c>
      <c r="J602" s="731">
        <v>1</v>
      </c>
      <c r="K602" s="732">
        <v>7441.830078125</v>
      </c>
    </row>
    <row r="603" spans="1:11" ht="14.4" customHeight="1" x14ac:dyDescent="0.3">
      <c r="A603" s="726" t="s">
        <v>569</v>
      </c>
      <c r="B603" s="727" t="s">
        <v>570</v>
      </c>
      <c r="C603" s="728" t="s">
        <v>3001</v>
      </c>
      <c r="D603" s="729" t="s">
        <v>3002</v>
      </c>
      <c r="E603" s="728" t="s">
        <v>3459</v>
      </c>
      <c r="F603" s="729" t="s">
        <v>3460</v>
      </c>
      <c r="G603" s="728" t="s">
        <v>3989</v>
      </c>
      <c r="H603" s="728" t="s">
        <v>3990</v>
      </c>
      <c r="I603" s="731">
        <v>19678.80078125</v>
      </c>
      <c r="J603" s="731">
        <v>1</v>
      </c>
      <c r="K603" s="732">
        <v>19678.80078125</v>
      </c>
    </row>
    <row r="604" spans="1:11" ht="14.4" customHeight="1" x14ac:dyDescent="0.3">
      <c r="A604" s="726" t="s">
        <v>569</v>
      </c>
      <c r="B604" s="727" t="s">
        <v>570</v>
      </c>
      <c r="C604" s="728" t="s">
        <v>3001</v>
      </c>
      <c r="D604" s="729" t="s">
        <v>3002</v>
      </c>
      <c r="E604" s="728" t="s">
        <v>3459</v>
      </c>
      <c r="F604" s="729" t="s">
        <v>3460</v>
      </c>
      <c r="G604" s="728" t="s">
        <v>3991</v>
      </c>
      <c r="H604" s="728" t="s">
        <v>3992</v>
      </c>
      <c r="I604" s="731">
        <v>19678.80078125</v>
      </c>
      <c r="J604" s="731">
        <v>2</v>
      </c>
      <c r="K604" s="732">
        <v>39357.6015625</v>
      </c>
    </row>
    <row r="605" spans="1:11" ht="14.4" customHeight="1" x14ac:dyDescent="0.3">
      <c r="A605" s="726" t="s">
        <v>569</v>
      </c>
      <c r="B605" s="727" t="s">
        <v>570</v>
      </c>
      <c r="C605" s="728" t="s">
        <v>3001</v>
      </c>
      <c r="D605" s="729" t="s">
        <v>3002</v>
      </c>
      <c r="E605" s="728" t="s">
        <v>3459</v>
      </c>
      <c r="F605" s="729" t="s">
        <v>3460</v>
      </c>
      <c r="G605" s="728" t="s">
        <v>3993</v>
      </c>
      <c r="H605" s="728" t="s">
        <v>3994</v>
      </c>
      <c r="I605" s="731">
        <v>19678.80078125</v>
      </c>
      <c r="J605" s="731">
        <v>1</v>
      </c>
      <c r="K605" s="732">
        <v>19678.80078125</v>
      </c>
    </row>
    <row r="606" spans="1:11" ht="14.4" customHeight="1" x14ac:dyDescent="0.3">
      <c r="A606" s="726" t="s">
        <v>569</v>
      </c>
      <c r="B606" s="727" t="s">
        <v>570</v>
      </c>
      <c r="C606" s="728" t="s">
        <v>3001</v>
      </c>
      <c r="D606" s="729" t="s">
        <v>3002</v>
      </c>
      <c r="E606" s="728" t="s">
        <v>3459</v>
      </c>
      <c r="F606" s="729" t="s">
        <v>3460</v>
      </c>
      <c r="G606" s="728" t="s">
        <v>3995</v>
      </c>
      <c r="H606" s="728" t="s">
        <v>3996</v>
      </c>
      <c r="I606" s="731">
        <v>7814.169921875</v>
      </c>
      <c r="J606" s="731">
        <v>1</v>
      </c>
      <c r="K606" s="732">
        <v>7814.169921875</v>
      </c>
    </row>
    <row r="607" spans="1:11" ht="14.4" customHeight="1" x14ac:dyDescent="0.3">
      <c r="A607" s="726" t="s">
        <v>569</v>
      </c>
      <c r="B607" s="727" t="s">
        <v>570</v>
      </c>
      <c r="C607" s="728" t="s">
        <v>3001</v>
      </c>
      <c r="D607" s="729" t="s">
        <v>3002</v>
      </c>
      <c r="E607" s="728" t="s">
        <v>3459</v>
      </c>
      <c r="F607" s="729" t="s">
        <v>3460</v>
      </c>
      <c r="G607" s="728" t="s">
        <v>3997</v>
      </c>
      <c r="H607" s="728" t="s">
        <v>3998</v>
      </c>
      <c r="I607" s="731">
        <v>7814.10009765625</v>
      </c>
      <c r="J607" s="731">
        <v>1</v>
      </c>
      <c r="K607" s="732">
        <v>7814.10009765625</v>
      </c>
    </row>
    <row r="608" spans="1:11" ht="14.4" customHeight="1" x14ac:dyDescent="0.3">
      <c r="A608" s="726" t="s">
        <v>569</v>
      </c>
      <c r="B608" s="727" t="s">
        <v>570</v>
      </c>
      <c r="C608" s="728" t="s">
        <v>3001</v>
      </c>
      <c r="D608" s="729" t="s">
        <v>3002</v>
      </c>
      <c r="E608" s="728" t="s">
        <v>3459</v>
      </c>
      <c r="F608" s="729" t="s">
        <v>3460</v>
      </c>
      <c r="G608" s="728" t="s">
        <v>3999</v>
      </c>
      <c r="H608" s="728" t="s">
        <v>4000</v>
      </c>
      <c r="I608" s="731">
        <v>7814.16015625</v>
      </c>
      <c r="J608" s="731">
        <v>1</v>
      </c>
      <c r="K608" s="732">
        <v>7814.16015625</v>
      </c>
    </row>
    <row r="609" spans="1:11" ht="14.4" customHeight="1" x14ac:dyDescent="0.3">
      <c r="A609" s="726" t="s">
        <v>569</v>
      </c>
      <c r="B609" s="727" t="s">
        <v>570</v>
      </c>
      <c r="C609" s="728" t="s">
        <v>3001</v>
      </c>
      <c r="D609" s="729" t="s">
        <v>3002</v>
      </c>
      <c r="E609" s="728" t="s">
        <v>3459</v>
      </c>
      <c r="F609" s="729" t="s">
        <v>3460</v>
      </c>
      <c r="G609" s="728" t="s">
        <v>4001</v>
      </c>
      <c r="H609" s="728" t="s">
        <v>4002</v>
      </c>
      <c r="I609" s="731">
        <v>7814.1298828125</v>
      </c>
      <c r="J609" s="731">
        <v>1</v>
      </c>
      <c r="K609" s="732">
        <v>7814.1298828125</v>
      </c>
    </row>
    <row r="610" spans="1:11" ht="14.4" customHeight="1" x14ac:dyDescent="0.3">
      <c r="A610" s="726" t="s">
        <v>569</v>
      </c>
      <c r="B610" s="727" t="s">
        <v>570</v>
      </c>
      <c r="C610" s="728" t="s">
        <v>3001</v>
      </c>
      <c r="D610" s="729" t="s">
        <v>3002</v>
      </c>
      <c r="E610" s="728" t="s">
        <v>3459</v>
      </c>
      <c r="F610" s="729" t="s">
        <v>3460</v>
      </c>
      <c r="G610" s="728" t="s">
        <v>4003</v>
      </c>
      <c r="H610" s="728" t="s">
        <v>4004</v>
      </c>
      <c r="I610" s="731">
        <v>7814.14990234375</v>
      </c>
      <c r="J610" s="731">
        <v>2</v>
      </c>
      <c r="K610" s="732">
        <v>15628.2998046875</v>
      </c>
    </row>
    <row r="611" spans="1:11" ht="14.4" customHeight="1" x14ac:dyDescent="0.3">
      <c r="A611" s="726" t="s">
        <v>569</v>
      </c>
      <c r="B611" s="727" t="s">
        <v>570</v>
      </c>
      <c r="C611" s="728" t="s">
        <v>3001</v>
      </c>
      <c r="D611" s="729" t="s">
        <v>3002</v>
      </c>
      <c r="E611" s="728" t="s">
        <v>3459</v>
      </c>
      <c r="F611" s="729" t="s">
        <v>3460</v>
      </c>
      <c r="G611" s="728" t="s">
        <v>4005</v>
      </c>
      <c r="H611" s="728" t="s">
        <v>4006</v>
      </c>
      <c r="I611" s="731">
        <v>7814.16015625</v>
      </c>
      <c r="J611" s="731">
        <v>1</v>
      </c>
      <c r="K611" s="732">
        <v>7814.16015625</v>
      </c>
    </row>
    <row r="612" spans="1:11" ht="14.4" customHeight="1" x14ac:dyDescent="0.3">
      <c r="A612" s="726" t="s">
        <v>569</v>
      </c>
      <c r="B612" s="727" t="s">
        <v>570</v>
      </c>
      <c r="C612" s="728" t="s">
        <v>3001</v>
      </c>
      <c r="D612" s="729" t="s">
        <v>3002</v>
      </c>
      <c r="E612" s="728" t="s">
        <v>3459</v>
      </c>
      <c r="F612" s="729" t="s">
        <v>3460</v>
      </c>
      <c r="G612" s="728" t="s">
        <v>4007</v>
      </c>
      <c r="H612" s="728" t="s">
        <v>4008</v>
      </c>
      <c r="I612" s="731">
        <v>7916.509765625</v>
      </c>
      <c r="J612" s="731">
        <v>1</v>
      </c>
      <c r="K612" s="732">
        <v>7916.509765625</v>
      </c>
    </row>
    <row r="613" spans="1:11" ht="14.4" customHeight="1" x14ac:dyDescent="0.3">
      <c r="A613" s="726" t="s">
        <v>569</v>
      </c>
      <c r="B613" s="727" t="s">
        <v>570</v>
      </c>
      <c r="C613" s="728" t="s">
        <v>3001</v>
      </c>
      <c r="D613" s="729" t="s">
        <v>3002</v>
      </c>
      <c r="E613" s="728" t="s">
        <v>3459</v>
      </c>
      <c r="F613" s="729" t="s">
        <v>3460</v>
      </c>
      <c r="G613" s="728" t="s">
        <v>4009</v>
      </c>
      <c r="H613" s="728" t="s">
        <v>4010</v>
      </c>
      <c r="I613" s="731">
        <v>8126.06982421875</v>
      </c>
      <c r="J613" s="731">
        <v>3</v>
      </c>
      <c r="K613" s="732">
        <v>24378.20947265625</v>
      </c>
    </row>
    <row r="614" spans="1:11" ht="14.4" customHeight="1" x14ac:dyDescent="0.3">
      <c r="A614" s="726" t="s">
        <v>569</v>
      </c>
      <c r="B614" s="727" t="s">
        <v>570</v>
      </c>
      <c r="C614" s="728" t="s">
        <v>3001</v>
      </c>
      <c r="D614" s="729" t="s">
        <v>3002</v>
      </c>
      <c r="E614" s="728" t="s">
        <v>3459</v>
      </c>
      <c r="F614" s="729" t="s">
        <v>3460</v>
      </c>
      <c r="G614" s="728" t="s">
        <v>4011</v>
      </c>
      <c r="H614" s="728" t="s">
        <v>4012</v>
      </c>
      <c r="I614" s="731">
        <v>8126.06982421875</v>
      </c>
      <c r="J614" s="731">
        <v>2</v>
      </c>
      <c r="K614" s="732">
        <v>16252.1396484375</v>
      </c>
    </row>
    <row r="615" spans="1:11" ht="14.4" customHeight="1" x14ac:dyDescent="0.3">
      <c r="A615" s="726" t="s">
        <v>569</v>
      </c>
      <c r="B615" s="727" t="s">
        <v>570</v>
      </c>
      <c r="C615" s="728" t="s">
        <v>3001</v>
      </c>
      <c r="D615" s="729" t="s">
        <v>3002</v>
      </c>
      <c r="E615" s="728" t="s">
        <v>3459</v>
      </c>
      <c r="F615" s="729" t="s">
        <v>3460</v>
      </c>
      <c r="G615" s="728" t="s">
        <v>4013</v>
      </c>
      <c r="H615" s="728" t="s">
        <v>4014</v>
      </c>
      <c r="I615" s="731">
        <v>8126.06982421875</v>
      </c>
      <c r="J615" s="731">
        <v>1</v>
      </c>
      <c r="K615" s="732">
        <v>8126.06982421875</v>
      </c>
    </row>
    <row r="616" spans="1:11" ht="14.4" customHeight="1" x14ac:dyDescent="0.3">
      <c r="A616" s="726" t="s">
        <v>569</v>
      </c>
      <c r="B616" s="727" t="s">
        <v>570</v>
      </c>
      <c r="C616" s="728" t="s">
        <v>3001</v>
      </c>
      <c r="D616" s="729" t="s">
        <v>3002</v>
      </c>
      <c r="E616" s="728" t="s">
        <v>3459</v>
      </c>
      <c r="F616" s="729" t="s">
        <v>3460</v>
      </c>
      <c r="G616" s="728" t="s">
        <v>4015</v>
      </c>
      <c r="H616" s="728" t="s">
        <v>4016</v>
      </c>
      <c r="I616" s="731">
        <v>8126.10009765625</v>
      </c>
      <c r="J616" s="731">
        <v>1</v>
      </c>
      <c r="K616" s="732">
        <v>8126.10009765625</v>
      </c>
    </row>
    <row r="617" spans="1:11" ht="14.4" customHeight="1" x14ac:dyDescent="0.3">
      <c r="A617" s="726" t="s">
        <v>569</v>
      </c>
      <c r="B617" s="727" t="s">
        <v>570</v>
      </c>
      <c r="C617" s="728" t="s">
        <v>3001</v>
      </c>
      <c r="D617" s="729" t="s">
        <v>3002</v>
      </c>
      <c r="E617" s="728" t="s">
        <v>3459</v>
      </c>
      <c r="F617" s="729" t="s">
        <v>3460</v>
      </c>
      <c r="G617" s="728" t="s">
        <v>4017</v>
      </c>
      <c r="H617" s="728" t="s">
        <v>4018</v>
      </c>
      <c r="I617" s="731">
        <v>8126.06982421875</v>
      </c>
      <c r="J617" s="731">
        <v>2</v>
      </c>
      <c r="K617" s="732">
        <v>16252.1396484375</v>
      </c>
    </row>
    <row r="618" spans="1:11" ht="14.4" customHeight="1" x14ac:dyDescent="0.3">
      <c r="A618" s="726" t="s">
        <v>569</v>
      </c>
      <c r="B618" s="727" t="s">
        <v>570</v>
      </c>
      <c r="C618" s="728" t="s">
        <v>3001</v>
      </c>
      <c r="D618" s="729" t="s">
        <v>3002</v>
      </c>
      <c r="E618" s="728" t="s">
        <v>3459</v>
      </c>
      <c r="F618" s="729" t="s">
        <v>3460</v>
      </c>
      <c r="G618" s="728" t="s">
        <v>4019</v>
      </c>
      <c r="H618" s="728" t="s">
        <v>4020</v>
      </c>
      <c r="I618" s="731">
        <v>8126.06982421875</v>
      </c>
      <c r="J618" s="731">
        <v>2</v>
      </c>
      <c r="K618" s="732">
        <v>16252.1396484375</v>
      </c>
    </row>
    <row r="619" spans="1:11" ht="14.4" customHeight="1" x14ac:dyDescent="0.3">
      <c r="A619" s="726" t="s">
        <v>569</v>
      </c>
      <c r="B619" s="727" t="s">
        <v>570</v>
      </c>
      <c r="C619" s="728" t="s">
        <v>3001</v>
      </c>
      <c r="D619" s="729" t="s">
        <v>3002</v>
      </c>
      <c r="E619" s="728" t="s">
        <v>3459</v>
      </c>
      <c r="F619" s="729" t="s">
        <v>3460</v>
      </c>
      <c r="G619" s="728" t="s">
        <v>4021</v>
      </c>
      <c r="H619" s="728" t="s">
        <v>4022</v>
      </c>
      <c r="I619" s="731">
        <v>9019.8701171875</v>
      </c>
      <c r="J619" s="731">
        <v>1</v>
      </c>
      <c r="K619" s="732">
        <v>9019.8701171875</v>
      </c>
    </row>
    <row r="620" spans="1:11" ht="14.4" customHeight="1" x14ac:dyDescent="0.3">
      <c r="A620" s="726" t="s">
        <v>569</v>
      </c>
      <c r="B620" s="727" t="s">
        <v>570</v>
      </c>
      <c r="C620" s="728" t="s">
        <v>3001</v>
      </c>
      <c r="D620" s="729" t="s">
        <v>3002</v>
      </c>
      <c r="E620" s="728" t="s">
        <v>3459</v>
      </c>
      <c r="F620" s="729" t="s">
        <v>3460</v>
      </c>
      <c r="G620" s="728" t="s">
        <v>4023</v>
      </c>
      <c r="H620" s="728" t="s">
        <v>4024</v>
      </c>
      <c r="I620" s="731">
        <v>9019.900390625</v>
      </c>
      <c r="J620" s="731">
        <v>1</v>
      </c>
      <c r="K620" s="732">
        <v>9019.900390625</v>
      </c>
    </row>
    <row r="621" spans="1:11" ht="14.4" customHeight="1" x14ac:dyDescent="0.3">
      <c r="A621" s="726" t="s">
        <v>569</v>
      </c>
      <c r="B621" s="727" t="s">
        <v>570</v>
      </c>
      <c r="C621" s="728" t="s">
        <v>3001</v>
      </c>
      <c r="D621" s="729" t="s">
        <v>3002</v>
      </c>
      <c r="E621" s="728" t="s">
        <v>3459</v>
      </c>
      <c r="F621" s="729" t="s">
        <v>3460</v>
      </c>
      <c r="G621" s="728" t="s">
        <v>4025</v>
      </c>
      <c r="H621" s="728" t="s">
        <v>4026</v>
      </c>
      <c r="I621" s="731">
        <v>6693.8798828125</v>
      </c>
      <c r="J621" s="731">
        <v>1</v>
      </c>
      <c r="K621" s="732">
        <v>6693.8798828125</v>
      </c>
    </row>
    <row r="622" spans="1:11" ht="14.4" customHeight="1" x14ac:dyDescent="0.3">
      <c r="A622" s="726" t="s">
        <v>569</v>
      </c>
      <c r="B622" s="727" t="s">
        <v>570</v>
      </c>
      <c r="C622" s="728" t="s">
        <v>3001</v>
      </c>
      <c r="D622" s="729" t="s">
        <v>3002</v>
      </c>
      <c r="E622" s="728" t="s">
        <v>3459</v>
      </c>
      <c r="F622" s="729" t="s">
        <v>3460</v>
      </c>
      <c r="G622" s="728" t="s">
        <v>4027</v>
      </c>
      <c r="H622" s="728" t="s">
        <v>4028</v>
      </c>
      <c r="I622" s="731">
        <v>7820</v>
      </c>
      <c r="J622" s="731">
        <v>1</v>
      </c>
      <c r="K622" s="732">
        <v>7820</v>
      </c>
    </row>
    <row r="623" spans="1:11" ht="14.4" customHeight="1" x14ac:dyDescent="0.3">
      <c r="A623" s="726" t="s">
        <v>569</v>
      </c>
      <c r="B623" s="727" t="s">
        <v>570</v>
      </c>
      <c r="C623" s="728" t="s">
        <v>3001</v>
      </c>
      <c r="D623" s="729" t="s">
        <v>3002</v>
      </c>
      <c r="E623" s="728" t="s">
        <v>3459</v>
      </c>
      <c r="F623" s="729" t="s">
        <v>3460</v>
      </c>
      <c r="G623" s="728" t="s">
        <v>4029</v>
      </c>
      <c r="H623" s="728" t="s">
        <v>4030</v>
      </c>
      <c r="I623" s="731">
        <v>3989.9949951171875</v>
      </c>
      <c r="J623" s="731">
        <v>2</v>
      </c>
      <c r="K623" s="732">
        <v>7979.989990234375</v>
      </c>
    </row>
    <row r="624" spans="1:11" ht="14.4" customHeight="1" x14ac:dyDescent="0.3">
      <c r="A624" s="726" t="s">
        <v>569</v>
      </c>
      <c r="B624" s="727" t="s">
        <v>570</v>
      </c>
      <c r="C624" s="728" t="s">
        <v>3001</v>
      </c>
      <c r="D624" s="729" t="s">
        <v>3002</v>
      </c>
      <c r="E624" s="728" t="s">
        <v>3459</v>
      </c>
      <c r="F624" s="729" t="s">
        <v>3460</v>
      </c>
      <c r="G624" s="728" t="s">
        <v>4031</v>
      </c>
      <c r="H624" s="728" t="s">
        <v>4032</v>
      </c>
      <c r="I624" s="731">
        <v>9398.01953125</v>
      </c>
      <c r="J624" s="731">
        <v>1</v>
      </c>
      <c r="K624" s="732">
        <v>9398.01953125</v>
      </c>
    </row>
    <row r="625" spans="1:11" ht="14.4" customHeight="1" x14ac:dyDescent="0.3">
      <c r="A625" s="726" t="s">
        <v>569</v>
      </c>
      <c r="B625" s="727" t="s">
        <v>570</v>
      </c>
      <c r="C625" s="728" t="s">
        <v>3001</v>
      </c>
      <c r="D625" s="729" t="s">
        <v>3002</v>
      </c>
      <c r="E625" s="728" t="s">
        <v>3459</v>
      </c>
      <c r="F625" s="729" t="s">
        <v>3460</v>
      </c>
      <c r="G625" s="728" t="s">
        <v>4033</v>
      </c>
      <c r="H625" s="728" t="s">
        <v>4034</v>
      </c>
      <c r="I625" s="731">
        <v>6662.080078125</v>
      </c>
      <c r="J625" s="731">
        <v>1</v>
      </c>
      <c r="K625" s="732">
        <v>6662.080078125</v>
      </c>
    </row>
    <row r="626" spans="1:11" ht="14.4" customHeight="1" x14ac:dyDescent="0.3">
      <c r="A626" s="726" t="s">
        <v>569</v>
      </c>
      <c r="B626" s="727" t="s">
        <v>570</v>
      </c>
      <c r="C626" s="728" t="s">
        <v>3001</v>
      </c>
      <c r="D626" s="729" t="s">
        <v>3002</v>
      </c>
      <c r="E626" s="728" t="s">
        <v>3459</v>
      </c>
      <c r="F626" s="729" t="s">
        <v>3460</v>
      </c>
      <c r="G626" s="728" t="s">
        <v>4035</v>
      </c>
      <c r="H626" s="728" t="s">
        <v>4036</v>
      </c>
      <c r="I626" s="731">
        <v>6662.073404947917</v>
      </c>
      <c r="J626" s="731">
        <v>3</v>
      </c>
      <c r="K626" s="732">
        <v>19986.22021484375</v>
      </c>
    </row>
    <row r="627" spans="1:11" ht="14.4" customHeight="1" x14ac:dyDescent="0.3">
      <c r="A627" s="726" t="s">
        <v>569</v>
      </c>
      <c r="B627" s="727" t="s">
        <v>570</v>
      </c>
      <c r="C627" s="728" t="s">
        <v>3001</v>
      </c>
      <c r="D627" s="729" t="s">
        <v>3002</v>
      </c>
      <c r="E627" s="728" t="s">
        <v>3459</v>
      </c>
      <c r="F627" s="729" t="s">
        <v>3460</v>
      </c>
      <c r="G627" s="728" t="s">
        <v>4037</v>
      </c>
      <c r="H627" s="728" t="s">
        <v>4038</v>
      </c>
      <c r="I627" s="731">
        <v>6662.080078125</v>
      </c>
      <c r="J627" s="731">
        <v>4</v>
      </c>
      <c r="K627" s="732">
        <v>26648.3203125</v>
      </c>
    </row>
    <row r="628" spans="1:11" ht="14.4" customHeight="1" x14ac:dyDescent="0.3">
      <c r="A628" s="726" t="s">
        <v>569</v>
      </c>
      <c r="B628" s="727" t="s">
        <v>570</v>
      </c>
      <c r="C628" s="728" t="s">
        <v>3001</v>
      </c>
      <c r="D628" s="729" t="s">
        <v>3002</v>
      </c>
      <c r="E628" s="728" t="s">
        <v>3459</v>
      </c>
      <c r="F628" s="729" t="s">
        <v>3460</v>
      </c>
      <c r="G628" s="728" t="s">
        <v>4039</v>
      </c>
      <c r="H628" s="728" t="s">
        <v>4040</v>
      </c>
      <c r="I628" s="731">
        <v>9154</v>
      </c>
      <c r="J628" s="731">
        <v>1</v>
      </c>
      <c r="K628" s="732">
        <v>9154</v>
      </c>
    </row>
    <row r="629" spans="1:11" ht="14.4" customHeight="1" x14ac:dyDescent="0.3">
      <c r="A629" s="726" t="s">
        <v>569</v>
      </c>
      <c r="B629" s="727" t="s">
        <v>570</v>
      </c>
      <c r="C629" s="728" t="s">
        <v>3001</v>
      </c>
      <c r="D629" s="729" t="s">
        <v>3002</v>
      </c>
      <c r="E629" s="728" t="s">
        <v>3459</v>
      </c>
      <c r="F629" s="729" t="s">
        <v>3460</v>
      </c>
      <c r="G629" s="728" t="s">
        <v>4041</v>
      </c>
      <c r="H629" s="728" t="s">
        <v>4042</v>
      </c>
      <c r="I629" s="731">
        <v>9660</v>
      </c>
      <c r="J629" s="731">
        <v>1</v>
      </c>
      <c r="K629" s="732">
        <v>9660</v>
      </c>
    </row>
    <row r="630" spans="1:11" ht="14.4" customHeight="1" x14ac:dyDescent="0.3">
      <c r="A630" s="726" t="s">
        <v>569</v>
      </c>
      <c r="B630" s="727" t="s">
        <v>570</v>
      </c>
      <c r="C630" s="728" t="s">
        <v>3001</v>
      </c>
      <c r="D630" s="729" t="s">
        <v>3002</v>
      </c>
      <c r="E630" s="728" t="s">
        <v>3459</v>
      </c>
      <c r="F630" s="729" t="s">
        <v>3460</v>
      </c>
      <c r="G630" s="728" t="s">
        <v>4043</v>
      </c>
      <c r="H630" s="728" t="s">
        <v>4044</v>
      </c>
      <c r="I630" s="731">
        <v>9660</v>
      </c>
      <c r="J630" s="731">
        <v>1</v>
      </c>
      <c r="K630" s="732">
        <v>9660</v>
      </c>
    </row>
    <row r="631" spans="1:11" ht="14.4" customHeight="1" x14ac:dyDescent="0.3">
      <c r="A631" s="726" t="s">
        <v>569</v>
      </c>
      <c r="B631" s="727" t="s">
        <v>570</v>
      </c>
      <c r="C631" s="728" t="s">
        <v>3001</v>
      </c>
      <c r="D631" s="729" t="s">
        <v>3002</v>
      </c>
      <c r="E631" s="728" t="s">
        <v>3459</v>
      </c>
      <c r="F631" s="729" t="s">
        <v>3460</v>
      </c>
      <c r="G631" s="728" t="s">
        <v>4045</v>
      </c>
      <c r="H631" s="728" t="s">
        <v>4046</v>
      </c>
      <c r="I631" s="731">
        <v>9154</v>
      </c>
      <c r="J631" s="731">
        <v>1</v>
      </c>
      <c r="K631" s="732">
        <v>9154</v>
      </c>
    </row>
    <row r="632" spans="1:11" ht="14.4" customHeight="1" x14ac:dyDescent="0.3">
      <c r="A632" s="726" t="s">
        <v>569</v>
      </c>
      <c r="B632" s="727" t="s">
        <v>570</v>
      </c>
      <c r="C632" s="728" t="s">
        <v>3001</v>
      </c>
      <c r="D632" s="729" t="s">
        <v>3002</v>
      </c>
      <c r="E632" s="728" t="s">
        <v>3459</v>
      </c>
      <c r="F632" s="729" t="s">
        <v>3460</v>
      </c>
      <c r="G632" s="728" t="s">
        <v>4047</v>
      </c>
      <c r="H632" s="728" t="s">
        <v>4048</v>
      </c>
      <c r="I632" s="731">
        <v>9660</v>
      </c>
      <c r="J632" s="731">
        <v>2</v>
      </c>
      <c r="K632" s="732">
        <v>19320</v>
      </c>
    </row>
    <row r="633" spans="1:11" ht="14.4" customHeight="1" x14ac:dyDescent="0.3">
      <c r="A633" s="726" t="s">
        <v>569</v>
      </c>
      <c r="B633" s="727" t="s">
        <v>570</v>
      </c>
      <c r="C633" s="728" t="s">
        <v>3001</v>
      </c>
      <c r="D633" s="729" t="s">
        <v>3002</v>
      </c>
      <c r="E633" s="728" t="s">
        <v>3459</v>
      </c>
      <c r="F633" s="729" t="s">
        <v>3460</v>
      </c>
      <c r="G633" s="728" t="s">
        <v>4049</v>
      </c>
      <c r="H633" s="728" t="s">
        <v>4050</v>
      </c>
      <c r="I633" s="731">
        <v>9154</v>
      </c>
      <c r="J633" s="731">
        <v>5</v>
      </c>
      <c r="K633" s="732">
        <v>45770</v>
      </c>
    </row>
    <row r="634" spans="1:11" ht="14.4" customHeight="1" x14ac:dyDescent="0.3">
      <c r="A634" s="726" t="s">
        <v>569</v>
      </c>
      <c r="B634" s="727" t="s">
        <v>570</v>
      </c>
      <c r="C634" s="728" t="s">
        <v>3001</v>
      </c>
      <c r="D634" s="729" t="s">
        <v>3002</v>
      </c>
      <c r="E634" s="728" t="s">
        <v>3459</v>
      </c>
      <c r="F634" s="729" t="s">
        <v>3460</v>
      </c>
      <c r="G634" s="728" t="s">
        <v>4051</v>
      </c>
      <c r="H634" s="728" t="s">
        <v>4052</v>
      </c>
      <c r="I634" s="731">
        <v>9154</v>
      </c>
      <c r="J634" s="731">
        <v>2</v>
      </c>
      <c r="K634" s="732">
        <v>18308</v>
      </c>
    </row>
    <row r="635" spans="1:11" ht="14.4" customHeight="1" x14ac:dyDescent="0.3">
      <c r="A635" s="726" t="s">
        <v>569</v>
      </c>
      <c r="B635" s="727" t="s">
        <v>570</v>
      </c>
      <c r="C635" s="728" t="s">
        <v>3001</v>
      </c>
      <c r="D635" s="729" t="s">
        <v>3002</v>
      </c>
      <c r="E635" s="728" t="s">
        <v>3459</v>
      </c>
      <c r="F635" s="729" t="s">
        <v>3460</v>
      </c>
      <c r="G635" s="728" t="s">
        <v>4053</v>
      </c>
      <c r="H635" s="728" t="s">
        <v>4054</v>
      </c>
      <c r="I635" s="731">
        <v>11304.009765625</v>
      </c>
      <c r="J635" s="731">
        <v>1</v>
      </c>
      <c r="K635" s="732">
        <v>11304.009765625</v>
      </c>
    </row>
    <row r="636" spans="1:11" ht="14.4" customHeight="1" x14ac:dyDescent="0.3">
      <c r="A636" s="726" t="s">
        <v>569</v>
      </c>
      <c r="B636" s="727" t="s">
        <v>570</v>
      </c>
      <c r="C636" s="728" t="s">
        <v>3001</v>
      </c>
      <c r="D636" s="729" t="s">
        <v>3002</v>
      </c>
      <c r="E636" s="728" t="s">
        <v>3459</v>
      </c>
      <c r="F636" s="729" t="s">
        <v>3460</v>
      </c>
      <c r="G636" s="728" t="s">
        <v>4055</v>
      </c>
      <c r="H636" s="728" t="s">
        <v>4056</v>
      </c>
      <c r="I636" s="731">
        <v>527.8499755859375</v>
      </c>
      <c r="J636" s="731">
        <v>2</v>
      </c>
      <c r="K636" s="732">
        <v>1055.699951171875</v>
      </c>
    </row>
    <row r="637" spans="1:11" ht="14.4" customHeight="1" x14ac:dyDescent="0.3">
      <c r="A637" s="726" t="s">
        <v>569</v>
      </c>
      <c r="B637" s="727" t="s">
        <v>570</v>
      </c>
      <c r="C637" s="728" t="s">
        <v>3001</v>
      </c>
      <c r="D637" s="729" t="s">
        <v>3002</v>
      </c>
      <c r="E637" s="728" t="s">
        <v>3459</v>
      </c>
      <c r="F637" s="729" t="s">
        <v>3460</v>
      </c>
      <c r="G637" s="728" t="s">
        <v>4057</v>
      </c>
      <c r="H637" s="728" t="s">
        <v>4058</v>
      </c>
      <c r="I637" s="731">
        <v>527.8499755859375</v>
      </c>
      <c r="J637" s="731">
        <v>20</v>
      </c>
      <c r="K637" s="732">
        <v>10556.999755859375</v>
      </c>
    </row>
    <row r="638" spans="1:11" ht="14.4" customHeight="1" x14ac:dyDescent="0.3">
      <c r="A638" s="726" t="s">
        <v>569</v>
      </c>
      <c r="B638" s="727" t="s">
        <v>570</v>
      </c>
      <c r="C638" s="728" t="s">
        <v>3001</v>
      </c>
      <c r="D638" s="729" t="s">
        <v>3002</v>
      </c>
      <c r="E638" s="728" t="s">
        <v>3459</v>
      </c>
      <c r="F638" s="729" t="s">
        <v>3460</v>
      </c>
      <c r="G638" s="728" t="s">
        <v>4059</v>
      </c>
      <c r="H638" s="728" t="s">
        <v>4060</v>
      </c>
      <c r="I638" s="731">
        <v>527.8499755859375</v>
      </c>
      <c r="J638" s="731">
        <v>36</v>
      </c>
      <c r="K638" s="732">
        <v>19002.599731445313</v>
      </c>
    </row>
    <row r="639" spans="1:11" ht="14.4" customHeight="1" x14ac:dyDescent="0.3">
      <c r="A639" s="726" t="s">
        <v>569</v>
      </c>
      <c r="B639" s="727" t="s">
        <v>570</v>
      </c>
      <c r="C639" s="728" t="s">
        <v>3001</v>
      </c>
      <c r="D639" s="729" t="s">
        <v>3002</v>
      </c>
      <c r="E639" s="728" t="s">
        <v>3459</v>
      </c>
      <c r="F639" s="729" t="s">
        <v>3460</v>
      </c>
      <c r="G639" s="728" t="s">
        <v>4061</v>
      </c>
      <c r="H639" s="728" t="s">
        <v>4062</v>
      </c>
      <c r="I639" s="731">
        <v>527.8499755859375</v>
      </c>
      <c r="J639" s="731">
        <v>47</v>
      </c>
      <c r="K639" s="732">
        <v>24808.949584960938</v>
      </c>
    </row>
    <row r="640" spans="1:11" ht="14.4" customHeight="1" x14ac:dyDescent="0.3">
      <c r="A640" s="726" t="s">
        <v>569</v>
      </c>
      <c r="B640" s="727" t="s">
        <v>570</v>
      </c>
      <c r="C640" s="728" t="s">
        <v>3001</v>
      </c>
      <c r="D640" s="729" t="s">
        <v>3002</v>
      </c>
      <c r="E640" s="728" t="s">
        <v>3459</v>
      </c>
      <c r="F640" s="729" t="s">
        <v>3460</v>
      </c>
      <c r="G640" s="728" t="s">
        <v>4063</v>
      </c>
      <c r="H640" s="728" t="s">
        <v>4064</v>
      </c>
      <c r="I640" s="731">
        <v>527.8499755859375</v>
      </c>
      <c r="J640" s="731">
        <v>27</v>
      </c>
      <c r="K640" s="732">
        <v>14251.949462890625</v>
      </c>
    </row>
    <row r="641" spans="1:11" ht="14.4" customHeight="1" x14ac:dyDescent="0.3">
      <c r="A641" s="726" t="s">
        <v>569</v>
      </c>
      <c r="B641" s="727" t="s">
        <v>570</v>
      </c>
      <c r="C641" s="728" t="s">
        <v>3001</v>
      </c>
      <c r="D641" s="729" t="s">
        <v>3002</v>
      </c>
      <c r="E641" s="728" t="s">
        <v>3459</v>
      </c>
      <c r="F641" s="729" t="s">
        <v>3460</v>
      </c>
      <c r="G641" s="728" t="s">
        <v>4065</v>
      </c>
      <c r="H641" s="728" t="s">
        <v>4066</v>
      </c>
      <c r="I641" s="731">
        <v>527.8499755859375</v>
      </c>
      <c r="J641" s="731">
        <v>13</v>
      </c>
      <c r="K641" s="732">
        <v>6862.0499267578125</v>
      </c>
    </row>
    <row r="642" spans="1:11" ht="14.4" customHeight="1" x14ac:dyDescent="0.3">
      <c r="A642" s="726" t="s">
        <v>569</v>
      </c>
      <c r="B642" s="727" t="s">
        <v>570</v>
      </c>
      <c r="C642" s="728" t="s">
        <v>3001</v>
      </c>
      <c r="D642" s="729" t="s">
        <v>3002</v>
      </c>
      <c r="E642" s="728" t="s">
        <v>3459</v>
      </c>
      <c r="F642" s="729" t="s">
        <v>3460</v>
      </c>
      <c r="G642" s="728" t="s">
        <v>4067</v>
      </c>
      <c r="H642" s="728" t="s">
        <v>4068</v>
      </c>
      <c r="I642" s="731">
        <v>527.8499755859375</v>
      </c>
      <c r="J642" s="731">
        <v>3</v>
      </c>
      <c r="K642" s="732">
        <v>1583.550048828125</v>
      </c>
    </row>
    <row r="643" spans="1:11" ht="14.4" customHeight="1" x14ac:dyDescent="0.3">
      <c r="A643" s="726" t="s">
        <v>569</v>
      </c>
      <c r="B643" s="727" t="s">
        <v>570</v>
      </c>
      <c r="C643" s="728" t="s">
        <v>3001</v>
      </c>
      <c r="D643" s="729" t="s">
        <v>3002</v>
      </c>
      <c r="E643" s="728" t="s">
        <v>3459</v>
      </c>
      <c r="F643" s="729" t="s">
        <v>3460</v>
      </c>
      <c r="G643" s="728" t="s">
        <v>4069</v>
      </c>
      <c r="H643" s="728" t="s">
        <v>4070</v>
      </c>
      <c r="I643" s="731">
        <v>527.8499755859375</v>
      </c>
      <c r="J643" s="731">
        <v>1</v>
      </c>
      <c r="K643" s="732">
        <v>527.8499755859375</v>
      </c>
    </row>
    <row r="644" spans="1:11" ht="14.4" customHeight="1" x14ac:dyDescent="0.3">
      <c r="A644" s="726" t="s">
        <v>569</v>
      </c>
      <c r="B644" s="727" t="s">
        <v>570</v>
      </c>
      <c r="C644" s="728" t="s">
        <v>3001</v>
      </c>
      <c r="D644" s="729" t="s">
        <v>3002</v>
      </c>
      <c r="E644" s="728" t="s">
        <v>3459</v>
      </c>
      <c r="F644" s="729" t="s">
        <v>3460</v>
      </c>
      <c r="G644" s="728" t="s">
        <v>4071</v>
      </c>
      <c r="H644" s="728" t="s">
        <v>4072</v>
      </c>
      <c r="I644" s="731">
        <v>5442.9501953125</v>
      </c>
      <c r="J644" s="731">
        <v>2</v>
      </c>
      <c r="K644" s="732">
        <v>10885.900390625</v>
      </c>
    </row>
    <row r="645" spans="1:11" ht="14.4" customHeight="1" x14ac:dyDescent="0.3">
      <c r="A645" s="726" t="s">
        <v>569</v>
      </c>
      <c r="B645" s="727" t="s">
        <v>570</v>
      </c>
      <c r="C645" s="728" t="s">
        <v>3001</v>
      </c>
      <c r="D645" s="729" t="s">
        <v>3002</v>
      </c>
      <c r="E645" s="728" t="s">
        <v>3459</v>
      </c>
      <c r="F645" s="729" t="s">
        <v>3460</v>
      </c>
      <c r="G645" s="728" t="s">
        <v>4073</v>
      </c>
      <c r="H645" s="728" t="s">
        <v>4074</v>
      </c>
      <c r="I645" s="731">
        <v>5442.9501953125</v>
      </c>
      <c r="J645" s="731">
        <v>1</v>
      </c>
      <c r="K645" s="732">
        <v>5442.9501953125</v>
      </c>
    </row>
    <row r="646" spans="1:11" ht="14.4" customHeight="1" x14ac:dyDescent="0.3">
      <c r="A646" s="726" t="s">
        <v>569</v>
      </c>
      <c r="B646" s="727" t="s">
        <v>570</v>
      </c>
      <c r="C646" s="728" t="s">
        <v>3001</v>
      </c>
      <c r="D646" s="729" t="s">
        <v>3002</v>
      </c>
      <c r="E646" s="728" t="s">
        <v>3459</v>
      </c>
      <c r="F646" s="729" t="s">
        <v>3460</v>
      </c>
      <c r="G646" s="728" t="s">
        <v>4075</v>
      </c>
      <c r="H646" s="728" t="s">
        <v>4076</v>
      </c>
      <c r="I646" s="731">
        <v>4452.7998046875</v>
      </c>
      <c r="J646" s="731">
        <v>9</v>
      </c>
      <c r="K646" s="732">
        <v>40075.1982421875</v>
      </c>
    </row>
    <row r="647" spans="1:11" ht="14.4" customHeight="1" x14ac:dyDescent="0.3">
      <c r="A647" s="726" t="s">
        <v>569</v>
      </c>
      <c r="B647" s="727" t="s">
        <v>570</v>
      </c>
      <c r="C647" s="728" t="s">
        <v>3001</v>
      </c>
      <c r="D647" s="729" t="s">
        <v>3002</v>
      </c>
      <c r="E647" s="728" t="s">
        <v>3459</v>
      </c>
      <c r="F647" s="729" t="s">
        <v>3460</v>
      </c>
      <c r="G647" s="728" t="s">
        <v>4077</v>
      </c>
      <c r="H647" s="728" t="s">
        <v>4078</v>
      </c>
      <c r="I647" s="731">
        <v>4452.7998046875</v>
      </c>
      <c r="J647" s="731">
        <v>11</v>
      </c>
      <c r="K647" s="732">
        <v>48980.7978515625</v>
      </c>
    </row>
    <row r="648" spans="1:11" ht="14.4" customHeight="1" x14ac:dyDescent="0.3">
      <c r="A648" s="726" t="s">
        <v>569</v>
      </c>
      <c r="B648" s="727" t="s">
        <v>570</v>
      </c>
      <c r="C648" s="728" t="s">
        <v>3001</v>
      </c>
      <c r="D648" s="729" t="s">
        <v>3002</v>
      </c>
      <c r="E648" s="728" t="s">
        <v>3459</v>
      </c>
      <c r="F648" s="729" t="s">
        <v>3460</v>
      </c>
      <c r="G648" s="728" t="s">
        <v>4079</v>
      </c>
      <c r="H648" s="728" t="s">
        <v>4080</v>
      </c>
      <c r="I648" s="731">
        <v>4452.7998046875</v>
      </c>
      <c r="J648" s="731">
        <v>3</v>
      </c>
      <c r="K648" s="732">
        <v>13358.3994140625</v>
      </c>
    </row>
    <row r="649" spans="1:11" ht="14.4" customHeight="1" x14ac:dyDescent="0.3">
      <c r="A649" s="726" t="s">
        <v>569</v>
      </c>
      <c r="B649" s="727" t="s">
        <v>570</v>
      </c>
      <c r="C649" s="728" t="s">
        <v>3001</v>
      </c>
      <c r="D649" s="729" t="s">
        <v>3002</v>
      </c>
      <c r="E649" s="728" t="s">
        <v>3459</v>
      </c>
      <c r="F649" s="729" t="s">
        <v>3460</v>
      </c>
      <c r="G649" s="728" t="s">
        <v>4081</v>
      </c>
      <c r="H649" s="728" t="s">
        <v>4082</v>
      </c>
      <c r="I649" s="731">
        <v>8717</v>
      </c>
      <c r="J649" s="731">
        <v>2</v>
      </c>
      <c r="K649" s="732">
        <v>17434</v>
      </c>
    </row>
    <row r="650" spans="1:11" ht="14.4" customHeight="1" x14ac:dyDescent="0.3">
      <c r="A650" s="726" t="s">
        <v>569</v>
      </c>
      <c r="B650" s="727" t="s">
        <v>570</v>
      </c>
      <c r="C650" s="728" t="s">
        <v>3001</v>
      </c>
      <c r="D650" s="729" t="s">
        <v>3002</v>
      </c>
      <c r="E650" s="728" t="s">
        <v>3459</v>
      </c>
      <c r="F650" s="729" t="s">
        <v>3460</v>
      </c>
      <c r="G650" s="728" t="s">
        <v>4083</v>
      </c>
      <c r="H650" s="728" t="s">
        <v>4084</v>
      </c>
      <c r="I650" s="731">
        <v>8717</v>
      </c>
      <c r="J650" s="731">
        <v>1</v>
      </c>
      <c r="K650" s="732">
        <v>8717</v>
      </c>
    </row>
    <row r="651" spans="1:11" ht="14.4" customHeight="1" x14ac:dyDescent="0.3">
      <c r="A651" s="726" t="s">
        <v>569</v>
      </c>
      <c r="B651" s="727" t="s">
        <v>570</v>
      </c>
      <c r="C651" s="728" t="s">
        <v>3001</v>
      </c>
      <c r="D651" s="729" t="s">
        <v>3002</v>
      </c>
      <c r="E651" s="728" t="s">
        <v>3459</v>
      </c>
      <c r="F651" s="729" t="s">
        <v>3460</v>
      </c>
      <c r="G651" s="728" t="s">
        <v>4085</v>
      </c>
      <c r="H651" s="728" t="s">
        <v>4086</v>
      </c>
      <c r="I651" s="731">
        <v>8126.06982421875</v>
      </c>
      <c r="J651" s="731">
        <v>2</v>
      </c>
      <c r="K651" s="732">
        <v>16252.1396484375</v>
      </c>
    </row>
    <row r="652" spans="1:11" ht="14.4" customHeight="1" x14ac:dyDescent="0.3">
      <c r="A652" s="726" t="s">
        <v>569</v>
      </c>
      <c r="B652" s="727" t="s">
        <v>570</v>
      </c>
      <c r="C652" s="728" t="s">
        <v>3001</v>
      </c>
      <c r="D652" s="729" t="s">
        <v>3002</v>
      </c>
      <c r="E652" s="728" t="s">
        <v>3459</v>
      </c>
      <c r="F652" s="729" t="s">
        <v>3460</v>
      </c>
      <c r="G652" s="728" t="s">
        <v>4087</v>
      </c>
      <c r="H652" s="728" t="s">
        <v>4088</v>
      </c>
      <c r="I652" s="731">
        <v>8126.10009765625</v>
      </c>
      <c r="J652" s="731">
        <v>1</v>
      </c>
      <c r="K652" s="732">
        <v>8126.10009765625</v>
      </c>
    </row>
    <row r="653" spans="1:11" ht="14.4" customHeight="1" x14ac:dyDescent="0.3">
      <c r="A653" s="726" t="s">
        <v>569</v>
      </c>
      <c r="B653" s="727" t="s">
        <v>570</v>
      </c>
      <c r="C653" s="728" t="s">
        <v>3001</v>
      </c>
      <c r="D653" s="729" t="s">
        <v>3002</v>
      </c>
      <c r="E653" s="728" t="s">
        <v>3459</v>
      </c>
      <c r="F653" s="729" t="s">
        <v>3460</v>
      </c>
      <c r="G653" s="728" t="s">
        <v>4089</v>
      </c>
      <c r="H653" s="728" t="s">
        <v>4090</v>
      </c>
      <c r="I653" s="731">
        <v>11408</v>
      </c>
      <c r="J653" s="731">
        <v>6</v>
      </c>
      <c r="K653" s="732">
        <v>68448</v>
      </c>
    </row>
    <row r="654" spans="1:11" ht="14.4" customHeight="1" x14ac:dyDescent="0.3">
      <c r="A654" s="726" t="s">
        <v>569</v>
      </c>
      <c r="B654" s="727" t="s">
        <v>570</v>
      </c>
      <c r="C654" s="728" t="s">
        <v>3001</v>
      </c>
      <c r="D654" s="729" t="s">
        <v>3002</v>
      </c>
      <c r="E654" s="728" t="s">
        <v>3459</v>
      </c>
      <c r="F654" s="729" t="s">
        <v>3460</v>
      </c>
      <c r="G654" s="728" t="s">
        <v>4091</v>
      </c>
      <c r="H654" s="728" t="s">
        <v>4092</v>
      </c>
      <c r="I654" s="731">
        <v>11408</v>
      </c>
      <c r="J654" s="731">
        <v>4</v>
      </c>
      <c r="K654" s="732">
        <v>45632</v>
      </c>
    </row>
    <row r="655" spans="1:11" ht="14.4" customHeight="1" x14ac:dyDescent="0.3">
      <c r="A655" s="726" t="s">
        <v>569</v>
      </c>
      <c r="B655" s="727" t="s">
        <v>570</v>
      </c>
      <c r="C655" s="728" t="s">
        <v>3001</v>
      </c>
      <c r="D655" s="729" t="s">
        <v>3002</v>
      </c>
      <c r="E655" s="728" t="s">
        <v>3459</v>
      </c>
      <c r="F655" s="729" t="s">
        <v>3460</v>
      </c>
      <c r="G655" s="728" t="s">
        <v>4093</v>
      </c>
      <c r="H655" s="728" t="s">
        <v>4094</v>
      </c>
      <c r="I655" s="731">
        <v>11408</v>
      </c>
      <c r="J655" s="731">
        <v>5</v>
      </c>
      <c r="K655" s="732">
        <v>57040</v>
      </c>
    </row>
    <row r="656" spans="1:11" ht="14.4" customHeight="1" x14ac:dyDescent="0.3">
      <c r="A656" s="726" t="s">
        <v>569</v>
      </c>
      <c r="B656" s="727" t="s">
        <v>570</v>
      </c>
      <c r="C656" s="728" t="s">
        <v>3001</v>
      </c>
      <c r="D656" s="729" t="s">
        <v>3002</v>
      </c>
      <c r="E656" s="728" t="s">
        <v>3459</v>
      </c>
      <c r="F656" s="729" t="s">
        <v>3460</v>
      </c>
      <c r="G656" s="728" t="s">
        <v>4095</v>
      </c>
      <c r="H656" s="728" t="s">
        <v>4096</v>
      </c>
      <c r="I656" s="731">
        <v>11006.3203125</v>
      </c>
      <c r="J656" s="731">
        <v>1</v>
      </c>
      <c r="K656" s="732">
        <v>11006.3203125</v>
      </c>
    </row>
    <row r="657" spans="1:11" ht="14.4" customHeight="1" x14ac:dyDescent="0.3">
      <c r="A657" s="726" t="s">
        <v>569</v>
      </c>
      <c r="B657" s="727" t="s">
        <v>570</v>
      </c>
      <c r="C657" s="728" t="s">
        <v>3001</v>
      </c>
      <c r="D657" s="729" t="s">
        <v>3002</v>
      </c>
      <c r="E657" s="728" t="s">
        <v>3459</v>
      </c>
      <c r="F657" s="729" t="s">
        <v>3460</v>
      </c>
      <c r="G657" s="728" t="s">
        <v>4097</v>
      </c>
      <c r="H657" s="728" t="s">
        <v>4098</v>
      </c>
      <c r="I657" s="731">
        <v>8256.6904296875</v>
      </c>
      <c r="J657" s="731">
        <v>1</v>
      </c>
      <c r="K657" s="732">
        <v>8256.6904296875</v>
      </c>
    </row>
    <row r="658" spans="1:11" ht="14.4" customHeight="1" x14ac:dyDescent="0.3">
      <c r="A658" s="726" t="s">
        <v>569</v>
      </c>
      <c r="B658" s="727" t="s">
        <v>570</v>
      </c>
      <c r="C658" s="728" t="s">
        <v>3001</v>
      </c>
      <c r="D658" s="729" t="s">
        <v>3002</v>
      </c>
      <c r="E658" s="728" t="s">
        <v>3459</v>
      </c>
      <c r="F658" s="729" t="s">
        <v>3460</v>
      </c>
      <c r="G658" s="728" t="s">
        <v>4099</v>
      </c>
      <c r="H658" s="728" t="s">
        <v>4100</v>
      </c>
      <c r="I658" s="731">
        <v>8256.68505859375</v>
      </c>
      <c r="J658" s="731">
        <v>2</v>
      </c>
      <c r="K658" s="732">
        <v>16513.3701171875</v>
      </c>
    </row>
    <row r="659" spans="1:11" ht="14.4" customHeight="1" x14ac:dyDescent="0.3">
      <c r="A659" s="726" t="s">
        <v>569</v>
      </c>
      <c r="B659" s="727" t="s">
        <v>570</v>
      </c>
      <c r="C659" s="728" t="s">
        <v>3001</v>
      </c>
      <c r="D659" s="729" t="s">
        <v>3002</v>
      </c>
      <c r="E659" s="728" t="s">
        <v>3459</v>
      </c>
      <c r="F659" s="729" t="s">
        <v>3460</v>
      </c>
      <c r="G659" s="728" t="s">
        <v>4101</v>
      </c>
      <c r="H659" s="728" t="s">
        <v>4102</v>
      </c>
      <c r="I659" s="731">
        <v>8256.6904296875</v>
      </c>
      <c r="J659" s="731">
        <v>2</v>
      </c>
      <c r="K659" s="732">
        <v>16513.380859375</v>
      </c>
    </row>
    <row r="660" spans="1:11" ht="14.4" customHeight="1" x14ac:dyDescent="0.3">
      <c r="A660" s="726" t="s">
        <v>569</v>
      </c>
      <c r="B660" s="727" t="s">
        <v>570</v>
      </c>
      <c r="C660" s="728" t="s">
        <v>3001</v>
      </c>
      <c r="D660" s="729" t="s">
        <v>3002</v>
      </c>
      <c r="E660" s="728" t="s">
        <v>3459</v>
      </c>
      <c r="F660" s="729" t="s">
        <v>3460</v>
      </c>
      <c r="G660" s="728" t="s">
        <v>4103</v>
      </c>
      <c r="H660" s="728" t="s">
        <v>4104</v>
      </c>
      <c r="I660" s="731">
        <v>8256.6904296875</v>
      </c>
      <c r="J660" s="731">
        <v>2</v>
      </c>
      <c r="K660" s="732">
        <v>16513.380859375</v>
      </c>
    </row>
    <row r="661" spans="1:11" ht="14.4" customHeight="1" x14ac:dyDescent="0.3">
      <c r="A661" s="726" t="s">
        <v>569</v>
      </c>
      <c r="B661" s="727" t="s">
        <v>570</v>
      </c>
      <c r="C661" s="728" t="s">
        <v>3001</v>
      </c>
      <c r="D661" s="729" t="s">
        <v>3002</v>
      </c>
      <c r="E661" s="728" t="s">
        <v>3459</v>
      </c>
      <c r="F661" s="729" t="s">
        <v>3460</v>
      </c>
      <c r="G661" s="728" t="s">
        <v>4105</v>
      </c>
      <c r="H661" s="728" t="s">
        <v>4106</v>
      </c>
      <c r="I661" s="731">
        <v>8256.6533203125</v>
      </c>
      <c r="J661" s="731">
        <v>3</v>
      </c>
      <c r="K661" s="732">
        <v>24769.9599609375</v>
      </c>
    </row>
    <row r="662" spans="1:11" ht="14.4" customHeight="1" x14ac:dyDescent="0.3">
      <c r="A662" s="726" t="s">
        <v>569</v>
      </c>
      <c r="B662" s="727" t="s">
        <v>570</v>
      </c>
      <c r="C662" s="728" t="s">
        <v>3001</v>
      </c>
      <c r="D662" s="729" t="s">
        <v>3002</v>
      </c>
      <c r="E662" s="728" t="s">
        <v>3459</v>
      </c>
      <c r="F662" s="729" t="s">
        <v>3460</v>
      </c>
      <c r="G662" s="728" t="s">
        <v>4107</v>
      </c>
      <c r="H662" s="728" t="s">
        <v>4108</v>
      </c>
      <c r="I662" s="731">
        <v>8256.6904296875</v>
      </c>
      <c r="J662" s="731">
        <v>1</v>
      </c>
      <c r="K662" s="732">
        <v>8256.6904296875</v>
      </c>
    </row>
    <row r="663" spans="1:11" ht="14.4" customHeight="1" x14ac:dyDescent="0.3">
      <c r="A663" s="726" t="s">
        <v>569</v>
      </c>
      <c r="B663" s="727" t="s">
        <v>570</v>
      </c>
      <c r="C663" s="728" t="s">
        <v>3001</v>
      </c>
      <c r="D663" s="729" t="s">
        <v>3002</v>
      </c>
      <c r="E663" s="728" t="s">
        <v>3459</v>
      </c>
      <c r="F663" s="729" t="s">
        <v>3460</v>
      </c>
      <c r="G663" s="728" t="s">
        <v>4109</v>
      </c>
      <c r="H663" s="728" t="s">
        <v>4110</v>
      </c>
      <c r="I663" s="731">
        <v>8256.7001953125</v>
      </c>
      <c r="J663" s="731">
        <v>1</v>
      </c>
      <c r="K663" s="732">
        <v>8256.7001953125</v>
      </c>
    </row>
    <row r="664" spans="1:11" ht="14.4" customHeight="1" x14ac:dyDescent="0.3">
      <c r="A664" s="726" t="s">
        <v>569</v>
      </c>
      <c r="B664" s="727" t="s">
        <v>570</v>
      </c>
      <c r="C664" s="728" t="s">
        <v>3001</v>
      </c>
      <c r="D664" s="729" t="s">
        <v>3002</v>
      </c>
      <c r="E664" s="728" t="s">
        <v>3459</v>
      </c>
      <c r="F664" s="729" t="s">
        <v>3460</v>
      </c>
      <c r="G664" s="728" t="s">
        <v>4111</v>
      </c>
      <c r="H664" s="728" t="s">
        <v>4112</v>
      </c>
      <c r="I664" s="731">
        <v>8454</v>
      </c>
      <c r="J664" s="731">
        <v>1</v>
      </c>
      <c r="K664" s="732">
        <v>8454</v>
      </c>
    </row>
    <row r="665" spans="1:11" ht="14.4" customHeight="1" x14ac:dyDescent="0.3">
      <c r="A665" s="726" t="s">
        <v>569</v>
      </c>
      <c r="B665" s="727" t="s">
        <v>570</v>
      </c>
      <c r="C665" s="728" t="s">
        <v>3001</v>
      </c>
      <c r="D665" s="729" t="s">
        <v>3002</v>
      </c>
      <c r="E665" s="728" t="s">
        <v>3459</v>
      </c>
      <c r="F665" s="729" t="s">
        <v>3460</v>
      </c>
      <c r="G665" s="728" t="s">
        <v>4113</v>
      </c>
      <c r="H665" s="728" t="s">
        <v>4114</v>
      </c>
      <c r="I665" s="731">
        <v>8454</v>
      </c>
      <c r="J665" s="731">
        <v>1</v>
      </c>
      <c r="K665" s="732">
        <v>8454</v>
      </c>
    </row>
    <row r="666" spans="1:11" ht="14.4" customHeight="1" x14ac:dyDescent="0.3">
      <c r="A666" s="726" t="s">
        <v>569</v>
      </c>
      <c r="B666" s="727" t="s">
        <v>570</v>
      </c>
      <c r="C666" s="728" t="s">
        <v>3001</v>
      </c>
      <c r="D666" s="729" t="s">
        <v>3002</v>
      </c>
      <c r="E666" s="728" t="s">
        <v>3459</v>
      </c>
      <c r="F666" s="729" t="s">
        <v>3460</v>
      </c>
      <c r="G666" s="728" t="s">
        <v>4115</v>
      </c>
      <c r="H666" s="728" t="s">
        <v>4116</v>
      </c>
      <c r="I666" s="731">
        <v>1081.9200439453125</v>
      </c>
      <c r="J666" s="731">
        <v>2</v>
      </c>
      <c r="K666" s="732">
        <v>2163.840087890625</v>
      </c>
    </row>
    <row r="667" spans="1:11" ht="14.4" customHeight="1" x14ac:dyDescent="0.3">
      <c r="A667" s="726" t="s">
        <v>569</v>
      </c>
      <c r="B667" s="727" t="s">
        <v>570</v>
      </c>
      <c r="C667" s="728" t="s">
        <v>3001</v>
      </c>
      <c r="D667" s="729" t="s">
        <v>3002</v>
      </c>
      <c r="E667" s="728" t="s">
        <v>3459</v>
      </c>
      <c r="F667" s="729" t="s">
        <v>3460</v>
      </c>
      <c r="G667" s="728" t="s">
        <v>4117</v>
      </c>
      <c r="H667" s="728" t="s">
        <v>4118</v>
      </c>
      <c r="I667" s="731">
        <v>1081.9250183105469</v>
      </c>
      <c r="J667" s="731">
        <v>6</v>
      </c>
      <c r="K667" s="732">
        <v>6491.56005859375</v>
      </c>
    </row>
    <row r="668" spans="1:11" ht="14.4" customHeight="1" x14ac:dyDescent="0.3">
      <c r="A668" s="726" t="s">
        <v>569</v>
      </c>
      <c r="B668" s="727" t="s">
        <v>570</v>
      </c>
      <c r="C668" s="728" t="s">
        <v>3001</v>
      </c>
      <c r="D668" s="729" t="s">
        <v>3002</v>
      </c>
      <c r="E668" s="728" t="s">
        <v>3459</v>
      </c>
      <c r="F668" s="729" t="s">
        <v>3460</v>
      </c>
      <c r="G668" s="728" t="s">
        <v>4119</v>
      </c>
      <c r="H668" s="728" t="s">
        <v>4120</v>
      </c>
      <c r="I668" s="731">
        <v>4600</v>
      </c>
      <c r="J668" s="731">
        <v>10</v>
      </c>
      <c r="K668" s="732">
        <v>46000</v>
      </c>
    </row>
    <row r="669" spans="1:11" ht="14.4" customHeight="1" x14ac:dyDescent="0.3">
      <c r="A669" s="726" t="s">
        <v>569</v>
      </c>
      <c r="B669" s="727" t="s">
        <v>570</v>
      </c>
      <c r="C669" s="728" t="s">
        <v>3001</v>
      </c>
      <c r="D669" s="729" t="s">
        <v>3002</v>
      </c>
      <c r="E669" s="728" t="s">
        <v>3459</v>
      </c>
      <c r="F669" s="729" t="s">
        <v>3460</v>
      </c>
      <c r="G669" s="728" t="s">
        <v>4121</v>
      </c>
      <c r="H669" s="728" t="s">
        <v>4122</v>
      </c>
      <c r="I669" s="731">
        <v>3784.64990234375</v>
      </c>
      <c r="J669" s="731">
        <v>4</v>
      </c>
      <c r="K669" s="732">
        <v>15138.599609375</v>
      </c>
    </row>
    <row r="670" spans="1:11" ht="14.4" customHeight="1" x14ac:dyDescent="0.3">
      <c r="A670" s="726" t="s">
        <v>569</v>
      </c>
      <c r="B670" s="727" t="s">
        <v>570</v>
      </c>
      <c r="C670" s="728" t="s">
        <v>3001</v>
      </c>
      <c r="D670" s="729" t="s">
        <v>3002</v>
      </c>
      <c r="E670" s="728" t="s">
        <v>3459</v>
      </c>
      <c r="F670" s="729" t="s">
        <v>3460</v>
      </c>
      <c r="G670" s="728" t="s">
        <v>4123</v>
      </c>
      <c r="H670" s="728" t="s">
        <v>4124</v>
      </c>
      <c r="I670" s="731">
        <v>8390.400390625</v>
      </c>
      <c r="J670" s="731">
        <v>4</v>
      </c>
      <c r="K670" s="732">
        <v>33561.6015625</v>
      </c>
    </row>
    <row r="671" spans="1:11" ht="14.4" customHeight="1" x14ac:dyDescent="0.3">
      <c r="A671" s="726" t="s">
        <v>569</v>
      </c>
      <c r="B671" s="727" t="s">
        <v>570</v>
      </c>
      <c r="C671" s="728" t="s">
        <v>3001</v>
      </c>
      <c r="D671" s="729" t="s">
        <v>3002</v>
      </c>
      <c r="E671" s="728" t="s">
        <v>3459</v>
      </c>
      <c r="F671" s="729" t="s">
        <v>3460</v>
      </c>
      <c r="G671" s="728" t="s">
        <v>4125</v>
      </c>
      <c r="H671" s="728" t="s">
        <v>4126</v>
      </c>
      <c r="I671" s="731">
        <v>2875</v>
      </c>
      <c r="J671" s="731">
        <v>23</v>
      </c>
      <c r="K671" s="732">
        <v>66125</v>
      </c>
    </row>
    <row r="672" spans="1:11" ht="14.4" customHeight="1" x14ac:dyDescent="0.3">
      <c r="A672" s="726" t="s">
        <v>569</v>
      </c>
      <c r="B672" s="727" t="s">
        <v>570</v>
      </c>
      <c r="C672" s="728" t="s">
        <v>3001</v>
      </c>
      <c r="D672" s="729" t="s">
        <v>3002</v>
      </c>
      <c r="E672" s="728" t="s">
        <v>3459</v>
      </c>
      <c r="F672" s="729" t="s">
        <v>3460</v>
      </c>
      <c r="G672" s="728" t="s">
        <v>4127</v>
      </c>
      <c r="H672" s="728" t="s">
        <v>4128</v>
      </c>
      <c r="I672" s="731">
        <v>4312.5</v>
      </c>
      <c r="J672" s="731">
        <v>8</v>
      </c>
      <c r="K672" s="732">
        <v>34500</v>
      </c>
    </row>
    <row r="673" spans="1:11" ht="14.4" customHeight="1" x14ac:dyDescent="0.3">
      <c r="A673" s="726" t="s">
        <v>569</v>
      </c>
      <c r="B673" s="727" t="s">
        <v>570</v>
      </c>
      <c r="C673" s="728" t="s">
        <v>3001</v>
      </c>
      <c r="D673" s="729" t="s">
        <v>3002</v>
      </c>
      <c r="E673" s="728" t="s">
        <v>3459</v>
      </c>
      <c r="F673" s="729" t="s">
        <v>3460</v>
      </c>
      <c r="G673" s="728" t="s">
        <v>4129</v>
      </c>
      <c r="H673" s="728" t="s">
        <v>4130</v>
      </c>
      <c r="I673" s="731">
        <v>4312.5</v>
      </c>
      <c r="J673" s="731">
        <v>1</v>
      </c>
      <c r="K673" s="732">
        <v>4312.5</v>
      </c>
    </row>
    <row r="674" spans="1:11" ht="14.4" customHeight="1" x14ac:dyDescent="0.3">
      <c r="A674" s="726" t="s">
        <v>569</v>
      </c>
      <c r="B674" s="727" t="s">
        <v>570</v>
      </c>
      <c r="C674" s="728" t="s">
        <v>3001</v>
      </c>
      <c r="D674" s="729" t="s">
        <v>3002</v>
      </c>
      <c r="E674" s="728" t="s">
        <v>3459</v>
      </c>
      <c r="F674" s="729" t="s">
        <v>3460</v>
      </c>
      <c r="G674" s="728" t="s">
        <v>4131</v>
      </c>
      <c r="H674" s="728" t="s">
        <v>4132</v>
      </c>
      <c r="I674" s="731">
        <v>4600</v>
      </c>
      <c r="J674" s="731">
        <v>2</v>
      </c>
      <c r="K674" s="732">
        <v>9200</v>
      </c>
    </row>
    <row r="675" spans="1:11" ht="14.4" customHeight="1" x14ac:dyDescent="0.3">
      <c r="A675" s="726" t="s">
        <v>569</v>
      </c>
      <c r="B675" s="727" t="s">
        <v>570</v>
      </c>
      <c r="C675" s="728" t="s">
        <v>3001</v>
      </c>
      <c r="D675" s="729" t="s">
        <v>3002</v>
      </c>
      <c r="E675" s="728" t="s">
        <v>3459</v>
      </c>
      <c r="F675" s="729" t="s">
        <v>3460</v>
      </c>
      <c r="G675" s="728" t="s">
        <v>4133</v>
      </c>
      <c r="H675" s="728" t="s">
        <v>4134</v>
      </c>
      <c r="I675" s="731">
        <v>5175</v>
      </c>
      <c r="J675" s="731">
        <v>15</v>
      </c>
      <c r="K675" s="732">
        <v>77625</v>
      </c>
    </row>
    <row r="676" spans="1:11" ht="14.4" customHeight="1" x14ac:dyDescent="0.3">
      <c r="A676" s="726" t="s">
        <v>569</v>
      </c>
      <c r="B676" s="727" t="s">
        <v>570</v>
      </c>
      <c r="C676" s="728" t="s">
        <v>3001</v>
      </c>
      <c r="D676" s="729" t="s">
        <v>3002</v>
      </c>
      <c r="E676" s="728" t="s">
        <v>3459</v>
      </c>
      <c r="F676" s="729" t="s">
        <v>3460</v>
      </c>
      <c r="G676" s="728" t="s">
        <v>4135</v>
      </c>
      <c r="H676" s="728" t="s">
        <v>4136</v>
      </c>
      <c r="I676" s="731">
        <v>5409.60009765625</v>
      </c>
      <c r="J676" s="731">
        <v>2</v>
      </c>
      <c r="K676" s="732">
        <v>10819.2001953125</v>
      </c>
    </row>
    <row r="677" spans="1:11" ht="14.4" customHeight="1" x14ac:dyDescent="0.3">
      <c r="A677" s="726" t="s">
        <v>569</v>
      </c>
      <c r="B677" s="727" t="s">
        <v>570</v>
      </c>
      <c r="C677" s="728" t="s">
        <v>3001</v>
      </c>
      <c r="D677" s="729" t="s">
        <v>3002</v>
      </c>
      <c r="E677" s="728" t="s">
        <v>3459</v>
      </c>
      <c r="F677" s="729" t="s">
        <v>3460</v>
      </c>
      <c r="G677" s="728" t="s">
        <v>4137</v>
      </c>
      <c r="H677" s="728" t="s">
        <v>4138</v>
      </c>
      <c r="I677" s="731">
        <v>192.99250411987305</v>
      </c>
      <c r="J677" s="731">
        <v>10</v>
      </c>
      <c r="K677" s="732">
        <v>1929.9300079345703</v>
      </c>
    </row>
    <row r="678" spans="1:11" ht="14.4" customHeight="1" x14ac:dyDescent="0.3">
      <c r="A678" s="726" t="s">
        <v>569</v>
      </c>
      <c r="B678" s="727" t="s">
        <v>570</v>
      </c>
      <c r="C678" s="728" t="s">
        <v>3001</v>
      </c>
      <c r="D678" s="729" t="s">
        <v>3002</v>
      </c>
      <c r="E678" s="728" t="s">
        <v>3459</v>
      </c>
      <c r="F678" s="729" t="s">
        <v>3460</v>
      </c>
      <c r="G678" s="728" t="s">
        <v>4139</v>
      </c>
      <c r="H678" s="728" t="s">
        <v>4140</v>
      </c>
      <c r="I678" s="731">
        <v>77.970001220703125</v>
      </c>
      <c r="J678" s="731">
        <v>2</v>
      </c>
      <c r="K678" s="732">
        <v>155.94000244140625</v>
      </c>
    </row>
    <row r="679" spans="1:11" ht="14.4" customHeight="1" x14ac:dyDescent="0.3">
      <c r="A679" s="726" t="s">
        <v>569</v>
      </c>
      <c r="B679" s="727" t="s">
        <v>570</v>
      </c>
      <c r="C679" s="728" t="s">
        <v>3001</v>
      </c>
      <c r="D679" s="729" t="s">
        <v>3002</v>
      </c>
      <c r="E679" s="728" t="s">
        <v>3459</v>
      </c>
      <c r="F679" s="729" t="s">
        <v>3460</v>
      </c>
      <c r="G679" s="728" t="s">
        <v>4141</v>
      </c>
      <c r="H679" s="728" t="s">
        <v>4142</v>
      </c>
      <c r="I679" s="731">
        <v>186.16499837239584</v>
      </c>
      <c r="J679" s="731">
        <v>18</v>
      </c>
      <c r="K679" s="732">
        <v>3350.9699859619141</v>
      </c>
    </row>
    <row r="680" spans="1:11" ht="14.4" customHeight="1" x14ac:dyDescent="0.3">
      <c r="A680" s="726" t="s">
        <v>569</v>
      </c>
      <c r="B680" s="727" t="s">
        <v>570</v>
      </c>
      <c r="C680" s="728" t="s">
        <v>3001</v>
      </c>
      <c r="D680" s="729" t="s">
        <v>3002</v>
      </c>
      <c r="E680" s="728" t="s">
        <v>3459</v>
      </c>
      <c r="F680" s="729" t="s">
        <v>3460</v>
      </c>
      <c r="G680" s="728" t="s">
        <v>4143</v>
      </c>
      <c r="H680" s="728" t="s">
        <v>4144</v>
      </c>
      <c r="I680" s="731">
        <v>105.26999664306641</v>
      </c>
      <c r="J680" s="731">
        <v>6</v>
      </c>
      <c r="K680" s="732">
        <v>631.61997985839844</v>
      </c>
    </row>
    <row r="681" spans="1:11" ht="14.4" customHeight="1" x14ac:dyDescent="0.3">
      <c r="A681" s="726" t="s">
        <v>569</v>
      </c>
      <c r="B681" s="727" t="s">
        <v>570</v>
      </c>
      <c r="C681" s="728" t="s">
        <v>3001</v>
      </c>
      <c r="D681" s="729" t="s">
        <v>3002</v>
      </c>
      <c r="E681" s="728" t="s">
        <v>3459</v>
      </c>
      <c r="F681" s="729" t="s">
        <v>3460</v>
      </c>
      <c r="G681" s="728" t="s">
        <v>4145</v>
      </c>
      <c r="H681" s="728" t="s">
        <v>4146</v>
      </c>
      <c r="I681" s="731">
        <v>248.39999389648437</v>
      </c>
      <c r="J681" s="731">
        <v>8</v>
      </c>
      <c r="K681" s="732">
        <v>1987.199951171875</v>
      </c>
    </row>
    <row r="682" spans="1:11" ht="14.4" customHeight="1" x14ac:dyDescent="0.3">
      <c r="A682" s="726" t="s">
        <v>569</v>
      </c>
      <c r="B682" s="727" t="s">
        <v>570</v>
      </c>
      <c r="C682" s="728" t="s">
        <v>3001</v>
      </c>
      <c r="D682" s="729" t="s">
        <v>3002</v>
      </c>
      <c r="E682" s="728" t="s">
        <v>3459</v>
      </c>
      <c r="F682" s="729" t="s">
        <v>3460</v>
      </c>
      <c r="G682" s="728" t="s">
        <v>4147</v>
      </c>
      <c r="H682" s="728" t="s">
        <v>4148</v>
      </c>
      <c r="I682" s="731">
        <v>248.39999389648437</v>
      </c>
      <c r="J682" s="731">
        <v>9</v>
      </c>
      <c r="K682" s="732">
        <v>2235.5999450683594</v>
      </c>
    </row>
    <row r="683" spans="1:11" ht="14.4" customHeight="1" x14ac:dyDescent="0.3">
      <c r="A683" s="726" t="s">
        <v>569</v>
      </c>
      <c r="B683" s="727" t="s">
        <v>570</v>
      </c>
      <c r="C683" s="728" t="s">
        <v>3001</v>
      </c>
      <c r="D683" s="729" t="s">
        <v>3002</v>
      </c>
      <c r="E683" s="728" t="s">
        <v>3459</v>
      </c>
      <c r="F683" s="729" t="s">
        <v>3460</v>
      </c>
      <c r="G683" s="728" t="s">
        <v>4149</v>
      </c>
      <c r="H683" s="728" t="s">
        <v>4150</v>
      </c>
      <c r="I683" s="731">
        <v>1385.75</v>
      </c>
      <c r="J683" s="731">
        <v>1</v>
      </c>
      <c r="K683" s="732">
        <v>1385.75</v>
      </c>
    </row>
    <row r="684" spans="1:11" ht="14.4" customHeight="1" x14ac:dyDescent="0.3">
      <c r="A684" s="726" t="s">
        <v>569</v>
      </c>
      <c r="B684" s="727" t="s">
        <v>570</v>
      </c>
      <c r="C684" s="728" t="s">
        <v>3001</v>
      </c>
      <c r="D684" s="729" t="s">
        <v>3002</v>
      </c>
      <c r="E684" s="728" t="s">
        <v>3459</v>
      </c>
      <c r="F684" s="729" t="s">
        <v>3460</v>
      </c>
      <c r="G684" s="728" t="s">
        <v>4151</v>
      </c>
      <c r="H684" s="728" t="s">
        <v>4152</v>
      </c>
      <c r="I684" s="731">
        <v>1385.75</v>
      </c>
      <c r="J684" s="731">
        <v>3</v>
      </c>
      <c r="K684" s="732">
        <v>4157.25</v>
      </c>
    </row>
    <row r="685" spans="1:11" ht="14.4" customHeight="1" x14ac:dyDescent="0.3">
      <c r="A685" s="726" t="s">
        <v>569</v>
      </c>
      <c r="B685" s="727" t="s">
        <v>570</v>
      </c>
      <c r="C685" s="728" t="s">
        <v>3001</v>
      </c>
      <c r="D685" s="729" t="s">
        <v>3002</v>
      </c>
      <c r="E685" s="728" t="s">
        <v>3459</v>
      </c>
      <c r="F685" s="729" t="s">
        <v>3460</v>
      </c>
      <c r="G685" s="728" t="s">
        <v>4153</v>
      </c>
      <c r="H685" s="728" t="s">
        <v>4154</v>
      </c>
      <c r="I685" s="731">
        <v>1385.75</v>
      </c>
      <c r="J685" s="731">
        <v>4</v>
      </c>
      <c r="K685" s="732">
        <v>5543</v>
      </c>
    </row>
    <row r="686" spans="1:11" ht="14.4" customHeight="1" x14ac:dyDescent="0.3">
      <c r="A686" s="726" t="s">
        <v>569</v>
      </c>
      <c r="B686" s="727" t="s">
        <v>570</v>
      </c>
      <c r="C686" s="728" t="s">
        <v>3001</v>
      </c>
      <c r="D686" s="729" t="s">
        <v>3002</v>
      </c>
      <c r="E686" s="728" t="s">
        <v>3459</v>
      </c>
      <c r="F686" s="729" t="s">
        <v>3460</v>
      </c>
      <c r="G686" s="728" t="s">
        <v>4155</v>
      </c>
      <c r="H686" s="728" t="s">
        <v>4156</v>
      </c>
      <c r="I686" s="731">
        <v>1385.75</v>
      </c>
      <c r="J686" s="731">
        <v>7</v>
      </c>
      <c r="K686" s="732">
        <v>9700.25</v>
      </c>
    </row>
    <row r="687" spans="1:11" ht="14.4" customHeight="1" x14ac:dyDescent="0.3">
      <c r="A687" s="726" t="s">
        <v>569</v>
      </c>
      <c r="B687" s="727" t="s">
        <v>570</v>
      </c>
      <c r="C687" s="728" t="s">
        <v>3001</v>
      </c>
      <c r="D687" s="729" t="s">
        <v>3002</v>
      </c>
      <c r="E687" s="728" t="s">
        <v>3459</v>
      </c>
      <c r="F687" s="729" t="s">
        <v>3460</v>
      </c>
      <c r="G687" s="728" t="s">
        <v>4157</v>
      </c>
      <c r="H687" s="728" t="s">
        <v>4158</v>
      </c>
      <c r="I687" s="731">
        <v>1385.75</v>
      </c>
      <c r="J687" s="731">
        <v>10</v>
      </c>
      <c r="K687" s="732">
        <v>13857.5</v>
      </c>
    </row>
    <row r="688" spans="1:11" ht="14.4" customHeight="1" x14ac:dyDescent="0.3">
      <c r="A688" s="726" t="s">
        <v>569</v>
      </c>
      <c r="B688" s="727" t="s">
        <v>570</v>
      </c>
      <c r="C688" s="728" t="s">
        <v>3001</v>
      </c>
      <c r="D688" s="729" t="s">
        <v>3002</v>
      </c>
      <c r="E688" s="728" t="s">
        <v>3459</v>
      </c>
      <c r="F688" s="729" t="s">
        <v>3460</v>
      </c>
      <c r="G688" s="728" t="s">
        <v>4159</v>
      </c>
      <c r="H688" s="728" t="s">
        <v>4160</v>
      </c>
      <c r="I688" s="731">
        <v>1385.75</v>
      </c>
      <c r="J688" s="731">
        <v>2</v>
      </c>
      <c r="K688" s="732">
        <v>2771.5</v>
      </c>
    </row>
    <row r="689" spans="1:11" ht="14.4" customHeight="1" x14ac:dyDescent="0.3">
      <c r="A689" s="726" t="s">
        <v>569</v>
      </c>
      <c r="B689" s="727" t="s">
        <v>570</v>
      </c>
      <c r="C689" s="728" t="s">
        <v>3001</v>
      </c>
      <c r="D689" s="729" t="s">
        <v>3002</v>
      </c>
      <c r="E689" s="728" t="s">
        <v>3459</v>
      </c>
      <c r="F689" s="729" t="s">
        <v>3460</v>
      </c>
      <c r="G689" s="728" t="s">
        <v>4161</v>
      </c>
      <c r="H689" s="728" t="s">
        <v>4162</v>
      </c>
      <c r="I689" s="731">
        <v>1385.75</v>
      </c>
      <c r="J689" s="731">
        <v>2</v>
      </c>
      <c r="K689" s="732">
        <v>2771.5</v>
      </c>
    </row>
    <row r="690" spans="1:11" ht="14.4" customHeight="1" x14ac:dyDescent="0.3">
      <c r="A690" s="726" t="s">
        <v>569</v>
      </c>
      <c r="B690" s="727" t="s">
        <v>570</v>
      </c>
      <c r="C690" s="728" t="s">
        <v>3001</v>
      </c>
      <c r="D690" s="729" t="s">
        <v>3002</v>
      </c>
      <c r="E690" s="728" t="s">
        <v>3459</v>
      </c>
      <c r="F690" s="729" t="s">
        <v>3460</v>
      </c>
      <c r="G690" s="728" t="s">
        <v>4163</v>
      </c>
      <c r="H690" s="728" t="s">
        <v>4164</v>
      </c>
      <c r="I690" s="731">
        <v>1772.9733072916667</v>
      </c>
      <c r="J690" s="731">
        <v>10</v>
      </c>
      <c r="K690" s="732">
        <v>17729.7197265625</v>
      </c>
    </row>
    <row r="691" spans="1:11" ht="14.4" customHeight="1" x14ac:dyDescent="0.3">
      <c r="A691" s="726" t="s">
        <v>569</v>
      </c>
      <c r="B691" s="727" t="s">
        <v>570</v>
      </c>
      <c r="C691" s="728" t="s">
        <v>3001</v>
      </c>
      <c r="D691" s="729" t="s">
        <v>3002</v>
      </c>
      <c r="E691" s="728" t="s">
        <v>3459</v>
      </c>
      <c r="F691" s="729" t="s">
        <v>3460</v>
      </c>
      <c r="G691" s="728" t="s">
        <v>4165</v>
      </c>
      <c r="H691" s="728" t="s">
        <v>4166</v>
      </c>
      <c r="I691" s="731">
        <v>1772.97197265625</v>
      </c>
      <c r="J691" s="731">
        <v>10</v>
      </c>
      <c r="K691" s="732">
        <v>17729.7197265625</v>
      </c>
    </row>
    <row r="692" spans="1:11" ht="14.4" customHeight="1" x14ac:dyDescent="0.3">
      <c r="A692" s="726" t="s">
        <v>569</v>
      </c>
      <c r="B692" s="727" t="s">
        <v>570</v>
      </c>
      <c r="C692" s="728" t="s">
        <v>3001</v>
      </c>
      <c r="D692" s="729" t="s">
        <v>3002</v>
      </c>
      <c r="E692" s="728" t="s">
        <v>3459</v>
      </c>
      <c r="F692" s="729" t="s">
        <v>3460</v>
      </c>
      <c r="G692" s="728" t="s">
        <v>4167</v>
      </c>
      <c r="H692" s="728" t="s">
        <v>4168</v>
      </c>
      <c r="I692" s="731">
        <v>1772.9733072916667</v>
      </c>
      <c r="J692" s="731">
        <v>11</v>
      </c>
      <c r="K692" s="732">
        <v>19502.69970703125</v>
      </c>
    </row>
    <row r="693" spans="1:11" ht="14.4" customHeight="1" x14ac:dyDescent="0.3">
      <c r="A693" s="726" t="s">
        <v>569</v>
      </c>
      <c r="B693" s="727" t="s">
        <v>570</v>
      </c>
      <c r="C693" s="728" t="s">
        <v>3001</v>
      </c>
      <c r="D693" s="729" t="s">
        <v>3002</v>
      </c>
      <c r="E693" s="728" t="s">
        <v>3459</v>
      </c>
      <c r="F693" s="729" t="s">
        <v>3460</v>
      </c>
      <c r="G693" s="728" t="s">
        <v>4169</v>
      </c>
      <c r="H693" s="728" t="s">
        <v>4170</v>
      </c>
      <c r="I693" s="731">
        <v>1772.97998046875</v>
      </c>
      <c r="J693" s="731">
        <v>1</v>
      </c>
      <c r="K693" s="732">
        <v>1772.97998046875</v>
      </c>
    </row>
    <row r="694" spans="1:11" ht="14.4" customHeight="1" x14ac:dyDescent="0.3">
      <c r="A694" s="726" t="s">
        <v>569</v>
      </c>
      <c r="B694" s="727" t="s">
        <v>570</v>
      </c>
      <c r="C694" s="728" t="s">
        <v>3001</v>
      </c>
      <c r="D694" s="729" t="s">
        <v>3002</v>
      </c>
      <c r="E694" s="728" t="s">
        <v>3459</v>
      </c>
      <c r="F694" s="729" t="s">
        <v>3460</v>
      </c>
      <c r="G694" s="728" t="s">
        <v>4171</v>
      </c>
      <c r="H694" s="728" t="s">
        <v>4172</v>
      </c>
      <c r="I694" s="731">
        <v>1772.97998046875</v>
      </c>
      <c r="J694" s="731">
        <v>2</v>
      </c>
      <c r="K694" s="732">
        <v>3545.9599609375</v>
      </c>
    </row>
    <row r="695" spans="1:11" ht="14.4" customHeight="1" x14ac:dyDescent="0.3">
      <c r="A695" s="726" t="s">
        <v>569</v>
      </c>
      <c r="B695" s="727" t="s">
        <v>570</v>
      </c>
      <c r="C695" s="728" t="s">
        <v>3001</v>
      </c>
      <c r="D695" s="729" t="s">
        <v>3002</v>
      </c>
      <c r="E695" s="728" t="s">
        <v>3459</v>
      </c>
      <c r="F695" s="729" t="s">
        <v>3460</v>
      </c>
      <c r="G695" s="728" t="s">
        <v>4173</v>
      </c>
      <c r="H695" s="728" t="s">
        <v>4174</v>
      </c>
      <c r="I695" s="731">
        <v>10248.7998046875</v>
      </c>
      <c r="J695" s="731">
        <v>1</v>
      </c>
      <c r="K695" s="732">
        <v>10248.7998046875</v>
      </c>
    </row>
    <row r="696" spans="1:11" ht="14.4" customHeight="1" x14ac:dyDescent="0.3">
      <c r="A696" s="726" t="s">
        <v>569</v>
      </c>
      <c r="B696" s="727" t="s">
        <v>570</v>
      </c>
      <c r="C696" s="728" t="s">
        <v>3001</v>
      </c>
      <c r="D696" s="729" t="s">
        <v>3002</v>
      </c>
      <c r="E696" s="728" t="s">
        <v>3459</v>
      </c>
      <c r="F696" s="729" t="s">
        <v>3460</v>
      </c>
      <c r="G696" s="728" t="s">
        <v>4175</v>
      </c>
      <c r="H696" s="728" t="s">
        <v>4176</v>
      </c>
      <c r="I696" s="731">
        <v>5175</v>
      </c>
      <c r="J696" s="731">
        <v>6</v>
      </c>
      <c r="K696" s="732">
        <v>31050</v>
      </c>
    </row>
    <row r="697" spans="1:11" ht="14.4" customHeight="1" x14ac:dyDescent="0.3">
      <c r="A697" s="726" t="s">
        <v>569</v>
      </c>
      <c r="B697" s="727" t="s">
        <v>570</v>
      </c>
      <c r="C697" s="728" t="s">
        <v>3001</v>
      </c>
      <c r="D697" s="729" t="s">
        <v>3002</v>
      </c>
      <c r="E697" s="728" t="s">
        <v>3459</v>
      </c>
      <c r="F697" s="729" t="s">
        <v>3460</v>
      </c>
      <c r="G697" s="728" t="s">
        <v>4177</v>
      </c>
      <c r="H697" s="728" t="s">
        <v>4178</v>
      </c>
      <c r="I697" s="731">
        <v>3680</v>
      </c>
      <c r="J697" s="731">
        <v>7</v>
      </c>
      <c r="K697" s="732">
        <v>25760</v>
      </c>
    </row>
    <row r="698" spans="1:11" ht="14.4" customHeight="1" x14ac:dyDescent="0.3">
      <c r="A698" s="726" t="s">
        <v>569</v>
      </c>
      <c r="B698" s="727" t="s">
        <v>570</v>
      </c>
      <c r="C698" s="728" t="s">
        <v>3001</v>
      </c>
      <c r="D698" s="729" t="s">
        <v>3002</v>
      </c>
      <c r="E698" s="728" t="s">
        <v>3459</v>
      </c>
      <c r="F698" s="729" t="s">
        <v>3460</v>
      </c>
      <c r="G698" s="728" t="s">
        <v>4179</v>
      </c>
      <c r="H698" s="728" t="s">
        <v>4180</v>
      </c>
      <c r="I698" s="731">
        <v>6325</v>
      </c>
      <c r="J698" s="731">
        <v>7</v>
      </c>
      <c r="K698" s="732">
        <v>44275</v>
      </c>
    </row>
    <row r="699" spans="1:11" ht="14.4" customHeight="1" x14ac:dyDescent="0.3">
      <c r="A699" s="726" t="s">
        <v>569</v>
      </c>
      <c r="B699" s="727" t="s">
        <v>570</v>
      </c>
      <c r="C699" s="728" t="s">
        <v>3001</v>
      </c>
      <c r="D699" s="729" t="s">
        <v>3002</v>
      </c>
      <c r="E699" s="728" t="s">
        <v>3459</v>
      </c>
      <c r="F699" s="729" t="s">
        <v>3460</v>
      </c>
      <c r="G699" s="728" t="s">
        <v>4181</v>
      </c>
      <c r="H699" s="728" t="s">
        <v>4182</v>
      </c>
      <c r="I699" s="731">
        <v>337.49001098610461</v>
      </c>
      <c r="J699" s="731">
        <v>2</v>
      </c>
      <c r="K699" s="732">
        <v>674.98002197220922</v>
      </c>
    </row>
    <row r="700" spans="1:11" ht="14.4" customHeight="1" x14ac:dyDescent="0.3">
      <c r="A700" s="726" t="s">
        <v>569</v>
      </c>
      <c r="B700" s="727" t="s">
        <v>570</v>
      </c>
      <c r="C700" s="728" t="s">
        <v>3001</v>
      </c>
      <c r="D700" s="729" t="s">
        <v>3002</v>
      </c>
      <c r="E700" s="728" t="s">
        <v>3459</v>
      </c>
      <c r="F700" s="729" t="s">
        <v>3460</v>
      </c>
      <c r="G700" s="728" t="s">
        <v>4183</v>
      </c>
      <c r="H700" s="728" t="s">
        <v>4184</v>
      </c>
      <c r="I700" s="731">
        <v>2450.39990234375</v>
      </c>
      <c r="J700" s="731">
        <v>1</v>
      </c>
      <c r="K700" s="732">
        <v>2450.39990234375</v>
      </c>
    </row>
    <row r="701" spans="1:11" ht="14.4" customHeight="1" x14ac:dyDescent="0.3">
      <c r="A701" s="726" t="s">
        <v>569</v>
      </c>
      <c r="B701" s="727" t="s">
        <v>570</v>
      </c>
      <c r="C701" s="728" t="s">
        <v>3001</v>
      </c>
      <c r="D701" s="729" t="s">
        <v>3002</v>
      </c>
      <c r="E701" s="728" t="s">
        <v>3459</v>
      </c>
      <c r="F701" s="729" t="s">
        <v>3460</v>
      </c>
      <c r="G701" s="728" t="s">
        <v>4185</v>
      </c>
      <c r="H701" s="728" t="s">
        <v>4186</v>
      </c>
      <c r="I701" s="731">
        <v>2450.39990234375</v>
      </c>
      <c r="J701" s="731">
        <v>1</v>
      </c>
      <c r="K701" s="732">
        <v>2450.39990234375</v>
      </c>
    </row>
    <row r="702" spans="1:11" ht="14.4" customHeight="1" x14ac:dyDescent="0.3">
      <c r="A702" s="726" t="s">
        <v>569</v>
      </c>
      <c r="B702" s="727" t="s">
        <v>570</v>
      </c>
      <c r="C702" s="728" t="s">
        <v>3001</v>
      </c>
      <c r="D702" s="729" t="s">
        <v>3002</v>
      </c>
      <c r="E702" s="728" t="s">
        <v>3459</v>
      </c>
      <c r="F702" s="729" t="s">
        <v>3460</v>
      </c>
      <c r="G702" s="728" t="s">
        <v>4187</v>
      </c>
      <c r="H702" s="728" t="s">
        <v>4188</v>
      </c>
      <c r="I702" s="731">
        <v>2450.39990234375</v>
      </c>
      <c r="J702" s="731">
        <v>2</v>
      </c>
      <c r="K702" s="732">
        <v>4900.7998046875</v>
      </c>
    </row>
    <row r="703" spans="1:11" ht="14.4" customHeight="1" x14ac:dyDescent="0.3">
      <c r="A703" s="726" t="s">
        <v>569</v>
      </c>
      <c r="B703" s="727" t="s">
        <v>570</v>
      </c>
      <c r="C703" s="728" t="s">
        <v>3001</v>
      </c>
      <c r="D703" s="729" t="s">
        <v>3002</v>
      </c>
      <c r="E703" s="728" t="s">
        <v>3459</v>
      </c>
      <c r="F703" s="729" t="s">
        <v>3460</v>
      </c>
      <c r="G703" s="728" t="s">
        <v>4189</v>
      </c>
      <c r="H703" s="728" t="s">
        <v>4190</v>
      </c>
      <c r="I703" s="731">
        <v>2450.39990234375</v>
      </c>
      <c r="J703" s="731">
        <v>3</v>
      </c>
      <c r="K703" s="732">
        <v>7351.19970703125</v>
      </c>
    </row>
    <row r="704" spans="1:11" ht="14.4" customHeight="1" x14ac:dyDescent="0.3">
      <c r="A704" s="726" t="s">
        <v>569</v>
      </c>
      <c r="B704" s="727" t="s">
        <v>570</v>
      </c>
      <c r="C704" s="728" t="s">
        <v>3001</v>
      </c>
      <c r="D704" s="729" t="s">
        <v>3002</v>
      </c>
      <c r="E704" s="728" t="s">
        <v>3459</v>
      </c>
      <c r="F704" s="729" t="s">
        <v>3460</v>
      </c>
      <c r="G704" s="728" t="s">
        <v>4191</v>
      </c>
      <c r="H704" s="728" t="s">
        <v>4192</v>
      </c>
      <c r="I704" s="731">
        <v>2450.39990234375</v>
      </c>
      <c r="J704" s="731">
        <v>1</v>
      </c>
      <c r="K704" s="732">
        <v>2450.39990234375</v>
      </c>
    </row>
    <row r="705" spans="1:11" ht="14.4" customHeight="1" x14ac:dyDescent="0.3">
      <c r="A705" s="726" t="s">
        <v>569</v>
      </c>
      <c r="B705" s="727" t="s">
        <v>570</v>
      </c>
      <c r="C705" s="728" t="s">
        <v>3001</v>
      </c>
      <c r="D705" s="729" t="s">
        <v>3002</v>
      </c>
      <c r="E705" s="728" t="s">
        <v>3459</v>
      </c>
      <c r="F705" s="729" t="s">
        <v>3460</v>
      </c>
      <c r="G705" s="728" t="s">
        <v>4193</v>
      </c>
      <c r="H705" s="728" t="s">
        <v>4194</v>
      </c>
      <c r="I705" s="731">
        <v>2450.389892578125</v>
      </c>
      <c r="J705" s="731">
        <v>1</v>
      </c>
      <c r="K705" s="732">
        <v>2450.389892578125</v>
      </c>
    </row>
    <row r="706" spans="1:11" ht="14.4" customHeight="1" x14ac:dyDescent="0.3">
      <c r="A706" s="726" t="s">
        <v>569</v>
      </c>
      <c r="B706" s="727" t="s">
        <v>570</v>
      </c>
      <c r="C706" s="728" t="s">
        <v>3001</v>
      </c>
      <c r="D706" s="729" t="s">
        <v>3002</v>
      </c>
      <c r="E706" s="728" t="s">
        <v>3459</v>
      </c>
      <c r="F706" s="729" t="s">
        <v>3460</v>
      </c>
      <c r="G706" s="728" t="s">
        <v>4195</v>
      </c>
      <c r="H706" s="728" t="s">
        <v>4196</v>
      </c>
      <c r="I706" s="731">
        <v>1000.5</v>
      </c>
      <c r="J706" s="731">
        <v>2</v>
      </c>
      <c r="K706" s="732">
        <v>2001</v>
      </c>
    </row>
    <row r="707" spans="1:11" ht="14.4" customHeight="1" x14ac:dyDescent="0.3">
      <c r="A707" s="726" t="s">
        <v>569</v>
      </c>
      <c r="B707" s="727" t="s">
        <v>570</v>
      </c>
      <c r="C707" s="728" t="s">
        <v>3001</v>
      </c>
      <c r="D707" s="729" t="s">
        <v>3002</v>
      </c>
      <c r="E707" s="728" t="s">
        <v>3459</v>
      </c>
      <c r="F707" s="729" t="s">
        <v>3460</v>
      </c>
      <c r="G707" s="728" t="s">
        <v>4197</v>
      </c>
      <c r="H707" s="728" t="s">
        <v>4198</v>
      </c>
      <c r="I707" s="731">
        <v>1000.5</v>
      </c>
      <c r="J707" s="731">
        <v>3</v>
      </c>
      <c r="K707" s="732">
        <v>3001.5</v>
      </c>
    </row>
    <row r="708" spans="1:11" ht="14.4" customHeight="1" x14ac:dyDescent="0.3">
      <c r="A708" s="726" t="s">
        <v>569</v>
      </c>
      <c r="B708" s="727" t="s">
        <v>570</v>
      </c>
      <c r="C708" s="728" t="s">
        <v>3001</v>
      </c>
      <c r="D708" s="729" t="s">
        <v>3002</v>
      </c>
      <c r="E708" s="728" t="s">
        <v>3459</v>
      </c>
      <c r="F708" s="729" t="s">
        <v>3460</v>
      </c>
      <c r="G708" s="728" t="s">
        <v>4199</v>
      </c>
      <c r="H708" s="728" t="s">
        <v>4200</v>
      </c>
      <c r="I708" s="731">
        <v>1000.5</v>
      </c>
      <c r="J708" s="731">
        <v>5</v>
      </c>
      <c r="K708" s="732">
        <v>5002.5</v>
      </c>
    </row>
    <row r="709" spans="1:11" ht="14.4" customHeight="1" x14ac:dyDescent="0.3">
      <c r="A709" s="726" t="s">
        <v>569</v>
      </c>
      <c r="B709" s="727" t="s">
        <v>570</v>
      </c>
      <c r="C709" s="728" t="s">
        <v>3001</v>
      </c>
      <c r="D709" s="729" t="s">
        <v>3002</v>
      </c>
      <c r="E709" s="728" t="s">
        <v>3459</v>
      </c>
      <c r="F709" s="729" t="s">
        <v>3460</v>
      </c>
      <c r="G709" s="728" t="s">
        <v>4201</v>
      </c>
      <c r="H709" s="728" t="s">
        <v>4202</v>
      </c>
      <c r="I709" s="731">
        <v>1000.5</v>
      </c>
      <c r="J709" s="731">
        <v>5</v>
      </c>
      <c r="K709" s="732">
        <v>5002.5</v>
      </c>
    </row>
    <row r="710" spans="1:11" ht="14.4" customHeight="1" x14ac:dyDescent="0.3">
      <c r="A710" s="726" t="s">
        <v>569</v>
      </c>
      <c r="B710" s="727" t="s">
        <v>570</v>
      </c>
      <c r="C710" s="728" t="s">
        <v>3001</v>
      </c>
      <c r="D710" s="729" t="s">
        <v>3002</v>
      </c>
      <c r="E710" s="728" t="s">
        <v>3459</v>
      </c>
      <c r="F710" s="729" t="s">
        <v>3460</v>
      </c>
      <c r="G710" s="728" t="s">
        <v>4203</v>
      </c>
      <c r="H710" s="728" t="s">
        <v>4204</v>
      </c>
      <c r="I710" s="731">
        <v>1000.5</v>
      </c>
      <c r="J710" s="731">
        <v>11</v>
      </c>
      <c r="K710" s="732">
        <v>11005.5</v>
      </c>
    </row>
    <row r="711" spans="1:11" ht="14.4" customHeight="1" x14ac:dyDescent="0.3">
      <c r="A711" s="726" t="s">
        <v>569</v>
      </c>
      <c r="B711" s="727" t="s">
        <v>570</v>
      </c>
      <c r="C711" s="728" t="s">
        <v>3001</v>
      </c>
      <c r="D711" s="729" t="s">
        <v>3002</v>
      </c>
      <c r="E711" s="728" t="s">
        <v>3459</v>
      </c>
      <c r="F711" s="729" t="s">
        <v>3460</v>
      </c>
      <c r="G711" s="728" t="s">
        <v>4205</v>
      </c>
      <c r="H711" s="728" t="s">
        <v>4206</v>
      </c>
      <c r="I711" s="731">
        <v>1000.5</v>
      </c>
      <c r="J711" s="731">
        <v>3</v>
      </c>
      <c r="K711" s="732">
        <v>3001.5</v>
      </c>
    </row>
    <row r="712" spans="1:11" ht="14.4" customHeight="1" x14ac:dyDescent="0.3">
      <c r="A712" s="726" t="s">
        <v>569</v>
      </c>
      <c r="B712" s="727" t="s">
        <v>570</v>
      </c>
      <c r="C712" s="728" t="s">
        <v>3001</v>
      </c>
      <c r="D712" s="729" t="s">
        <v>3002</v>
      </c>
      <c r="E712" s="728" t="s">
        <v>3459</v>
      </c>
      <c r="F712" s="729" t="s">
        <v>3460</v>
      </c>
      <c r="G712" s="728" t="s">
        <v>4207</v>
      </c>
      <c r="H712" s="728" t="s">
        <v>4208</v>
      </c>
      <c r="I712" s="731">
        <v>248.55000305175781</v>
      </c>
      <c r="J712" s="731">
        <v>1</v>
      </c>
      <c r="K712" s="732">
        <v>248.55000305175781</v>
      </c>
    </row>
    <row r="713" spans="1:11" ht="14.4" customHeight="1" x14ac:dyDescent="0.3">
      <c r="A713" s="726" t="s">
        <v>569</v>
      </c>
      <c r="B713" s="727" t="s">
        <v>570</v>
      </c>
      <c r="C713" s="728" t="s">
        <v>3001</v>
      </c>
      <c r="D713" s="729" t="s">
        <v>3002</v>
      </c>
      <c r="E713" s="728" t="s">
        <v>3459</v>
      </c>
      <c r="F713" s="729" t="s">
        <v>3460</v>
      </c>
      <c r="G713" s="728" t="s">
        <v>4209</v>
      </c>
      <c r="H713" s="728" t="s">
        <v>4210</v>
      </c>
      <c r="I713" s="731">
        <v>1725</v>
      </c>
      <c r="J713" s="731">
        <v>1</v>
      </c>
      <c r="K713" s="732">
        <v>1725</v>
      </c>
    </row>
    <row r="714" spans="1:11" ht="14.4" customHeight="1" x14ac:dyDescent="0.3">
      <c r="A714" s="726" t="s">
        <v>569</v>
      </c>
      <c r="B714" s="727" t="s">
        <v>570</v>
      </c>
      <c r="C714" s="728" t="s">
        <v>3001</v>
      </c>
      <c r="D714" s="729" t="s">
        <v>3002</v>
      </c>
      <c r="E714" s="728" t="s">
        <v>3459</v>
      </c>
      <c r="F714" s="729" t="s">
        <v>3460</v>
      </c>
      <c r="G714" s="728" t="s">
        <v>4211</v>
      </c>
      <c r="H714" s="728" t="s">
        <v>4212</v>
      </c>
      <c r="I714" s="731">
        <v>1552.5</v>
      </c>
      <c r="J714" s="731">
        <v>1</v>
      </c>
      <c r="K714" s="732">
        <v>1552.5</v>
      </c>
    </row>
    <row r="715" spans="1:11" ht="14.4" customHeight="1" x14ac:dyDescent="0.3">
      <c r="A715" s="726" t="s">
        <v>569</v>
      </c>
      <c r="B715" s="727" t="s">
        <v>570</v>
      </c>
      <c r="C715" s="728" t="s">
        <v>3001</v>
      </c>
      <c r="D715" s="729" t="s">
        <v>3002</v>
      </c>
      <c r="E715" s="728" t="s">
        <v>3459</v>
      </c>
      <c r="F715" s="729" t="s">
        <v>3460</v>
      </c>
      <c r="G715" s="728" t="s">
        <v>4213</v>
      </c>
      <c r="H715" s="728" t="s">
        <v>4214</v>
      </c>
      <c r="I715" s="731">
        <v>1552.5</v>
      </c>
      <c r="J715" s="731">
        <v>1</v>
      </c>
      <c r="K715" s="732">
        <v>1552.5</v>
      </c>
    </row>
    <row r="716" spans="1:11" ht="14.4" customHeight="1" x14ac:dyDescent="0.3">
      <c r="A716" s="726" t="s">
        <v>569</v>
      </c>
      <c r="B716" s="727" t="s">
        <v>570</v>
      </c>
      <c r="C716" s="728" t="s">
        <v>3001</v>
      </c>
      <c r="D716" s="729" t="s">
        <v>3002</v>
      </c>
      <c r="E716" s="728" t="s">
        <v>3459</v>
      </c>
      <c r="F716" s="729" t="s">
        <v>3460</v>
      </c>
      <c r="G716" s="728" t="s">
        <v>4215</v>
      </c>
      <c r="H716" s="728" t="s">
        <v>4216</v>
      </c>
      <c r="I716" s="731">
        <v>1552.5</v>
      </c>
      <c r="J716" s="731">
        <v>4</v>
      </c>
      <c r="K716" s="732">
        <v>6210</v>
      </c>
    </row>
    <row r="717" spans="1:11" ht="14.4" customHeight="1" x14ac:dyDescent="0.3">
      <c r="A717" s="726" t="s">
        <v>569</v>
      </c>
      <c r="B717" s="727" t="s">
        <v>570</v>
      </c>
      <c r="C717" s="728" t="s">
        <v>3001</v>
      </c>
      <c r="D717" s="729" t="s">
        <v>3002</v>
      </c>
      <c r="E717" s="728" t="s">
        <v>3459</v>
      </c>
      <c r="F717" s="729" t="s">
        <v>3460</v>
      </c>
      <c r="G717" s="728" t="s">
        <v>4217</v>
      </c>
      <c r="H717" s="728" t="s">
        <v>4218</v>
      </c>
      <c r="I717" s="731">
        <v>1552.5</v>
      </c>
      <c r="J717" s="731">
        <v>2</v>
      </c>
      <c r="K717" s="732">
        <v>3105</v>
      </c>
    </row>
    <row r="718" spans="1:11" ht="14.4" customHeight="1" x14ac:dyDescent="0.3">
      <c r="A718" s="726" t="s">
        <v>569</v>
      </c>
      <c r="B718" s="727" t="s">
        <v>570</v>
      </c>
      <c r="C718" s="728" t="s">
        <v>3001</v>
      </c>
      <c r="D718" s="729" t="s">
        <v>3002</v>
      </c>
      <c r="E718" s="728" t="s">
        <v>3459</v>
      </c>
      <c r="F718" s="729" t="s">
        <v>3460</v>
      </c>
      <c r="G718" s="728" t="s">
        <v>4219</v>
      </c>
      <c r="H718" s="728" t="s">
        <v>4220</v>
      </c>
      <c r="I718" s="731">
        <v>1552.5</v>
      </c>
      <c r="J718" s="731">
        <v>5</v>
      </c>
      <c r="K718" s="732">
        <v>7762.5</v>
      </c>
    </row>
    <row r="719" spans="1:11" ht="14.4" customHeight="1" x14ac:dyDescent="0.3">
      <c r="A719" s="726" t="s">
        <v>569</v>
      </c>
      <c r="B719" s="727" t="s">
        <v>570</v>
      </c>
      <c r="C719" s="728" t="s">
        <v>3001</v>
      </c>
      <c r="D719" s="729" t="s">
        <v>3002</v>
      </c>
      <c r="E719" s="728" t="s">
        <v>3459</v>
      </c>
      <c r="F719" s="729" t="s">
        <v>3460</v>
      </c>
      <c r="G719" s="728" t="s">
        <v>4221</v>
      </c>
      <c r="H719" s="728" t="s">
        <v>4222</v>
      </c>
      <c r="I719" s="731">
        <v>1725</v>
      </c>
      <c r="J719" s="731">
        <v>8</v>
      </c>
      <c r="K719" s="732">
        <v>13800</v>
      </c>
    </row>
    <row r="720" spans="1:11" ht="14.4" customHeight="1" x14ac:dyDescent="0.3">
      <c r="A720" s="726" t="s">
        <v>569</v>
      </c>
      <c r="B720" s="727" t="s">
        <v>570</v>
      </c>
      <c r="C720" s="728" t="s">
        <v>3001</v>
      </c>
      <c r="D720" s="729" t="s">
        <v>3002</v>
      </c>
      <c r="E720" s="728" t="s">
        <v>3459</v>
      </c>
      <c r="F720" s="729" t="s">
        <v>3460</v>
      </c>
      <c r="G720" s="728" t="s">
        <v>4223</v>
      </c>
      <c r="H720" s="728" t="s">
        <v>4224</v>
      </c>
      <c r="I720" s="731">
        <v>1725</v>
      </c>
      <c r="J720" s="731">
        <v>6</v>
      </c>
      <c r="K720" s="732">
        <v>10350</v>
      </c>
    </row>
    <row r="721" spans="1:11" ht="14.4" customHeight="1" x14ac:dyDescent="0.3">
      <c r="A721" s="726" t="s">
        <v>569</v>
      </c>
      <c r="B721" s="727" t="s">
        <v>570</v>
      </c>
      <c r="C721" s="728" t="s">
        <v>3001</v>
      </c>
      <c r="D721" s="729" t="s">
        <v>3002</v>
      </c>
      <c r="E721" s="728" t="s">
        <v>3459</v>
      </c>
      <c r="F721" s="729" t="s">
        <v>3460</v>
      </c>
      <c r="G721" s="728" t="s">
        <v>4225</v>
      </c>
      <c r="H721" s="728" t="s">
        <v>4226</v>
      </c>
      <c r="I721" s="731">
        <v>1725</v>
      </c>
      <c r="J721" s="731">
        <v>4</v>
      </c>
      <c r="K721" s="732">
        <v>6900</v>
      </c>
    </row>
    <row r="722" spans="1:11" ht="14.4" customHeight="1" x14ac:dyDescent="0.3">
      <c r="A722" s="726" t="s">
        <v>569</v>
      </c>
      <c r="B722" s="727" t="s">
        <v>570</v>
      </c>
      <c r="C722" s="728" t="s">
        <v>3001</v>
      </c>
      <c r="D722" s="729" t="s">
        <v>3002</v>
      </c>
      <c r="E722" s="728" t="s">
        <v>3459</v>
      </c>
      <c r="F722" s="729" t="s">
        <v>3460</v>
      </c>
      <c r="G722" s="728" t="s">
        <v>4227</v>
      </c>
      <c r="H722" s="728" t="s">
        <v>4228</v>
      </c>
      <c r="I722" s="731">
        <v>884.04998779296875</v>
      </c>
      <c r="J722" s="731">
        <v>2</v>
      </c>
      <c r="K722" s="732">
        <v>1768.0999755859375</v>
      </c>
    </row>
    <row r="723" spans="1:11" ht="14.4" customHeight="1" x14ac:dyDescent="0.3">
      <c r="A723" s="726" t="s">
        <v>569</v>
      </c>
      <c r="B723" s="727" t="s">
        <v>570</v>
      </c>
      <c r="C723" s="728" t="s">
        <v>3001</v>
      </c>
      <c r="D723" s="729" t="s">
        <v>3002</v>
      </c>
      <c r="E723" s="728" t="s">
        <v>3459</v>
      </c>
      <c r="F723" s="729" t="s">
        <v>3460</v>
      </c>
      <c r="G723" s="728" t="s">
        <v>4229</v>
      </c>
      <c r="H723" s="728" t="s">
        <v>4230</v>
      </c>
      <c r="I723" s="731">
        <v>884.04998779296875</v>
      </c>
      <c r="J723" s="731">
        <v>2</v>
      </c>
      <c r="K723" s="732">
        <v>1768.0999755859375</v>
      </c>
    </row>
    <row r="724" spans="1:11" ht="14.4" customHeight="1" x14ac:dyDescent="0.3">
      <c r="A724" s="726" t="s">
        <v>569</v>
      </c>
      <c r="B724" s="727" t="s">
        <v>570</v>
      </c>
      <c r="C724" s="728" t="s">
        <v>3001</v>
      </c>
      <c r="D724" s="729" t="s">
        <v>3002</v>
      </c>
      <c r="E724" s="728" t="s">
        <v>3459</v>
      </c>
      <c r="F724" s="729" t="s">
        <v>3460</v>
      </c>
      <c r="G724" s="728" t="s">
        <v>4231</v>
      </c>
      <c r="H724" s="728" t="s">
        <v>4232</v>
      </c>
      <c r="I724" s="731">
        <v>1856.0999755859375</v>
      </c>
      <c r="J724" s="731">
        <v>6</v>
      </c>
      <c r="K724" s="732">
        <v>11136.599853515625</v>
      </c>
    </row>
    <row r="725" spans="1:11" ht="14.4" customHeight="1" x14ac:dyDescent="0.3">
      <c r="A725" s="726" t="s">
        <v>569</v>
      </c>
      <c r="B725" s="727" t="s">
        <v>570</v>
      </c>
      <c r="C725" s="728" t="s">
        <v>3001</v>
      </c>
      <c r="D725" s="729" t="s">
        <v>3002</v>
      </c>
      <c r="E725" s="728" t="s">
        <v>3459</v>
      </c>
      <c r="F725" s="729" t="s">
        <v>3460</v>
      </c>
      <c r="G725" s="728" t="s">
        <v>4233</v>
      </c>
      <c r="H725" s="728" t="s">
        <v>4234</v>
      </c>
      <c r="I725" s="731">
        <v>1856.0999755859375</v>
      </c>
      <c r="J725" s="731">
        <v>5</v>
      </c>
      <c r="K725" s="732">
        <v>9280.4998779296875</v>
      </c>
    </row>
    <row r="726" spans="1:11" ht="14.4" customHeight="1" x14ac:dyDescent="0.3">
      <c r="A726" s="726" t="s">
        <v>569</v>
      </c>
      <c r="B726" s="727" t="s">
        <v>570</v>
      </c>
      <c r="C726" s="728" t="s">
        <v>3001</v>
      </c>
      <c r="D726" s="729" t="s">
        <v>3002</v>
      </c>
      <c r="E726" s="728" t="s">
        <v>3459</v>
      </c>
      <c r="F726" s="729" t="s">
        <v>3460</v>
      </c>
      <c r="G726" s="728" t="s">
        <v>4235</v>
      </c>
      <c r="H726" s="728" t="s">
        <v>4236</v>
      </c>
      <c r="I726" s="731">
        <v>1856.0999755859375</v>
      </c>
      <c r="J726" s="731">
        <v>9</v>
      </c>
      <c r="K726" s="732">
        <v>16704.899780273438</v>
      </c>
    </row>
    <row r="727" spans="1:11" ht="14.4" customHeight="1" x14ac:dyDescent="0.3">
      <c r="A727" s="726" t="s">
        <v>569</v>
      </c>
      <c r="B727" s="727" t="s">
        <v>570</v>
      </c>
      <c r="C727" s="728" t="s">
        <v>3001</v>
      </c>
      <c r="D727" s="729" t="s">
        <v>3002</v>
      </c>
      <c r="E727" s="728" t="s">
        <v>3459</v>
      </c>
      <c r="F727" s="729" t="s">
        <v>3460</v>
      </c>
      <c r="G727" s="728" t="s">
        <v>4237</v>
      </c>
      <c r="H727" s="728" t="s">
        <v>4238</v>
      </c>
      <c r="I727" s="731">
        <v>1856.0999755859375</v>
      </c>
      <c r="J727" s="731">
        <v>5</v>
      </c>
      <c r="K727" s="732">
        <v>9280.4998779296875</v>
      </c>
    </row>
    <row r="728" spans="1:11" ht="14.4" customHeight="1" x14ac:dyDescent="0.3">
      <c r="A728" s="726" t="s">
        <v>569</v>
      </c>
      <c r="B728" s="727" t="s">
        <v>570</v>
      </c>
      <c r="C728" s="728" t="s">
        <v>3001</v>
      </c>
      <c r="D728" s="729" t="s">
        <v>3002</v>
      </c>
      <c r="E728" s="728" t="s">
        <v>3459</v>
      </c>
      <c r="F728" s="729" t="s">
        <v>3460</v>
      </c>
      <c r="G728" s="728" t="s">
        <v>4239</v>
      </c>
      <c r="H728" s="728" t="s">
        <v>4240</v>
      </c>
      <c r="I728" s="731">
        <v>1856.0999755859375</v>
      </c>
      <c r="J728" s="731">
        <v>3</v>
      </c>
      <c r="K728" s="732">
        <v>5568.2999267578125</v>
      </c>
    </row>
    <row r="729" spans="1:11" ht="14.4" customHeight="1" x14ac:dyDescent="0.3">
      <c r="A729" s="726" t="s">
        <v>569</v>
      </c>
      <c r="B729" s="727" t="s">
        <v>570</v>
      </c>
      <c r="C729" s="728" t="s">
        <v>3001</v>
      </c>
      <c r="D729" s="729" t="s">
        <v>3002</v>
      </c>
      <c r="E729" s="728" t="s">
        <v>3459</v>
      </c>
      <c r="F729" s="729" t="s">
        <v>3460</v>
      </c>
      <c r="G729" s="728" t="s">
        <v>4241</v>
      </c>
      <c r="H729" s="728" t="s">
        <v>4242</v>
      </c>
      <c r="I729" s="731">
        <v>1856.0999755859375</v>
      </c>
      <c r="J729" s="731">
        <v>2</v>
      </c>
      <c r="K729" s="732">
        <v>3712.199951171875</v>
      </c>
    </row>
    <row r="730" spans="1:11" ht="14.4" customHeight="1" x14ac:dyDescent="0.3">
      <c r="A730" s="726" t="s">
        <v>569</v>
      </c>
      <c r="B730" s="727" t="s">
        <v>570</v>
      </c>
      <c r="C730" s="728" t="s">
        <v>3001</v>
      </c>
      <c r="D730" s="729" t="s">
        <v>3002</v>
      </c>
      <c r="E730" s="728" t="s">
        <v>3459</v>
      </c>
      <c r="F730" s="729" t="s">
        <v>3460</v>
      </c>
      <c r="G730" s="728" t="s">
        <v>4243</v>
      </c>
      <c r="H730" s="728" t="s">
        <v>4244</v>
      </c>
      <c r="I730" s="731">
        <v>1856.0999755859375</v>
      </c>
      <c r="J730" s="731">
        <v>4</v>
      </c>
      <c r="K730" s="732">
        <v>7424.39990234375</v>
      </c>
    </row>
    <row r="731" spans="1:11" ht="14.4" customHeight="1" x14ac:dyDescent="0.3">
      <c r="A731" s="726" t="s">
        <v>569</v>
      </c>
      <c r="B731" s="727" t="s">
        <v>570</v>
      </c>
      <c r="C731" s="728" t="s">
        <v>3001</v>
      </c>
      <c r="D731" s="729" t="s">
        <v>3002</v>
      </c>
      <c r="E731" s="728" t="s">
        <v>3459</v>
      </c>
      <c r="F731" s="729" t="s">
        <v>3460</v>
      </c>
      <c r="G731" s="728" t="s">
        <v>4245</v>
      </c>
      <c r="H731" s="728" t="s">
        <v>4246</v>
      </c>
      <c r="I731" s="731">
        <v>1856.0999755859375</v>
      </c>
      <c r="J731" s="731">
        <v>13</v>
      </c>
      <c r="K731" s="732">
        <v>24129.299682617188</v>
      </c>
    </row>
    <row r="732" spans="1:11" ht="14.4" customHeight="1" x14ac:dyDescent="0.3">
      <c r="A732" s="726" t="s">
        <v>569</v>
      </c>
      <c r="B732" s="727" t="s">
        <v>570</v>
      </c>
      <c r="C732" s="728" t="s">
        <v>3001</v>
      </c>
      <c r="D732" s="729" t="s">
        <v>3002</v>
      </c>
      <c r="E732" s="728" t="s">
        <v>3459</v>
      </c>
      <c r="F732" s="729" t="s">
        <v>3460</v>
      </c>
      <c r="G732" s="728" t="s">
        <v>4247</v>
      </c>
      <c r="H732" s="728" t="s">
        <v>4248</v>
      </c>
      <c r="I732" s="731">
        <v>748.55999755859375</v>
      </c>
      <c r="J732" s="731">
        <v>3</v>
      </c>
      <c r="K732" s="732">
        <v>2245.6799926757812</v>
      </c>
    </row>
    <row r="733" spans="1:11" ht="14.4" customHeight="1" x14ac:dyDescent="0.3">
      <c r="A733" s="726" t="s">
        <v>569</v>
      </c>
      <c r="B733" s="727" t="s">
        <v>570</v>
      </c>
      <c r="C733" s="728" t="s">
        <v>3001</v>
      </c>
      <c r="D733" s="729" t="s">
        <v>3002</v>
      </c>
      <c r="E733" s="728" t="s">
        <v>3459</v>
      </c>
      <c r="F733" s="729" t="s">
        <v>3460</v>
      </c>
      <c r="G733" s="728" t="s">
        <v>4249</v>
      </c>
      <c r="H733" s="728" t="s">
        <v>4250</v>
      </c>
      <c r="I733" s="731">
        <v>748.55999755859375</v>
      </c>
      <c r="J733" s="731">
        <v>2</v>
      </c>
      <c r="K733" s="732">
        <v>1497.1199951171875</v>
      </c>
    </row>
    <row r="734" spans="1:11" ht="14.4" customHeight="1" x14ac:dyDescent="0.3">
      <c r="A734" s="726" t="s">
        <v>569</v>
      </c>
      <c r="B734" s="727" t="s">
        <v>570</v>
      </c>
      <c r="C734" s="728" t="s">
        <v>3001</v>
      </c>
      <c r="D734" s="729" t="s">
        <v>3002</v>
      </c>
      <c r="E734" s="728" t="s">
        <v>3459</v>
      </c>
      <c r="F734" s="729" t="s">
        <v>3460</v>
      </c>
      <c r="G734" s="728" t="s">
        <v>4251</v>
      </c>
      <c r="H734" s="728" t="s">
        <v>4252</v>
      </c>
      <c r="I734" s="731">
        <v>748.55999755859375</v>
      </c>
      <c r="J734" s="731">
        <v>1</v>
      </c>
      <c r="K734" s="732">
        <v>748.55999755859375</v>
      </c>
    </row>
    <row r="735" spans="1:11" ht="14.4" customHeight="1" x14ac:dyDescent="0.3">
      <c r="A735" s="726" t="s">
        <v>569</v>
      </c>
      <c r="B735" s="727" t="s">
        <v>570</v>
      </c>
      <c r="C735" s="728" t="s">
        <v>3001</v>
      </c>
      <c r="D735" s="729" t="s">
        <v>3002</v>
      </c>
      <c r="E735" s="728" t="s">
        <v>3459</v>
      </c>
      <c r="F735" s="729" t="s">
        <v>3460</v>
      </c>
      <c r="G735" s="728" t="s">
        <v>4253</v>
      </c>
      <c r="H735" s="728" t="s">
        <v>4254</v>
      </c>
      <c r="I735" s="731">
        <v>748.57000732421875</v>
      </c>
      <c r="J735" s="731">
        <v>2</v>
      </c>
      <c r="K735" s="732">
        <v>1497.1400146484375</v>
      </c>
    </row>
    <row r="736" spans="1:11" ht="14.4" customHeight="1" x14ac:dyDescent="0.3">
      <c r="A736" s="726" t="s">
        <v>569</v>
      </c>
      <c r="B736" s="727" t="s">
        <v>570</v>
      </c>
      <c r="C736" s="728" t="s">
        <v>3001</v>
      </c>
      <c r="D736" s="729" t="s">
        <v>3002</v>
      </c>
      <c r="E736" s="728" t="s">
        <v>3459</v>
      </c>
      <c r="F736" s="729" t="s">
        <v>3460</v>
      </c>
      <c r="G736" s="728" t="s">
        <v>4255</v>
      </c>
      <c r="H736" s="728" t="s">
        <v>4256</v>
      </c>
      <c r="I736" s="731">
        <v>748.56500244140625</v>
      </c>
      <c r="J736" s="731">
        <v>2</v>
      </c>
      <c r="K736" s="732">
        <v>1497.1300048828125</v>
      </c>
    </row>
    <row r="737" spans="1:11" ht="14.4" customHeight="1" x14ac:dyDescent="0.3">
      <c r="A737" s="726" t="s">
        <v>569</v>
      </c>
      <c r="B737" s="727" t="s">
        <v>570</v>
      </c>
      <c r="C737" s="728" t="s">
        <v>3001</v>
      </c>
      <c r="D737" s="729" t="s">
        <v>3002</v>
      </c>
      <c r="E737" s="728" t="s">
        <v>3459</v>
      </c>
      <c r="F737" s="729" t="s">
        <v>3460</v>
      </c>
      <c r="G737" s="728" t="s">
        <v>4257</v>
      </c>
      <c r="H737" s="728" t="s">
        <v>4258</v>
      </c>
      <c r="I737" s="731">
        <v>748.56500244140625</v>
      </c>
      <c r="J737" s="731">
        <v>2</v>
      </c>
      <c r="K737" s="732">
        <v>1497.1300048828125</v>
      </c>
    </row>
    <row r="738" spans="1:11" ht="14.4" customHeight="1" x14ac:dyDescent="0.3">
      <c r="A738" s="726" t="s">
        <v>569</v>
      </c>
      <c r="B738" s="727" t="s">
        <v>570</v>
      </c>
      <c r="C738" s="728" t="s">
        <v>3001</v>
      </c>
      <c r="D738" s="729" t="s">
        <v>3002</v>
      </c>
      <c r="E738" s="728" t="s">
        <v>3459</v>
      </c>
      <c r="F738" s="729" t="s">
        <v>3460</v>
      </c>
      <c r="G738" s="728" t="s">
        <v>4259</v>
      </c>
      <c r="H738" s="728" t="s">
        <v>4260</v>
      </c>
      <c r="I738" s="731">
        <v>748.57000732421875</v>
      </c>
      <c r="J738" s="731">
        <v>2</v>
      </c>
      <c r="K738" s="732">
        <v>1497.1400146484375</v>
      </c>
    </row>
    <row r="739" spans="1:11" ht="14.4" customHeight="1" x14ac:dyDescent="0.3">
      <c r="A739" s="726" t="s">
        <v>569</v>
      </c>
      <c r="B739" s="727" t="s">
        <v>570</v>
      </c>
      <c r="C739" s="728" t="s">
        <v>3001</v>
      </c>
      <c r="D739" s="729" t="s">
        <v>3002</v>
      </c>
      <c r="E739" s="728" t="s">
        <v>3459</v>
      </c>
      <c r="F739" s="729" t="s">
        <v>3460</v>
      </c>
      <c r="G739" s="728" t="s">
        <v>4261</v>
      </c>
      <c r="H739" s="728" t="s">
        <v>4262</v>
      </c>
      <c r="I739" s="731">
        <v>748.57000732421875</v>
      </c>
      <c r="J739" s="731">
        <v>2</v>
      </c>
      <c r="K739" s="732">
        <v>1497.1400146484375</v>
      </c>
    </row>
    <row r="740" spans="1:11" ht="14.4" customHeight="1" x14ac:dyDescent="0.3">
      <c r="A740" s="726" t="s">
        <v>569</v>
      </c>
      <c r="B740" s="727" t="s">
        <v>570</v>
      </c>
      <c r="C740" s="728" t="s">
        <v>3001</v>
      </c>
      <c r="D740" s="729" t="s">
        <v>3002</v>
      </c>
      <c r="E740" s="728" t="s">
        <v>3459</v>
      </c>
      <c r="F740" s="729" t="s">
        <v>3460</v>
      </c>
      <c r="G740" s="728" t="s">
        <v>4263</v>
      </c>
      <c r="H740" s="728" t="s">
        <v>4264</v>
      </c>
      <c r="I740" s="731">
        <v>748.57000732421875</v>
      </c>
      <c r="J740" s="731">
        <v>2</v>
      </c>
      <c r="K740" s="732">
        <v>1497.1400146484375</v>
      </c>
    </row>
    <row r="741" spans="1:11" ht="14.4" customHeight="1" x14ac:dyDescent="0.3">
      <c r="A741" s="726" t="s">
        <v>569</v>
      </c>
      <c r="B741" s="727" t="s">
        <v>570</v>
      </c>
      <c r="C741" s="728" t="s">
        <v>3001</v>
      </c>
      <c r="D741" s="729" t="s">
        <v>3002</v>
      </c>
      <c r="E741" s="728" t="s">
        <v>3459</v>
      </c>
      <c r="F741" s="729" t="s">
        <v>3460</v>
      </c>
      <c r="G741" s="728" t="s">
        <v>4265</v>
      </c>
      <c r="H741" s="728" t="s">
        <v>4266</v>
      </c>
      <c r="I741" s="731">
        <v>748.57000732421875</v>
      </c>
      <c r="J741" s="731">
        <v>2</v>
      </c>
      <c r="K741" s="732">
        <v>1497.1400146484375</v>
      </c>
    </row>
    <row r="742" spans="1:11" ht="14.4" customHeight="1" x14ac:dyDescent="0.3">
      <c r="A742" s="726" t="s">
        <v>569</v>
      </c>
      <c r="B742" s="727" t="s">
        <v>570</v>
      </c>
      <c r="C742" s="728" t="s">
        <v>3001</v>
      </c>
      <c r="D742" s="729" t="s">
        <v>3002</v>
      </c>
      <c r="E742" s="728" t="s">
        <v>3459</v>
      </c>
      <c r="F742" s="729" t="s">
        <v>3460</v>
      </c>
      <c r="G742" s="728" t="s">
        <v>4267</v>
      </c>
      <c r="H742" s="728" t="s">
        <v>4268</v>
      </c>
      <c r="I742" s="731">
        <v>1820.800048828125</v>
      </c>
      <c r="J742" s="731">
        <v>1</v>
      </c>
      <c r="K742" s="732">
        <v>1820.800048828125</v>
      </c>
    </row>
    <row r="743" spans="1:11" ht="14.4" customHeight="1" x14ac:dyDescent="0.3">
      <c r="A743" s="726" t="s">
        <v>569</v>
      </c>
      <c r="B743" s="727" t="s">
        <v>570</v>
      </c>
      <c r="C743" s="728" t="s">
        <v>3001</v>
      </c>
      <c r="D743" s="729" t="s">
        <v>3002</v>
      </c>
      <c r="E743" s="728" t="s">
        <v>3459</v>
      </c>
      <c r="F743" s="729" t="s">
        <v>3460</v>
      </c>
      <c r="G743" s="728" t="s">
        <v>4269</v>
      </c>
      <c r="H743" s="728" t="s">
        <v>4270</v>
      </c>
      <c r="I743" s="731">
        <v>2002.02001953125</v>
      </c>
      <c r="J743" s="731">
        <v>1</v>
      </c>
      <c r="K743" s="732">
        <v>2002.02001953125</v>
      </c>
    </row>
    <row r="744" spans="1:11" ht="14.4" customHeight="1" x14ac:dyDescent="0.3">
      <c r="A744" s="726" t="s">
        <v>569</v>
      </c>
      <c r="B744" s="727" t="s">
        <v>570</v>
      </c>
      <c r="C744" s="728" t="s">
        <v>3001</v>
      </c>
      <c r="D744" s="729" t="s">
        <v>3002</v>
      </c>
      <c r="E744" s="728" t="s">
        <v>3459</v>
      </c>
      <c r="F744" s="729" t="s">
        <v>3460</v>
      </c>
      <c r="G744" s="728" t="s">
        <v>4271</v>
      </c>
      <c r="H744" s="728" t="s">
        <v>4272</v>
      </c>
      <c r="I744" s="731">
        <v>2002.050048828125</v>
      </c>
      <c r="J744" s="731">
        <v>1</v>
      </c>
      <c r="K744" s="732">
        <v>2002.050048828125</v>
      </c>
    </row>
    <row r="745" spans="1:11" ht="14.4" customHeight="1" x14ac:dyDescent="0.3">
      <c r="A745" s="726" t="s">
        <v>569</v>
      </c>
      <c r="B745" s="727" t="s">
        <v>570</v>
      </c>
      <c r="C745" s="728" t="s">
        <v>3001</v>
      </c>
      <c r="D745" s="729" t="s">
        <v>3002</v>
      </c>
      <c r="E745" s="728" t="s">
        <v>3459</v>
      </c>
      <c r="F745" s="729" t="s">
        <v>3460</v>
      </c>
      <c r="G745" s="728" t="s">
        <v>4273</v>
      </c>
      <c r="H745" s="728" t="s">
        <v>4274</v>
      </c>
      <c r="I745" s="731">
        <v>2002.050048828125</v>
      </c>
      <c r="J745" s="731">
        <v>2</v>
      </c>
      <c r="K745" s="732">
        <v>4004.10009765625</v>
      </c>
    </row>
    <row r="746" spans="1:11" ht="14.4" customHeight="1" x14ac:dyDescent="0.3">
      <c r="A746" s="726" t="s">
        <v>569</v>
      </c>
      <c r="B746" s="727" t="s">
        <v>570</v>
      </c>
      <c r="C746" s="728" t="s">
        <v>3001</v>
      </c>
      <c r="D746" s="729" t="s">
        <v>3002</v>
      </c>
      <c r="E746" s="728" t="s">
        <v>3459</v>
      </c>
      <c r="F746" s="729" t="s">
        <v>3460</v>
      </c>
      <c r="G746" s="728" t="s">
        <v>4275</v>
      </c>
      <c r="H746" s="728" t="s">
        <v>4276</v>
      </c>
      <c r="I746" s="731">
        <v>2023.0849609375</v>
      </c>
      <c r="J746" s="731">
        <v>2</v>
      </c>
      <c r="K746" s="732">
        <v>4046.169921875</v>
      </c>
    </row>
    <row r="747" spans="1:11" ht="14.4" customHeight="1" x14ac:dyDescent="0.3">
      <c r="A747" s="726" t="s">
        <v>569</v>
      </c>
      <c r="B747" s="727" t="s">
        <v>570</v>
      </c>
      <c r="C747" s="728" t="s">
        <v>3001</v>
      </c>
      <c r="D747" s="729" t="s">
        <v>3002</v>
      </c>
      <c r="E747" s="728" t="s">
        <v>3459</v>
      </c>
      <c r="F747" s="729" t="s">
        <v>3460</v>
      </c>
      <c r="G747" s="728" t="s">
        <v>4277</v>
      </c>
      <c r="H747" s="728" t="s">
        <v>4278</v>
      </c>
      <c r="I747" s="731">
        <v>1820.760009765625</v>
      </c>
      <c r="J747" s="731">
        <v>1</v>
      </c>
      <c r="K747" s="732">
        <v>1820.760009765625</v>
      </c>
    </row>
    <row r="748" spans="1:11" ht="14.4" customHeight="1" x14ac:dyDescent="0.3">
      <c r="A748" s="726" t="s">
        <v>569</v>
      </c>
      <c r="B748" s="727" t="s">
        <v>570</v>
      </c>
      <c r="C748" s="728" t="s">
        <v>3001</v>
      </c>
      <c r="D748" s="729" t="s">
        <v>3002</v>
      </c>
      <c r="E748" s="728" t="s">
        <v>3459</v>
      </c>
      <c r="F748" s="729" t="s">
        <v>3460</v>
      </c>
      <c r="G748" s="728" t="s">
        <v>4279</v>
      </c>
      <c r="H748" s="728" t="s">
        <v>4280</v>
      </c>
      <c r="I748" s="731">
        <v>1820.75</v>
      </c>
      <c r="J748" s="731">
        <v>1</v>
      </c>
      <c r="K748" s="732">
        <v>1820.75</v>
      </c>
    </row>
    <row r="749" spans="1:11" ht="14.4" customHeight="1" x14ac:dyDescent="0.3">
      <c r="A749" s="726" t="s">
        <v>569</v>
      </c>
      <c r="B749" s="727" t="s">
        <v>570</v>
      </c>
      <c r="C749" s="728" t="s">
        <v>3001</v>
      </c>
      <c r="D749" s="729" t="s">
        <v>3002</v>
      </c>
      <c r="E749" s="728" t="s">
        <v>3459</v>
      </c>
      <c r="F749" s="729" t="s">
        <v>3460</v>
      </c>
      <c r="G749" s="728" t="s">
        <v>4281</v>
      </c>
      <c r="H749" s="728" t="s">
        <v>4282</v>
      </c>
      <c r="I749" s="731">
        <v>2023.0599975585937</v>
      </c>
      <c r="J749" s="731">
        <v>3</v>
      </c>
      <c r="K749" s="732">
        <v>6069.1700439453125</v>
      </c>
    </row>
    <row r="750" spans="1:11" ht="14.4" customHeight="1" x14ac:dyDescent="0.3">
      <c r="A750" s="726" t="s">
        <v>569</v>
      </c>
      <c r="B750" s="727" t="s">
        <v>570</v>
      </c>
      <c r="C750" s="728" t="s">
        <v>3001</v>
      </c>
      <c r="D750" s="729" t="s">
        <v>3002</v>
      </c>
      <c r="E750" s="728" t="s">
        <v>3459</v>
      </c>
      <c r="F750" s="729" t="s">
        <v>3460</v>
      </c>
      <c r="G750" s="728" t="s">
        <v>4283</v>
      </c>
      <c r="H750" s="728" t="s">
        <v>4284</v>
      </c>
      <c r="I750" s="731">
        <v>1820.800048828125</v>
      </c>
      <c r="J750" s="731">
        <v>1</v>
      </c>
      <c r="K750" s="732">
        <v>1820.800048828125</v>
      </c>
    </row>
    <row r="751" spans="1:11" ht="14.4" customHeight="1" x14ac:dyDescent="0.3">
      <c r="A751" s="726" t="s">
        <v>569</v>
      </c>
      <c r="B751" s="727" t="s">
        <v>570</v>
      </c>
      <c r="C751" s="728" t="s">
        <v>3001</v>
      </c>
      <c r="D751" s="729" t="s">
        <v>3002</v>
      </c>
      <c r="E751" s="728" t="s">
        <v>3459</v>
      </c>
      <c r="F751" s="729" t="s">
        <v>3460</v>
      </c>
      <c r="G751" s="728" t="s">
        <v>4285</v>
      </c>
      <c r="H751" s="728" t="s">
        <v>4286</v>
      </c>
      <c r="I751" s="731">
        <v>1820.800048828125</v>
      </c>
      <c r="J751" s="731">
        <v>1</v>
      </c>
      <c r="K751" s="732">
        <v>1820.800048828125</v>
      </c>
    </row>
    <row r="752" spans="1:11" ht="14.4" customHeight="1" x14ac:dyDescent="0.3">
      <c r="A752" s="726" t="s">
        <v>569</v>
      </c>
      <c r="B752" s="727" t="s">
        <v>570</v>
      </c>
      <c r="C752" s="728" t="s">
        <v>3001</v>
      </c>
      <c r="D752" s="729" t="s">
        <v>3002</v>
      </c>
      <c r="E752" s="728" t="s">
        <v>3459</v>
      </c>
      <c r="F752" s="729" t="s">
        <v>3460</v>
      </c>
      <c r="G752" s="728" t="s">
        <v>4287</v>
      </c>
      <c r="H752" s="728" t="s">
        <v>4288</v>
      </c>
      <c r="I752" s="731">
        <v>1820.739990234375</v>
      </c>
      <c r="J752" s="731">
        <v>3</v>
      </c>
      <c r="K752" s="732">
        <v>5462.22998046875</v>
      </c>
    </row>
    <row r="753" spans="1:11" ht="14.4" customHeight="1" x14ac:dyDescent="0.3">
      <c r="A753" s="726" t="s">
        <v>569</v>
      </c>
      <c r="B753" s="727" t="s">
        <v>570</v>
      </c>
      <c r="C753" s="728" t="s">
        <v>3001</v>
      </c>
      <c r="D753" s="729" t="s">
        <v>3002</v>
      </c>
      <c r="E753" s="728" t="s">
        <v>3459</v>
      </c>
      <c r="F753" s="729" t="s">
        <v>3460</v>
      </c>
      <c r="G753" s="728" t="s">
        <v>4289</v>
      </c>
      <c r="H753" s="728" t="s">
        <v>4290</v>
      </c>
      <c r="I753" s="731">
        <v>2023.0999755859375</v>
      </c>
      <c r="J753" s="731">
        <v>1</v>
      </c>
      <c r="K753" s="732">
        <v>2023.0999755859375</v>
      </c>
    </row>
    <row r="754" spans="1:11" ht="14.4" customHeight="1" x14ac:dyDescent="0.3">
      <c r="A754" s="726" t="s">
        <v>569</v>
      </c>
      <c r="B754" s="727" t="s">
        <v>570</v>
      </c>
      <c r="C754" s="728" t="s">
        <v>3001</v>
      </c>
      <c r="D754" s="729" t="s">
        <v>3002</v>
      </c>
      <c r="E754" s="728" t="s">
        <v>3459</v>
      </c>
      <c r="F754" s="729" t="s">
        <v>3460</v>
      </c>
      <c r="G754" s="728" t="s">
        <v>4291</v>
      </c>
      <c r="H754" s="728" t="s">
        <v>4292</v>
      </c>
      <c r="I754" s="731">
        <v>1820.800048828125</v>
      </c>
      <c r="J754" s="731">
        <v>3</v>
      </c>
      <c r="K754" s="732">
        <v>5462.400146484375</v>
      </c>
    </row>
    <row r="755" spans="1:11" ht="14.4" customHeight="1" x14ac:dyDescent="0.3">
      <c r="A755" s="726" t="s">
        <v>569</v>
      </c>
      <c r="B755" s="727" t="s">
        <v>570</v>
      </c>
      <c r="C755" s="728" t="s">
        <v>3001</v>
      </c>
      <c r="D755" s="729" t="s">
        <v>3002</v>
      </c>
      <c r="E755" s="728" t="s">
        <v>3459</v>
      </c>
      <c r="F755" s="729" t="s">
        <v>3460</v>
      </c>
      <c r="G755" s="728" t="s">
        <v>4293</v>
      </c>
      <c r="H755" s="728" t="s">
        <v>4294</v>
      </c>
      <c r="I755" s="731">
        <v>2023.0699462890625</v>
      </c>
      <c r="J755" s="731">
        <v>3</v>
      </c>
      <c r="K755" s="732">
        <v>6069.2098388671875</v>
      </c>
    </row>
    <row r="756" spans="1:11" ht="14.4" customHeight="1" x14ac:dyDescent="0.3">
      <c r="A756" s="726" t="s">
        <v>569</v>
      </c>
      <c r="B756" s="727" t="s">
        <v>570</v>
      </c>
      <c r="C756" s="728" t="s">
        <v>3001</v>
      </c>
      <c r="D756" s="729" t="s">
        <v>3002</v>
      </c>
      <c r="E756" s="728" t="s">
        <v>3459</v>
      </c>
      <c r="F756" s="729" t="s">
        <v>3460</v>
      </c>
      <c r="G756" s="728" t="s">
        <v>4295</v>
      </c>
      <c r="H756" s="728" t="s">
        <v>4296</v>
      </c>
      <c r="I756" s="731">
        <v>1921.9075317382813</v>
      </c>
      <c r="J756" s="731">
        <v>4</v>
      </c>
      <c r="K756" s="732">
        <v>7687.630126953125</v>
      </c>
    </row>
    <row r="757" spans="1:11" ht="14.4" customHeight="1" x14ac:dyDescent="0.3">
      <c r="A757" s="726" t="s">
        <v>569</v>
      </c>
      <c r="B757" s="727" t="s">
        <v>570</v>
      </c>
      <c r="C757" s="728" t="s">
        <v>3001</v>
      </c>
      <c r="D757" s="729" t="s">
        <v>3002</v>
      </c>
      <c r="E757" s="728" t="s">
        <v>3459</v>
      </c>
      <c r="F757" s="729" t="s">
        <v>3460</v>
      </c>
      <c r="G757" s="728" t="s">
        <v>4297</v>
      </c>
      <c r="H757" s="728" t="s">
        <v>4298</v>
      </c>
      <c r="I757" s="731">
        <v>2023.0699462890625</v>
      </c>
      <c r="J757" s="731">
        <v>1</v>
      </c>
      <c r="K757" s="732">
        <v>2023.0699462890625</v>
      </c>
    </row>
    <row r="758" spans="1:11" ht="14.4" customHeight="1" x14ac:dyDescent="0.3">
      <c r="A758" s="726" t="s">
        <v>569</v>
      </c>
      <c r="B758" s="727" t="s">
        <v>570</v>
      </c>
      <c r="C758" s="728" t="s">
        <v>3001</v>
      </c>
      <c r="D758" s="729" t="s">
        <v>3002</v>
      </c>
      <c r="E758" s="728" t="s">
        <v>3459</v>
      </c>
      <c r="F758" s="729" t="s">
        <v>3460</v>
      </c>
      <c r="G758" s="728" t="s">
        <v>4299</v>
      </c>
      <c r="H758" s="728" t="s">
        <v>4300</v>
      </c>
      <c r="I758" s="731">
        <v>2023.0999755859375</v>
      </c>
      <c r="J758" s="731">
        <v>1</v>
      </c>
      <c r="K758" s="732">
        <v>2023.0999755859375</v>
      </c>
    </row>
    <row r="759" spans="1:11" ht="14.4" customHeight="1" x14ac:dyDescent="0.3">
      <c r="A759" s="726" t="s">
        <v>569</v>
      </c>
      <c r="B759" s="727" t="s">
        <v>570</v>
      </c>
      <c r="C759" s="728" t="s">
        <v>3001</v>
      </c>
      <c r="D759" s="729" t="s">
        <v>3002</v>
      </c>
      <c r="E759" s="728" t="s">
        <v>3459</v>
      </c>
      <c r="F759" s="729" t="s">
        <v>3460</v>
      </c>
      <c r="G759" s="728" t="s">
        <v>4301</v>
      </c>
      <c r="H759" s="728" t="s">
        <v>4302</v>
      </c>
      <c r="I759" s="731">
        <v>1718.0999755859375</v>
      </c>
      <c r="J759" s="731">
        <v>1</v>
      </c>
      <c r="K759" s="732">
        <v>1718.0999755859375</v>
      </c>
    </row>
    <row r="760" spans="1:11" ht="14.4" customHeight="1" x14ac:dyDescent="0.3">
      <c r="A760" s="726" t="s">
        <v>569</v>
      </c>
      <c r="B760" s="727" t="s">
        <v>570</v>
      </c>
      <c r="C760" s="728" t="s">
        <v>3001</v>
      </c>
      <c r="D760" s="729" t="s">
        <v>3002</v>
      </c>
      <c r="E760" s="728" t="s">
        <v>3459</v>
      </c>
      <c r="F760" s="729" t="s">
        <v>3460</v>
      </c>
      <c r="G760" s="728" t="s">
        <v>4303</v>
      </c>
      <c r="H760" s="728" t="s">
        <v>4304</v>
      </c>
      <c r="I760" s="731">
        <v>1718.0999755859375</v>
      </c>
      <c r="J760" s="731">
        <v>1</v>
      </c>
      <c r="K760" s="732">
        <v>1718.0999755859375</v>
      </c>
    </row>
    <row r="761" spans="1:11" ht="14.4" customHeight="1" x14ac:dyDescent="0.3">
      <c r="A761" s="726" t="s">
        <v>569</v>
      </c>
      <c r="B761" s="727" t="s">
        <v>570</v>
      </c>
      <c r="C761" s="728" t="s">
        <v>3001</v>
      </c>
      <c r="D761" s="729" t="s">
        <v>3002</v>
      </c>
      <c r="E761" s="728" t="s">
        <v>3459</v>
      </c>
      <c r="F761" s="729" t="s">
        <v>3460</v>
      </c>
      <c r="G761" s="728" t="s">
        <v>4305</v>
      </c>
      <c r="H761" s="728" t="s">
        <v>4306</v>
      </c>
      <c r="I761" s="731">
        <v>1839.0799560546875</v>
      </c>
      <c r="J761" s="731">
        <v>4</v>
      </c>
      <c r="K761" s="732">
        <v>7356.31982421875</v>
      </c>
    </row>
    <row r="762" spans="1:11" ht="14.4" customHeight="1" x14ac:dyDescent="0.3">
      <c r="A762" s="726" t="s">
        <v>569</v>
      </c>
      <c r="B762" s="727" t="s">
        <v>570</v>
      </c>
      <c r="C762" s="728" t="s">
        <v>3001</v>
      </c>
      <c r="D762" s="729" t="s">
        <v>3002</v>
      </c>
      <c r="E762" s="728" t="s">
        <v>3459</v>
      </c>
      <c r="F762" s="729" t="s">
        <v>3460</v>
      </c>
      <c r="G762" s="728" t="s">
        <v>4307</v>
      </c>
      <c r="H762" s="728" t="s">
        <v>4308</v>
      </c>
      <c r="I762" s="731">
        <v>1839.0799560546875</v>
      </c>
      <c r="J762" s="731">
        <v>4</v>
      </c>
      <c r="K762" s="732">
        <v>7356.31982421875</v>
      </c>
    </row>
    <row r="763" spans="1:11" ht="14.4" customHeight="1" x14ac:dyDescent="0.3">
      <c r="A763" s="726" t="s">
        <v>569</v>
      </c>
      <c r="B763" s="727" t="s">
        <v>570</v>
      </c>
      <c r="C763" s="728" t="s">
        <v>3001</v>
      </c>
      <c r="D763" s="729" t="s">
        <v>3002</v>
      </c>
      <c r="E763" s="728" t="s">
        <v>3459</v>
      </c>
      <c r="F763" s="729" t="s">
        <v>3460</v>
      </c>
      <c r="G763" s="728" t="s">
        <v>4309</v>
      </c>
      <c r="H763" s="728" t="s">
        <v>4310</v>
      </c>
      <c r="I763" s="731">
        <v>1839.0799560546875</v>
      </c>
      <c r="J763" s="731">
        <v>4</v>
      </c>
      <c r="K763" s="732">
        <v>7356.31982421875</v>
      </c>
    </row>
    <row r="764" spans="1:11" ht="14.4" customHeight="1" x14ac:dyDescent="0.3">
      <c r="A764" s="726" t="s">
        <v>569</v>
      </c>
      <c r="B764" s="727" t="s">
        <v>570</v>
      </c>
      <c r="C764" s="728" t="s">
        <v>3001</v>
      </c>
      <c r="D764" s="729" t="s">
        <v>3002</v>
      </c>
      <c r="E764" s="728" t="s">
        <v>3459</v>
      </c>
      <c r="F764" s="729" t="s">
        <v>3460</v>
      </c>
      <c r="G764" s="728" t="s">
        <v>4311</v>
      </c>
      <c r="H764" s="728" t="s">
        <v>4312</v>
      </c>
      <c r="I764" s="731">
        <v>1839.0799560546875</v>
      </c>
      <c r="J764" s="731">
        <v>4</v>
      </c>
      <c r="K764" s="732">
        <v>7356.31982421875</v>
      </c>
    </row>
    <row r="765" spans="1:11" ht="14.4" customHeight="1" x14ac:dyDescent="0.3">
      <c r="A765" s="726" t="s">
        <v>569</v>
      </c>
      <c r="B765" s="727" t="s">
        <v>570</v>
      </c>
      <c r="C765" s="728" t="s">
        <v>3001</v>
      </c>
      <c r="D765" s="729" t="s">
        <v>3002</v>
      </c>
      <c r="E765" s="728" t="s">
        <v>3459</v>
      </c>
      <c r="F765" s="729" t="s">
        <v>3460</v>
      </c>
      <c r="G765" s="728" t="s">
        <v>4313</v>
      </c>
      <c r="H765" s="728" t="s">
        <v>4314</v>
      </c>
      <c r="I765" s="731">
        <v>1839.0799560546875</v>
      </c>
      <c r="J765" s="731">
        <v>1</v>
      </c>
      <c r="K765" s="732">
        <v>1839.0799560546875</v>
      </c>
    </row>
    <row r="766" spans="1:11" ht="14.4" customHeight="1" x14ac:dyDescent="0.3">
      <c r="A766" s="726" t="s">
        <v>569</v>
      </c>
      <c r="B766" s="727" t="s">
        <v>570</v>
      </c>
      <c r="C766" s="728" t="s">
        <v>3001</v>
      </c>
      <c r="D766" s="729" t="s">
        <v>3002</v>
      </c>
      <c r="E766" s="728" t="s">
        <v>3459</v>
      </c>
      <c r="F766" s="729" t="s">
        <v>3460</v>
      </c>
      <c r="G766" s="728" t="s">
        <v>4315</v>
      </c>
      <c r="H766" s="728" t="s">
        <v>4316</v>
      </c>
      <c r="I766" s="731">
        <v>1839.0799560546875</v>
      </c>
      <c r="J766" s="731">
        <v>7</v>
      </c>
      <c r="K766" s="732">
        <v>12873.559692382813</v>
      </c>
    </row>
    <row r="767" spans="1:11" ht="14.4" customHeight="1" x14ac:dyDescent="0.3">
      <c r="A767" s="726" t="s">
        <v>569</v>
      </c>
      <c r="B767" s="727" t="s">
        <v>570</v>
      </c>
      <c r="C767" s="728" t="s">
        <v>3001</v>
      </c>
      <c r="D767" s="729" t="s">
        <v>3002</v>
      </c>
      <c r="E767" s="728" t="s">
        <v>3459</v>
      </c>
      <c r="F767" s="729" t="s">
        <v>3460</v>
      </c>
      <c r="G767" s="728" t="s">
        <v>4317</v>
      </c>
      <c r="H767" s="728" t="s">
        <v>4318</v>
      </c>
      <c r="I767" s="731">
        <v>1839.0799560546875</v>
      </c>
      <c r="J767" s="731">
        <v>2</v>
      </c>
      <c r="K767" s="732">
        <v>3678.159912109375</v>
      </c>
    </row>
    <row r="768" spans="1:11" ht="14.4" customHeight="1" x14ac:dyDescent="0.3">
      <c r="A768" s="726" t="s">
        <v>569</v>
      </c>
      <c r="B768" s="727" t="s">
        <v>570</v>
      </c>
      <c r="C768" s="728" t="s">
        <v>3001</v>
      </c>
      <c r="D768" s="729" t="s">
        <v>3002</v>
      </c>
      <c r="E768" s="728" t="s">
        <v>3459</v>
      </c>
      <c r="F768" s="729" t="s">
        <v>3460</v>
      </c>
      <c r="G768" s="728" t="s">
        <v>4319</v>
      </c>
      <c r="H768" s="728" t="s">
        <v>4320</v>
      </c>
      <c r="I768" s="731">
        <v>1839.0799560546875</v>
      </c>
      <c r="J768" s="731">
        <v>2</v>
      </c>
      <c r="K768" s="732">
        <v>3678.159912109375</v>
      </c>
    </row>
    <row r="769" spans="1:11" ht="14.4" customHeight="1" x14ac:dyDescent="0.3">
      <c r="A769" s="726" t="s">
        <v>569</v>
      </c>
      <c r="B769" s="727" t="s">
        <v>570</v>
      </c>
      <c r="C769" s="728" t="s">
        <v>3001</v>
      </c>
      <c r="D769" s="729" t="s">
        <v>3002</v>
      </c>
      <c r="E769" s="728" t="s">
        <v>3459</v>
      </c>
      <c r="F769" s="729" t="s">
        <v>3460</v>
      </c>
      <c r="G769" s="728" t="s">
        <v>4321</v>
      </c>
      <c r="H769" s="728" t="s">
        <v>4322</v>
      </c>
      <c r="I769" s="731">
        <v>4857.60009765625</v>
      </c>
      <c r="J769" s="731">
        <v>5</v>
      </c>
      <c r="K769" s="732">
        <v>24288.00048828125</v>
      </c>
    </row>
    <row r="770" spans="1:11" ht="14.4" customHeight="1" x14ac:dyDescent="0.3">
      <c r="A770" s="726" t="s">
        <v>569</v>
      </c>
      <c r="B770" s="727" t="s">
        <v>570</v>
      </c>
      <c r="C770" s="728" t="s">
        <v>3001</v>
      </c>
      <c r="D770" s="729" t="s">
        <v>3002</v>
      </c>
      <c r="E770" s="728" t="s">
        <v>3459</v>
      </c>
      <c r="F770" s="729" t="s">
        <v>3460</v>
      </c>
      <c r="G770" s="728" t="s">
        <v>4323</v>
      </c>
      <c r="H770" s="728" t="s">
        <v>4324</v>
      </c>
      <c r="I770" s="731">
        <v>4857.650146484375</v>
      </c>
      <c r="J770" s="731">
        <v>3</v>
      </c>
      <c r="K770" s="732">
        <v>14573.00048828125</v>
      </c>
    </row>
    <row r="771" spans="1:11" ht="14.4" customHeight="1" x14ac:dyDescent="0.3">
      <c r="A771" s="726" t="s">
        <v>569</v>
      </c>
      <c r="B771" s="727" t="s">
        <v>570</v>
      </c>
      <c r="C771" s="728" t="s">
        <v>3001</v>
      </c>
      <c r="D771" s="729" t="s">
        <v>3002</v>
      </c>
      <c r="E771" s="728" t="s">
        <v>3459</v>
      </c>
      <c r="F771" s="729" t="s">
        <v>3460</v>
      </c>
      <c r="G771" s="728" t="s">
        <v>4325</v>
      </c>
      <c r="H771" s="728" t="s">
        <v>4326</v>
      </c>
      <c r="I771" s="731">
        <v>4857.60009765625</v>
      </c>
      <c r="J771" s="731">
        <v>1</v>
      </c>
      <c r="K771" s="732">
        <v>4857.60009765625</v>
      </c>
    </row>
    <row r="772" spans="1:11" ht="14.4" customHeight="1" x14ac:dyDescent="0.3">
      <c r="A772" s="726" t="s">
        <v>569</v>
      </c>
      <c r="B772" s="727" t="s">
        <v>570</v>
      </c>
      <c r="C772" s="728" t="s">
        <v>3001</v>
      </c>
      <c r="D772" s="729" t="s">
        <v>3002</v>
      </c>
      <c r="E772" s="728" t="s">
        <v>3459</v>
      </c>
      <c r="F772" s="729" t="s">
        <v>3460</v>
      </c>
      <c r="G772" s="728" t="s">
        <v>4327</v>
      </c>
      <c r="H772" s="728" t="s">
        <v>4328</v>
      </c>
      <c r="I772" s="731">
        <v>4857.60009765625</v>
      </c>
      <c r="J772" s="731">
        <v>1</v>
      </c>
      <c r="K772" s="732">
        <v>4857.60009765625</v>
      </c>
    </row>
    <row r="773" spans="1:11" ht="14.4" customHeight="1" x14ac:dyDescent="0.3">
      <c r="A773" s="726" t="s">
        <v>569</v>
      </c>
      <c r="B773" s="727" t="s">
        <v>570</v>
      </c>
      <c r="C773" s="728" t="s">
        <v>3001</v>
      </c>
      <c r="D773" s="729" t="s">
        <v>3002</v>
      </c>
      <c r="E773" s="728" t="s">
        <v>3459</v>
      </c>
      <c r="F773" s="729" t="s">
        <v>3460</v>
      </c>
      <c r="G773" s="728" t="s">
        <v>4329</v>
      </c>
      <c r="H773" s="728" t="s">
        <v>4330</v>
      </c>
      <c r="I773" s="731">
        <v>4857.60009765625</v>
      </c>
      <c r="J773" s="731">
        <v>1</v>
      </c>
      <c r="K773" s="732">
        <v>4857.60009765625</v>
      </c>
    </row>
    <row r="774" spans="1:11" ht="14.4" customHeight="1" x14ac:dyDescent="0.3">
      <c r="A774" s="726" t="s">
        <v>569</v>
      </c>
      <c r="B774" s="727" t="s">
        <v>570</v>
      </c>
      <c r="C774" s="728" t="s">
        <v>3001</v>
      </c>
      <c r="D774" s="729" t="s">
        <v>3002</v>
      </c>
      <c r="E774" s="728" t="s">
        <v>3459</v>
      </c>
      <c r="F774" s="729" t="s">
        <v>3460</v>
      </c>
      <c r="G774" s="728" t="s">
        <v>4331</v>
      </c>
      <c r="H774" s="728" t="s">
        <v>4332</v>
      </c>
      <c r="I774" s="731">
        <v>1800</v>
      </c>
      <c r="J774" s="731">
        <v>2</v>
      </c>
      <c r="K774" s="732">
        <v>3600</v>
      </c>
    </row>
    <row r="775" spans="1:11" ht="14.4" customHeight="1" x14ac:dyDescent="0.3">
      <c r="A775" s="726" t="s">
        <v>569</v>
      </c>
      <c r="B775" s="727" t="s">
        <v>570</v>
      </c>
      <c r="C775" s="728" t="s">
        <v>3001</v>
      </c>
      <c r="D775" s="729" t="s">
        <v>3002</v>
      </c>
      <c r="E775" s="728" t="s">
        <v>3459</v>
      </c>
      <c r="F775" s="729" t="s">
        <v>3460</v>
      </c>
      <c r="G775" s="728" t="s">
        <v>4333</v>
      </c>
      <c r="H775" s="728" t="s">
        <v>4334</v>
      </c>
      <c r="I775" s="731">
        <v>1800</v>
      </c>
      <c r="J775" s="731">
        <v>1</v>
      </c>
      <c r="K775" s="732">
        <v>1800</v>
      </c>
    </row>
    <row r="776" spans="1:11" ht="14.4" customHeight="1" x14ac:dyDescent="0.3">
      <c r="A776" s="726" t="s">
        <v>569</v>
      </c>
      <c r="B776" s="727" t="s">
        <v>570</v>
      </c>
      <c r="C776" s="728" t="s">
        <v>3001</v>
      </c>
      <c r="D776" s="729" t="s">
        <v>3002</v>
      </c>
      <c r="E776" s="728" t="s">
        <v>3459</v>
      </c>
      <c r="F776" s="729" t="s">
        <v>3460</v>
      </c>
      <c r="G776" s="728" t="s">
        <v>4335</v>
      </c>
      <c r="H776" s="728" t="s">
        <v>4336</v>
      </c>
      <c r="I776" s="731">
        <v>1800</v>
      </c>
      <c r="J776" s="731">
        <v>1</v>
      </c>
      <c r="K776" s="732">
        <v>1800</v>
      </c>
    </row>
    <row r="777" spans="1:11" ht="14.4" customHeight="1" x14ac:dyDescent="0.3">
      <c r="A777" s="726" t="s">
        <v>569</v>
      </c>
      <c r="B777" s="727" t="s">
        <v>570</v>
      </c>
      <c r="C777" s="728" t="s">
        <v>3001</v>
      </c>
      <c r="D777" s="729" t="s">
        <v>3002</v>
      </c>
      <c r="E777" s="728" t="s">
        <v>3459</v>
      </c>
      <c r="F777" s="729" t="s">
        <v>3460</v>
      </c>
      <c r="G777" s="728" t="s">
        <v>4337</v>
      </c>
      <c r="H777" s="728" t="s">
        <v>4338</v>
      </c>
      <c r="I777" s="731">
        <v>1800</v>
      </c>
      <c r="J777" s="731">
        <v>1</v>
      </c>
      <c r="K777" s="732">
        <v>1800</v>
      </c>
    </row>
    <row r="778" spans="1:11" ht="14.4" customHeight="1" x14ac:dyDescent="0.3">
      <c r="A778" s="726" t="s">
        <v>569</v>
      </c>
      <c r="B778" s="727" t="s">
        <v>570</v>
      </c>
      <c r="C778" s="728" t="s">
        <v>3001</v>
      </c>
      <c r="D778" s="729" t="s">
        <v>3002</v>
      </c>
      <c r="E778" s="728" t="s">
        <v>3459</v>
      </c>
      <c r="F778" s="729" t="s">
        <v>3460</v>
      </c>
      <c r="G778" s="728" t="s">
        <v>4339</v>
      </c>
      <c r="H778" s="728" t="s">
        <v>4340</v>
      </c>
      <c r="I778" s="731">
        <v>1800</v>
      </c>
      <c r="J778" s="731">
        <v>1</v>
      </c>
      <c r="K778" s="732">
        <v>1800</v>
      </c>
    </row>
    <row r="779" spans="1:11" ht="14.4" customHeight="1" x14ac:dyDescent="0.3">
      <c r="A779" s="726" t="s">
        <v>569</v>
      </c>
      <c r="B779" s="727" t="s">
        <v>570</v>
      </c>
      <c r="C779" s="728" t="s">
        <v>3001</v>
      </c>
      <c r="D779" s="729" t="s">
        <v>3002</v>
      </c>
      <c r="E779" s="728" t="s">
        <v>3459</v>
      </c>
      <c r="F779" s="729" t="s">
        <v>3460</v>
      </c>
      <c r="G779" s="728" t="s">
        <v>4341</v>
      </c>
      <c r="H779" s="728" t="s">
        <v>4342</v>
      </c>
      <c r="I779" s="731">
        <v>1800</v>
      </c>
      <c r="J779" s="731">
        <v>1</v>
      </c>
      <c r="K779" s="732">
        <v>1800</v>
      </c>
    </row>
    <row r="780" spans="1:11" ht="14.4" customHeight="1" x14ac:dyDescent="0.3">
      <c r="A780" s="726" t="s">
        <v>569</v>
      </c>
      <c r="B780" s="727" t="s">
        <v>570</v>
      </c>
      <c r="C780" s="728" t="s">
        <v>3001</v>
      </c>
      <c r="D780" s="729" t="s">
        <v>3002</v>
      </c>
      <c r="E780" s="728" t="s">
        <v>3459</v>
      </c>
      <c r="F780" s="729" t="s">
        <v>3460</v>
      </c>
      <c r="G780" s="728" t="s">
        <v>4343</v>
      </c>
      <c r="H780" s="728" t="s">
        <v>4344</v>
      </c>
      <c r="I780" s="731">
        <v>1800.010009765625</v>
      </c>
      <c r="J780" s="731">
        <v>2</v>
      </c>
      <c r="K780" s="732">
        <v>3600.010009765625</v>
      </c>
    </row>
    <row r="781" spans="1:11" ht="14.4" customHeight="1" x14ac:dyDescent="0.3">
      <c r="A781" s="726" t="s">
        <v>569</v>
      </c>
      <c r="B781" s="727" t="s">
        <v>570</v>
      </c>
      <c r="C781" s="728" t="s">
        <v>3001</v>
      </c>
      <c r="D781" s="729" t="s">
        <v>3002</v>
      </c>
      <c r="E781" s="728" t="s">
        <v>3459</v>
      </c>
      <c r="F781" s="729" t="s">
        <v>3460</v>
      </c>
      <c r="G781" s="728" t="s">
        <v>4345</v>
      </c>
      <c r="H781" s="728" t="s">
        <v>4346</v>
      </c>
      <c r="I781" s="731">
        <v>3859.169921875</v>
      </c>
      <c r="J781" s="731">
        <v>2</v>
      </c>
      <c r="K781" s="732">
        <v>7718.33984375</v>
      </c>
    </row>
    <row r="782" spans="1:11" ht="14.4" customHeight="1" x14ac:dyDescent="0.3">
      <c r="A782" s="726" t="s">
        <v>569</v>
      </c>
      <c r="B782" s="727" t="s">
        <v>570</v>
      </c>
      <c r="C782" s="728" t="s">
        <v>3001</v>
      </c>
      <c r="D782" s="729" t="s">
        <v>3002</v>
      </c>
      <c r="E782" s="728" t="s">
        <v>3459</v>
      </c>
      <c r="F782" s="729" t="s">
        <v>3460</v>
      </c>
      <c r="G782" s="728" t="s">
        <v>4347</v>
      </c>
      <c r="H782" s="728" t="s">
        <v>4348</v>
      </c>
      <c r="I782" s="731">
        <v>3859.169921875</v>
      </c>
      <c r="J782" s="731">
        <v>1</v>
      </c>
      <c r="K782" s="732">
        <v>3859.169921875</v>
      </c>
    </row>
    <row r="783" spans="1:11" ht="14.4" customHeight="1" x14ac:dyDescent="0.3">
      <c r="A783" s="726" t="s">
        <v>569</v>
      </c>
      <c r="B783" s="727" t="s">
        <v>570</v>
      </c>
      <c r="C783" s="728" t="s">
        <v>3001</v>
      </c>
      <c r="D783" s="729" t="s">
        <v>3002</v>
      </c>
      <c r="E783" s="728" t="s">
        <v>3459</v>
      </c>
      <c r="F783" s="729" t="s">
        <v>3460</v>
      </c>
      <c r="G783" s="728" t="s">
        <v>4349</v>
      </c>
      <c r="H783" s="728" t="s">
        <v>4350</v>
      </c>
      <c r="I783" s="731">
        <v>3859.169921875</v>
      </c>
      <c r="J783" s="731">
        <v>1</v>
      </c>
      <c r="K783" s="732">
        <v>3859.169921875</v>
      </c>
    </row>
    <row r="784" spans="1:11" ht="14.4" customHeight="1" x14ac:dyDescent="0.3">
      <c r="A784" s="726" t="s">
        <v>569</v>
      </c>
      <c r="B784" s="727" t="s">
        <v>570</v>
      </c>
      <c r="C784" s="728" t="s">
        <v>3001</v>
      </c>
      <c r="D784" s="729" t="s">
        <v>3002</v>
      </c>
      <c r="E784" s="728" t="s">
        <v>3459</v>
      </c>
      <c r="F784" s="729" t="s">
        <v>3460</v>
      </c>
      <c r="G784" s="728" t="s">
        <v>4351</v>
      </c>
      <c r="H784" s="728" t="s">
        <v>4352</v>
      </c>
      <c r="I784" s="731">
        <v>4208.20263671875</v>
      </c>
      <c r="J784" s="731">
        <v>4</v>
      </c>
      <c r="K784" s="732">
        <v>16832.810546875</v>
      </c>
    </row>
    <row r="785" spans="1:11" ht="14.4" customHeight="1" x14ac:dyDescent="0.3">
      <c r="A785" s="726" t="s">
        <v>569</v>
      </c>
      <c r="B785" s="727" t="s">
        <v>570</v>
      </c>
      <c r="C785" s="728" t="s">
        <v>3001</v>
      </c>
      <c r="D785" s="729" t="s">
        <v>3002</v>
      </c>
      <c r="E785" s="728" t="s">
        <v>3459</v>
      </c>
      <c r="F785" s="729" t="s">
        <v>3460</v>
      </c>
      <c r="G785" s="728" t="s">
        <v>4353</v>
      </c>
      <c r="H785" s="728" t="s">
        <v>4354</v>
      </c>
      <c r="I785" s="731">
        <v>3859.169921875</v>
      </c>
      <c r="J785" s="731">
        <v>4</v>
      </c>
      <c r="K785" s="732">
        <v>15436.6796875</v>
      </c>
    </row>
    <row r="786" spans="1:11" ht="14.4" customHeight="1" x14ac:dyDescent="0.3">
      <c r="A786" s="726" t="s">
        <v>569</v>
      </c>
      <c r="B786" s="727" t="s">
        <v>570</v>
      </c>
      <c r="C786" s="728" t="s">
        <v>3001</v>
      </c>
      <c r="D786" s="729" t="s">
        <v>3002</v>
      </c>
      <c r="E786" s="728" t="s">
        <v>3459</v>
      </c>
      <c r="F786" s="729" t="s">
        <v>3460</v>
      </c>
      <c r="G786" s="728" t="s">
        <v>4355</v>
      </c>
      <c r="H786" s="728" t="s">
        <v>4356</v>
      </c>
      <c r="I786" s="731">
        <v>3859.169921875</v>
      </c>
      <c r="J786" s="731">
        <v>2</v>
      </c>
      <c r="K786" s="732">
        <v>7718.33984375</v>
      </c>
    </row>
    <row r="787" spans="1:11" ht="14.4" customHeight="1" x14ac:dyDescent="0.3">
      <c r="A787" s="726" t="s">
        <v>569</v>
      </c>
      <c r="B787" s="727" t="s">
        <v>570</v>
      </c>
      <c r="C787" s="728" t="s">
        <v>3001</v>
      </c>
      <c r="D787" s="729" t="s">
        <v>3002</v>
      </c>
      <c r="E787" s="728" t="s">
        <v>3459</v>
      </c>
      <c r="F787" s="729" t="s">
        <v>3460</v>
      </c>
      <c r="G787" s="728" t="s">
        <v>4357</v>
      </c>
      <c r="H787" s="728" t="s">
        <v>4358</v>
      </c>
      <c r="I787" s="731">
        <v>3859.1649169921875</v>
      </c>
      <c r="J787" s="731">
        <v>2</v>
      </c>
      <c r="K787" s="732">
        <v>7718.329833984375</v>
      </c>
    </row>
    <row r="788" spans="1:11" ht="14.4" customHeight="1" x14ac:dyDescent="0.3">
      <c r="A788" s="726" t="s">
        <v>569</v>
      </c>
      <c r="B788" s="727" t="s">
        <v>570</v>
      </c>
      <c r="C788" s="728" t="s">
        <v>3001</v>
      </c>
      <c r="D788" s="729" t="s">
        <v>3002</v>
      </c>
      <c r="E788" s="728" t="s">
        <v>3459</v>
      </c>
      <c r="F788" s="729" t="s">
        <v>3460</v>
      </c>
      <c r="G788" s="728" t="s">
        <v>4359</v>
      </c>
      <c r="H788" s="728" t="s">
        <v>4360</v>
      </c>
      <c r="I788" s="731">
        <v>4208.2001953125</v>
      </c>
      <c r="J788" s="731">
        <v>2</v>
      </c>
      <c r="K788" s="732">
        <v>8416.400390625</v>
      </c>
    </row>
    <row r="789" spans="1:11" ht="14.4" customHeight="1" x14ac:dyDescent="0.3">
      <c r="A789" s="726" t="s">
        <v>569</v>
      </c>
      <c r="B789" s="727" t="s">
        <v>570</v>
      </c>
      <c r="C789" s="728" t="s">
        <v>3001</v>
      </c>
      <c r="D789" s="729" t="s">
        <v>3002</v>
      </c>
      <c r="E789" s="728" t="s">
        <v>3459</v>
      </c>
      <c r="F789" s="729" t="s">
        <v>3460</v>
      </c>
      <c r="G789" s="728" t="s">
        <v>4361</v>
      </c>
      <c r="H789" s="728" t="s">
        <v>4362</v>
      </c>
      <c r="I789" s="731">
        <v>3859.169921875</v>
      </c>
      <c r="J789" s="731">
        <v>1</v>
      </c>
      <c r="K789" s="732">
        <v>3859.169921875</v>
      </c>
    </row>
    <row r="790" spans="1:11" ht="14.4" customHeight="1" x14ac:dyDescent="0.3">
      <c r="A790" s="726" t="s">
        <v>569</v>
      </c>
      <c r="B790" s="727" t="s">
        <v>570</v>
      </c>
      <c r="C790" s="728" t="s">
        <v>3001</v>
      </c>
      <c r="D790" s="729" t="s">
        <v>3002</v>
      </c>
      <c r="E790" s="728" t="s">
        <v>3459</v>
      </c>
      <c r="F790" s="729" t="s">
        <v>3460</v>
      </c>
      <c r="G790" s="728" t="s">
        <v>4363</v>
      </c>
      <c r="H790" s="728" t="s">
        <v>4364</v>
      </c>
      <c r="I790" s="731">
        <v>4208.2001953125</v>
      </c>
      <c r="J790" s="731">
        <v>1</v>
      </c>
      <c r="K790" s="732">
        <v>4208.2001953125</v>
      </c>
    </row>
    <row r="791" spans="1:11" ht="14.4" customHeight="1" x14ac:dyDescent="0.3">
      <c r="A791" s="726" t="s">
        <v>569</v>
      </c>
      <c r="B791" s="727" t="s">
        <v>570</v>
      </c>
      <c r="C791" s="728" t="s">
        <v>3001</v>
      </c>
      <c r="D791" s="729" t="s">
        <v>3002</v>
      </c>
      <c r="E791" s="728" t="s">
        <v>3459</v>
      </c>
      <c r="F791" s="729" t="s">
        <v>3460</v>
      </c>
      <c r="G791" s="728" t="s">
        <v>4365</v>
      </c>
      <c r="H791" s="728" t="s">
        <v>4366</v>
      </c>
      <c r="I791" s="731">
        <v>3859.169921875</v>
      </c>
      <c r="J791" s="731">
        <v>1</v>
      </c>
      <c r="K791" s="732">
        <v>3859.169921875</v>
      </c>
    </row>
    <row r="792" spans="1:11" ht="14.4" customHeight="1" x14ac:dyDescent="0.3">
      <c r="A792" s="726" t="s">
        <v>569</v>
      </c>
      <c r="B792" s="727" t="s">
        <v>570</v>
      </c>
      <c r="C792" s="728" t="s">
        <v>3001</v>
      </c>
      <c r="D792" s="729" t="s">
        <v>3002</v>
      </c>
      <c r="E792" s="728" t="s">
        <v>3459</v>
      </c>
      <c r="F792" s="729" t="s">
        <v>3460</v>
      </c>
      <c r="G792" s="728" t="s">
        <v>4367</v>
      </c>
      <c r="H792" s="728" t="s">
        <v>4368</v>
      </c>
      <c r="I792" s="731">
        <v>3510.260009765625</v>
      </c>
      <c r="J792" s="731">
        <v>1</v>
      </c>
      <c r="K792" s="732">
        <v>3510.260009765625</v>
      </c>
    </row>
    <row r="793" spans="1:11" ht="14.4" customHeight="1" x14ac:dyDescent="0.3">
      <c r="A793" s="726" t="s">
        <v>569</v>
      </c>
      <c r="B793" s="727" t="s">
        <v>570</v>
      </c>
      <c r="C793" s="728" t="s">
        <v>3001</v>
      </c>
      <c r="D793" s="729" t="s">
        <v>3002</v>
      </c>
      <c r="E793" s="728" t="s">
        <v>3459</v>
      </c>
      <c r="F793" s="729" t="s">
        <v>3460</v>
      </c>
      <c r="G793" s="728" t="s">
        <v>4369</v>
      </c>
      <c r="H793" s="728" t="s">
        <v>4370</v>
      </c>
      <c r="I793" s="731">
        <v>3510.260009765625</v>
      </c>
      <c r="J793" s="731">
        <v>2</v>
      </c>
      <c r="K793" s="732">
        <v>7020.52001953125</v>
      </c>
    </row>
    <row r="794" spans="1:11" ht="14.4" customHeight="1" x14ac:dyDescent="0.3">
      <c r="A794" s="726" t="s">
        <v>569</v>
      </c>
      <c r="B794" s="727" t="s">
        <v>570</v>
      </c>
      <c r="C794" s="728" t="s">
        <v>3001</v>
      </c>
      <c r="D794" s="729" t="s">
        <v>3002</v>
      </c>
      <c r="E794" s="728" t="s">
        <v>3459</v>
      </c>
      <c r="F794" s="729" t="s">
        <v>3460</v>
      </c>
      <c r="G794" s="728" t="s">
        <v>4371</v>
      </c>
      <c r="H794" s="728" t="s">
        <v>4372</v>
      </c>
      <c r="I794" s="731">
        <v>3510.260009765625</v>
      </c>
      <c r="J794" s="731">
        <v>1</v>
      </c>
      <c r="K794" s="732">
        <v>3510.260009765625</v>
      </c>
    </row>
    <row r="795" spans="1:11" ht="14.4" customHeight="1" x14ac:dyDescent="0.3">
      <c r="A795" s="726" t="s">
        <v>569</v>
      </c>
      <c r="B795" s="727" t="s">
        <v>570</v>
      </c>
      <c r="C795" s="728" t="s">
        <v>3001</v>
      </c>
      <c r="D795" s="729" t="s">
        <v>3002</v>
      </c>
      <c r="E795" s="728" t="s">
        <v>3459</v>
      </c>
      <c r="F795" s="729" t="s">
        <v>3460</v>
      </c>
      <c r="G795" s="728" t="s">
        <v>4373</v>
      </c>
      <c r="H795" s="728" t="s">
        <v>4374</v>
      </c>
      <c r="I795" s="731">
        <v>3510.260009765625</v>
      </c>
      <c r="J795" s="731">
        <v>1</v>
      </c>
      <c r="K795" s="732">
        <v>3510.260009765625</v>
      </c>
    </row>
    <row r="796" spans="1:11" ht="14.4" customHeight="1" x14ac:dyDescent="0.3">
      <c r="A796" s="726" t="s">
        <v>569</v>
      </c>
      <c r="B796" s="727" t="s">
        <v>570</v>
      </c>
      <c r="C796" s="728" t="s">
        <v>3001</v>
      </c>
      <c r="D796" s="729" t="s">
        <v>3002</v>
      </c>
      <c r="E796" s="728" t="s">
        <v>3459</v>
      </c>
      <c r="F796" s="729" t="s">
        <v>3460</v>
      </c>
      <c r="G796" s="728" t="s">
        <v>4375</v>
      </c>
      <c r="H796" s="728" t="s">
        <v>4376</v>
      </c>
      <c r="I796" s="731">
        <v>3510.260009765625</v>
      </c>
      <c r="J796" s="731">
        <v>3</v>
      </c>
      <c r="K796" s="732">
        <v>10530.780029296875</v>
      </c>
    </row>
    <row r="797" spans="1:11" ht="14.4" customHeight="1" x14ac:dyDescent="0.3">
      <c r="A797" s="726" t="s">
        <v>569</v>
      </c>
      <c r="B797" s="727" t="s">
        <v>570</v>
      </c>
      <c r="C797" s="728" t="s">
        <v>3001</v>
      </c>
      <c r="D797" s="729" t="s">
        <v>3002</v>
      </c>
      <c r="E797" s="728" t="s">
        <v>3459</v>
      </c>
      <c r="F797" s="729" t="s">
        <v>3460</v>
      </c>
      <c r="G797" s="728" t="s">
        <v>4377</v>
      </c>
      <c r="H797" s="728" t="s">
        <v>4378</v>
      </c>
      <c r="I797" s="731">
        <v>3510.260009765625</v>
      </c>
      <c r="J797" s="731">
        <v>1</v>
      </c>
      <c r="K797" s="732">
        <v>3510.260009765625</v>
      </c>
    </row>
    <row r="798" spans="1:11" ht="14.4" customHeight="1" x14ac:dyDescent="0.3">
      <c r="A798" s="726" t="s">
        <v>569</v>
      </c>
      <c r="B798" s="727" t="s">
        <v>570</v>
      </c>
      <c r="C798" s="728" t="s">
        <v>3001</v>
      </c>
      <c r="D798" s="729" t="s">
        <v>3002</v>
      </c>
      <c r="E798" s="728" t="s">
        <v>3459</v>
      </c>
      <c r="F798" s="729" t="s">
        <v>3460</v>
      </c>
      <c r="G798" s="728" t="s">
        <v>4379</v>
      </c>
      <c r="H798" s="728" t="s">
        <v>4380</v>
      </c>
      <c r="I798" s="731">
        <v>3510.260009765625</v>
      </c>
      <c r="J798" s="731">
        <v>2</v>
      </c>
      <c r="K798" s="732">
        <v>7020.52001953125</v>
      </c>
    </row>
    <row r="799" spans="1:11" ht="14.4" customHeight="1" x14ac:dyDescent="0.3">
      <c r="A799" s="726" t="s">
        <v>569</v>
      </c>
      <c r="B799" s="727" t="s">
        <v>570</v>
      </c>
      <c r="C799" s="728" t="s">
        <v>3001</v>
      </c>
      <c r="D799" s="729" t="s">
        <v>3002</v>
      </c>
      <c r="E799" s="728" t="s">
        <v>3459</v>
      </c>
      <c r="F799" s="729" t="s">
        <v>3460</v>
      </c>
      <c r="G799" s="728" t="s">
        <v>4381</v>
      </c>
      <c r="H799" s="728" t="s">
        <v>4382</v>
      </c>
      <c r="I799" s="731">
        <v>3859.169921875</v>
      </c>
      <c r="J799" s="731">
        <v>1</v>
      </c>
      <c r="K799" s="732">
        <v>3859.169921875</v>
      </c>
    </row>
    <row r="800" spans="1:11" ht="14.4" customHeight="1" x14ac:dyDescent="0.3">
      <c r="A800" s="726" t="s">
        <v>569</v>
      </c>
      <c r="B800" s="727" t="s">
        <v>570</v>
      </c>
      <c r="C800" s="728" t="s">
        <v>3001</v>
      </c>
      <c r="D800" s="729" t="s">
        <v>3002</v>
      </c>
      <c r="E800" s="728" t="s">
        <v>3459</v>
      </c>
      <c r="F800" s="729" t="s">
        <v>3460</v>
      </c>
      <c r="G800" s="728" t="s">
        <v>4383</v>
      </c>
      <c r="H800" s="728" t="s">
        <v>4384</v>
      </c>
      <c r="I800" s="731">
        <v>3510.260009765625</v>
      </c>
      <c r="J800" s="731">
        <v>2</v>
      </c>
      <c r="K800" s="732">
        <v>7020.52001953125</v>
      </c>
    </row>
    <row r="801" spans="1:11" ht="14.4" customHeight="1" x14ac:dyDescent="0.3">
      <c r="A801" s="726" t="s">
        <v>569</v>
      </c>
      <c r="B801" s="727" t="s">
        <v>570</v>
      </c>
      <c r="C801" s="728" t="s">
        <v>3001</v>
      </c>
      <c r="D801" s="729" t="s">
        <v>3002</v>
      </c>
      <c r="E801" s="728" t="s">
        <v>3459</v>
      </c>
      <c r="F801" s="729" t="s">
        <v>3460</v>
      </c>
      <c r="G801" s="728" t="s">
        <v>4385</v>
      </c>
      <c r="H801" s="728" t="s">
        <v>4386</v>
      </c>
      <c r="I801" s="731">
        <v>3510.260009765625</v>
      </c>
      <c r="J801" s="731">
        <v>3</v>
      </c>
      <c r="K801" s="732">
        <v>10530.780029296875</v>
      </c>
    </row>
    <row r="802" spans="1:11" ht="14.4" customHeight="1" x14ac:dyDescent="0.3">
      <c r="A802" s="726" t="s">
        <v>569</v>
      </c>
      <c r="B802" s="727" t="s">
        <v>570</v>
      </c>
      <c r="C802" s="728" t="s">
        <v>3001</v>
      </c>
      <c r="D802" s="729" t="s">
        <v>3002</v>
      </c>
      <c r="E802" s="728" t="s">
        <v>3459</v>
      </c>
      <c r="F802" s="729" t="s">
        <v>3460</v>
      </c>
      <c r="G802" s="728" t="s">
        <v>4387</v>
      </c>
      <c r="H802" s="728" t="s">
        <v>4388</v>
      </c>
      <c r="I802" s="731">
        <v>3859.169921875</v>
      </c>
      <c r="J802" s="731">
        <v>3</v>
      </c>
      <c r="K802" s="732">
        <v>11577.509765625</v>
      </c>
    </row>
    <row r="803" spans="1:11" ht="14.4" customHeight="1" x14ac:dyDescent="0.3">
      <c r="A803" s="726" t="s">
        <v>569</v>
      </c>
      <c r="B803" s="727" t="s">
        <v>570</v>
      </c>
      <c r="C803" s="728" t="s">
        <v>3001</v>
      </c>
      <c r="D803" s="729" t="s">
        <v>3002</v>
      </c>
      <c r="E803" s="728" t="s">
        <v>3459</v>
      </c>
      <c r="F803" s="729" t="s">
        <v>3460</v>
      </c>
      <c r="G803" s="728" t="s">
        <v>4389</v>
      </c>
      <c r="H803" s="728" t="s">
        <v>4390</v>
      </c>
      <c r="I803" s="731">
        <v>3510.260009765625</v>
      </c>
      <c r="J803" s="731">
        <v>3</v>
      </c>
      <c r="K803" s="732">
        <v>10530.780029296875</v>
      </c>
    </row>
    <row r="804" spans="1:11" ht="14.4" customHeight="1" x14ac:dyDescent="0.3">
      <c r="A804" s="726" t="s">
        <v>569</v>
      </c>
      <c r="B804" s="727" t="s">
        <v>570</v>
      </c>
      <c r="C804" s="728" t="s">
        <v>3001</v>
      </c>
      <c r="D804" s="729" t="s">
        <v>3002</v>
      </c>
      <c r="E804" s="728" t="s">
        <v>3459</v>
      </c>
      <c r="F804" s="729" t="s">
        <v>3460</v>
      </c>
      <c r="G804" s="728" t="s">
        <v>4391</v>
      </c>
      <c r="H804" s="728" t="s">
        <v>4392</v>
      </c>
      <c r="I804" s="731">
        <v>3510.260009765625</v>
      </c>
      <c r="J804" s="731">
        <v>3</v>
      </c>
      <c r="K804" s="732">
        <v>10530.780029296875</v>
      </c>
    </row>
    <row r="805" spans="1:11" ht="14.4" customHeight="1" x14ac:dyDescent="0.3">
      <c r="A805" s="726" t="s">
        <v>569</v>
      </c>
      <c r="B805" s="727" t="s">
        <v>570</v>
      </c>
      <c r="C805" s="728" t="s">
        <v>3001</v>
      </c>
      <c r="D805" s="729" t="s">
        <v>3002</v>
      </c>
      <c r="E805" s="728" t="s">
        <v>3459</v>
      </c>
      <c r="F805" s="729" t="s">
        <v>3460</v>
      </c>
      <c r="G805" s="728" t="s">
        <v>4393</v>
      </c>
      <c r="H805" s="728" t="s">
        <v>4394</v>
      </c>
      <c r="I805" s="731">
        <v>3510.260009765625</v>
      </c>
      <c r="J805" s="731">
        <v>2</v>
      </c>
      <c r="K805" s="732">
        <v>7020.52001953125</v>
      </c>
    </row>
    <row r="806" spans="1:11" ht="14.4" customHeight="1" x14ac:dyDescent="0.3">
      <c r="A806" s="726" t="s">
        <v>569</v>
      </c>
      <c r="B806" s="727" t="s">
        <v>570</v>
      </c>
      <c r="C806" s="728" t="s">
        <v>3001</v>
      </c>
      <c r="D806" s="729" t="s">
        <v>3002</v>
      </c>
      <c r="E806" s="728" t="s">
        <v>3459</v>
      </c>
      <c r="F806" s="729" t="s">
        <v>3460</v>
      </c>
      <c r="G806" s="728" t="s">
        <v>4395</v>
      </c>
      <c r="H806" s="728" t="s">
        <v>4396</v>
      </c>
      <c r="I806" s="731">
        <v>3510.260009765625</v>
      </c>
      <c r="J806" s="731">
        <v>1</v>
      </c>
      <c r="K806" s="732">
        <v>3510.260009765625</v>
      </c>
    </row>
    <row r="807" spans="1:11" ht="14.4" customHeight="1" x14ac:dyDescent="0.3">
      <c r="A807" s="726" t="s">
        <v>569</v>
      </c>
      <c r="B807" s="727" t="s">
        <v>570</v>
      </c>
      <c r="C807" s="728" t="s">
        <v>3001</v>
      </c>
      <c r="D807" s="729" t="s">
        <v>3002</v>
      </c>
      <c r="E807" s="728" t="s">
        <v>3459</v>
      </c>
      <c r="F807" s="729" t="s">
        <v>3460</v>
      </c>
      <c r="G807" s="728" t="s">
        <v>4397</v>
      </c>
      <c r="H807" s="728" t="s">
        <v>4398</v>
      </c>
      <c r="I807" s="731">
        <v>3510.260009765625</v>
      </c>
      <c r="J807" s="731">
        <v>1</v>
      </c>
      <c r="K807" s="732">
        <v>3510.260009765625</v>
      </c>
    </row>
    <row r="808" spans="1:11" ht="14.4" customHeight="1" x14ac:dyDescent="0.3">
      <c r="A808" s="726" t="s">
        <v>569</v>
      </c>
      <c r="B808" s="727" t="s">
        <v>570</v>
      </c>
      <c r="C808" s="728" t="s">
        <v>3001</v>
      </c>
      <c r="D808" s="729" t="s">
        <v>3002</v>
      </c>
      <c r="E808" s="728" t="s">
        <v>3459</v>
      </c>
      <c r="F808" s="729" t="s">
        <v>3460</v>
      </c>
      <c r="G808" s="728" t="s">
        <v>4399</v>
      </c>
      <c r="H808" s="728" t="s">
        <v>4400</v>
      </c>
      <c r="I808" s="731">
        <v>4857.60009765625</v>
      </c>
      <c r="J808" s="731">
        <v>1</v>
      </c>
      <c r="K808" s="732">
        <v>4857.60009765625</v>
      </c>
    </row>
    <row r="809" spans="1:11" ht="14.4" customHeight="1" x14ac:dyDescent="0.3">
      <c r="A809" s="726" t="s">
        <v>569</v>
      </c>
      <c r="B809" s="727" t="s">
        <v>570</v>
      </c>
      <c r="C809" s="728" t="s">
        <v>3001</v>
      </c>
      <c r="D809" s="729" t="s">
        <v>3002</v>
      </c>
      <c r="E809" s="728" t="s">
        <v>3459</v>
      </c>
      <c r="F809" s="729" t="s">
        <v>3460</v>
      </c>
      <c r="G809" s="728" t="s">
        <v>4401</v>
      </c>
      <c r="H809" s="728" t="s">
        <v>4402</v>
      </c>
      <c r="I809" s="731">
        <v>4857.60009765625</v>
      </c>
      <c r="J809" s="731">
        <v>1</v>
      </c>
      <c r="K809" s="732">
        <v>4857.60009765625</v>
      </c>
    </row>
    <row r="810" spans="1:11" ht="14.4" customHeight="1" x14ac:dyDescent="0.3">
      <c r="A810" s="726" t="s">
        <v>569</v>
      </c>
      <c r="B810" s="727" t="s">
        <v>570</v>
      </c>
      <c r="C810" s="728" t="s">
        <v>3001</v>
      </c>
      <c r="D810" s="729" t="s">
        <v>3002</v>
      </c>
      <c r="E810" s="728" t="s">
        <v>3459</v>
      </c>
      <c r="F810" s="729" t="s">
        <v>3460</v>
      </c>
      <c r="G810" s="728" t="s">
        <v>4403</v>
      </c>
      <c r="H810" s="728" t="s">
        <v>4404</v>
      </c>
      <c r="I810" s="731">
        <v>4857.60009765625</v>
      </c>
      <c r="J810" s="731">
        <v>2</v>
      </c>
      <c r="K810" s="732">
        <v>9715.2001953125</v>
      </c>
    </row>
    <row r="811" spans="1:11" ht="14.4" customHeight="1" x14ac:dyDescent="0.3">
      <c r="A811" s="726" t="s">
        <v>569</v>
      </c>
      <c r="B811" s="727" t="s">
        <v>570</v>
      </c>
      <c r="C811" s="728" t="s">
        <v>3001</v>
      </c>
      <c r="D811" s="729" t="s">
        <v>3002</v>
      </c>
      <c r="E811" s="728" t="s">
        <v>3459</v>
      </c>
      <c r="F811" s="729" t="s">
        <v>3460</v>
      </c>
      <c r="G811" s="728" t="s">
        <v>4405</v>
      </c>
      <c r="H811" s="728" t="s">
        <v>4406</v>
      </c>
      <c r="I811" s="731">
        <v>4857.60009765625</v>
      </c>
      <c r="J811" s="731">
        <v>1</v>
      </c>
      <c r="K811" s="732">
        <v>4857.60009765625</v>
      </c>
    </row>
    <row r="812" spans="1:11" ht="14.4" customHeight="1" x14ac:dyDescent="0.3">
      <c r="A812" s="726" t="s">
        <v>569</v>
      </c>
      <c r="B812" s="727" t="s">
        <v>570</v>
      </c>
      <c r="C812" s="728" t="s">
        <v>3001</v>
      </c>
      <c r="D812" s="729" t="s">
        <v>3002</v>
      </c>
      <c r="E812" s="728" t="s">
        <v>3459</v>
      </c>
      <c r="F812" s="729" t="s">
        <v>3460</v>
      </c>
      <c r="G812" s="728" t="s">
        <v>4407</v>
      </c>
      <c r="H812" s="728" t="s">
        <v>4408</v>
      </c>
      <c r="I812" s="731">
        <v>4857.60009765625</v>
      </c>
      <c r="J812" s="731">
        <v>1</v>
      </c>
      <c r="K812" s="732">
        <v>4857.60009765625</v>
      </c>
    </row>
    <row r="813" spans="1:11" ht="14.4" customHeight="1" x14ac:dyDescent="0.3">
      <c r="A813" s="726" t="s">
        <v>569</v>
      </c>
      <c r="B813" s="727" t="s">
        <v>570</v>
      </c>
      <c r="C813" s="728" t="s">
        <v>3001</v>
      </c>
      <c r="D813" s="729" t="s">
        <v>3002</v>
      </c>
      <c r="E813" s="728" t="s">
        <v>3459</v>
      </c>
      <c r="F813" s="729" t="s">
        <v>3460</v>
      </c>
      <c r="G813" s="728" t="s">
        <v>4409</v>
      </c>
      <c r="H813" s="728" t="s">
        <v>4410</v>
      </c>
      <c r="I813" s="731">
        <v>4857.60009765625</v>
      </c>
      <c r="J813" s="731">
        <v>1</v>
      </c>
      <c r="K813" s="732">
        <v>4857.60009765625</v>
      </c>
    </row>
    <row r="814" spans="1:11" ht="14.4" customHeight="1" x14ac:dyDescent="0.3">
      <c r="A814" s="726" t="s">
        <v>569</v>
      </c>
      <c r="B814" s="727" t="s">
        <v>570</v>
      </c>
      <c r="C814" s="728" t="s">
        <v>3001</v>
      </c>
      <c r="D814" s="729" t="s">
        <v>3002</v>
      </c>
      <c r="E814" s="728" t="s">
        <v>3459</v>
      </c>
      <c r="F814" s="729" t="s">
        <v>3460</v>
      </c>
      <c r="G814" s="728" t="s">
        <v>4411</v>
      </c>
      <c r="H814" s="728" t="s">
        <v>4412</v>
      </c>
      <c r="I814" s="731">
        <v>241.5</v>
      </c>
      <c r="J814" s="731">
        <v>2</v>
      </c>
      <c r="K814" s="732">
        <v>483</v>
      </c>
    </row>
    <row r="815" spans="1:11" ht="14.4" customHeight="1" x14ac:dyDescent="0.3">
      <c r="A815" s="726" t="s">
        <v>569</v>
      </c>
      <c r="B815" s="727" t="s">
        <v>570</v>
      </c>
      <c r="C815" s="728" t="s">
        <v>3001</v>
      </c>
      <c r="D815" s="729" t="s">
        <v>3002</v>
      </c>
      <c r="E815" s="728" t="s">
        <v>3459</v>
      </c>
      <c r="F815" s="729" t="s">
        <v>3460</v>
      </c>
      <c r="G815" s="728" t="s">
        <v>4413</v>
      </c>
      <c r="H815" s="728" t="s">
        <v>4414</v>
      </c>
      <c r="I815" s="731">
        <v>1030</v>
      </c>
      <c r="J815" s="731">
        <v>2</v>
      </c>
      <c r="K815" s="732">
        <v>2060</v>
      </c>
    </row>
    <row r="816" spans="1:11" ht="14.4" customHeight="1" x14ac:dyDescent="0.3">
      <c r="A816" s="726" t="s">
        <v>569</v>
      </c>
      <c r="B816" s="727" t="s">
        <v>570</v>
      </c>
      <c r="C816" s="728" t="s">
        <v>3001</v>
      </c>
      <c r="D816" s="729" t="s">
        <v>3002</v>
      </c>
      <c r="E816" s="728" t="s">
        <v>3459</v>
      </c>
      <c r="F816" s="729" t="s">
        <v>3460</v>
      </c>
      <c r="G816" s="728" t="s">
        <v>4415</v>
      </c>
      <c r="H816" s="728" t="s">
        <v>4416</v>
      </c>
      <c r="I816" s="731">
        <v>1321.3399658203125</v>
      </c>
      <c r="J816" s="731">
        <v>1</v>
      </c>
      <c r="K816" s="732">
        <v>1321.3399658203125</v>
      </c>
    </row>
    <row r="817" spans="1:11" ht="14.4" customHeight="1" x14ac:dyDescent="0.3">
      <c r="A817" s="726" t="s">
        <v>569</v>
      </c>
      <c r="B817" s="727" t="s">
        <v>570</v>
      </c>
      <c r="C817" s="728" t="s">
        <v>3001</v>
      </c>
      <c r="D817" s="729" t="s">
        <v>3002</v>
      </c>
      <c r="E817" s="728" t="s">
        <v>3459</v>
      </c>
      <c r="F817" s="729" t="s">
        <v>3460</v>
      </c>
      <c r="G817" s="728" t="s">
        <v>4417</v>
      </c>
      <c r="H817" s="728" t="s">
        <v>4418</v>
      </c>
      <c r="I817" s="731">
        <v>617.98001098632812</v>
      </c>
      <c r="J817" s="731">
        <v>4</v>
      </c>
      <c r="K817" s="732">
        <v>2471.8900146484375</v>
      </c>
    </row>
    <row r="818" spans="1:11" ht="14.4" customHeight="1" x14ac:dyDescent="0.3">
      <c r="A818" s="726" t="s">
        <v>569</v>
      </c>
      <c r="B818" s="727" t="s">
        <v>570</v>
      </c>
      <c r="C818" s="728" t="s">
        <v>3001</v>
      </c>
      <c r="D818" s="729" t="s">
        <v>3002</v>
      </c>
      <c r="E818" s="728" t="s">
        <v>3459</v>
      </c>
      <c r="F818" s="729" t="s">
        <v>3460</v>
      </c>
      <c r="G818" s="728" t="s">
        <v>4419</v>
      </c>
      <c r="H818" s="728" t="s">
        <v>4420</v>
      </c>
      <c r="I818" s="731">
        <v>617.96499633789062</v>
      </c>
      <c r="J818" s="731">
        <v>3</v>
      </c>
      <c r="K818" s="732">
        <v>1853.8900756835937</v>
      </c>
    </row>
    <row r="819" spans="1:11" ht="14.4" customHeight="1" x14ac:dyDescent="0.3">
      <c r="A819" s="726" t="s">
        <v>569</v>
      </c>
      <c r="B819" s="727" t="s">
        <v>570</v>
      </c>
      <c r="C819" s="728" t="s">
        <v>3001</v>
      </c>
      <c r="D819" s="729" t="s">
        <v>3002</v>
      </c>
      <c r="E819" s="728" t="s">
        <v>3459</v>
      </c>
      <c r="F819" s="729" t="s">
        <v>3460</v>
      </c>
      <c r="G819" s="728" t="s">
        <v>4421</v>
      </c>
      <c r="H819" s="728" t="s">
        <v>4422</v>
      </c>
      <c r="I819" s="731">
        <v>617.96250915527344</v>
      </c>
      <c r="J819" s="731">
        <v>5</v>
      </c>
      <c r="K819" s="732">
        <v>3089.8101196289062</v>
      </c>
    </row>
    <row r="820" spans="1:11" ht="14.4" customHeight="1" x14ac:dyDescent="0.3">
      <c r="A820" s="726" t="s">
        <v>569</v>
      </c>
      <c r="B820" s="727" t="s">
        <v>570</v>
      </c>
      <c r="C820" s="728" t="s">
        <v>3001</v>
      </c>
      <c r="D820" s="729" t="s">
        <v>3002</v>
      </c>
      <c r="E820" s="728" t="s">
        <v>3459</v>
      </c>
      <c r="F820" s="729" t="s">
        <v>3460</v>
      </c>
      <c r="G820" s="728" t="s">
        <v>4423</v>
      </c>
      <c r="H820" s="728" t="s">
        <v>4424</v>
      </c>
      <c r="I820" s="731">
        <v>617.96002197265625</v>
      </c>
      <c r="J820" s="731">
        <v>4</v>
      </c>
      <c r="K820" s="732">
        <v>2471.840087890625</v>
      </c>
    </row>
    <row r="821" spans="1:11" ht="14.4" customHeight="1" x14ac:dyDescent="0.3">
      <c r="A821" s="726" t="s">
        <v>569</v>
      </c>
      <c r="B821" s="727" t="s">
        <v>570</v>
      </c>
      <c r="C821" s="728" t="s">
        <v>3001</v>
      </c>
      <c r="D821" s="729" t="s">
        <v>3002</v>
      </c>
      <c r="E821" s="728" t="s">
        <v>3459</v>
      </c>
      <c r="F821" s="729" t="s">
        <v>3460</v>
      </c>
      <c r="G821" s="728" t="s">
        <v>4425</v>
      </c>
      <c r="H821" s="728" t="s">
        <v>4426</v>
      </c>
      <c r="I821" s="731">
        <v>617.98001098632812</v>
      </c>
      <c r="J821" s="731">
        <v>2</v>
      </c>
      <c r="K821" s="732">
        <v>1235.9600219726562</v>
      </c>
    </row>
    <row r="822" spans="1:11" ht="14.4" customHeight="1" x14ac:dyDescent="0.3">
      <c r="A822" s="726" t="s">
        <v>569</v>
      </c>
      <c r="B822" s="727" t="s">
        <v>570</v>
      </c>
      <c r="C822" s="728" t="s">
        <v>3001</v>
      </c>
      <c r="D822" s="729" t="s">
        <v>3002</v>
      </c>
      <c r="E822" s="728" t="s">
        <v>3459</v>
      </c>
      <c r="F822" s="729" t="s">
        <v>3460</v>
      </c>
      <c r="G822" s="728" t="s">
        <v>4427</v>
      </c>
      <c r="H822" s="728" t="s">
        <v>4428</v>
      </c>
      <c r="I822" s="731">
        <v>617.96002197265625</v>
      </c>
      <c r="J822" s="731">
        <v>1</v>
      </c>
      <c r="K822" s="732">
        <v>617.96002197265625</v>
      </c>
    </row>
    <row r="823" spans="1:11" ht="14.4" customHeight="1" x14ac:dyDescent="0.3">
      <c r="A823" s="726" t="s">
        <v>569</v>
      </c>
      <c r="B823" s="727" t="s">
        <v>570</v>
      </c>
      <c r="C823" s="728" t="s">
        <v>3001</v>
      </c>
      <c r="D823" s="729" t="s">
        <v>3002</v>
      </c>
      <c r="E823" s="728" t="s">
        <v>3459</v>
      </c>
      <c r="F823" s="729" t="s">
        <v>3460</v>
      </c>
      <c r="G823" s="728" t="s">
        <v>4429</v>
      </c>
      <c r="H823" s="728" t="s">
        <v>4430</v>
      </c>
      <c r="I823" s="731">
        <v>403.51998901367187</v>
      </c>
      <c r="J823" s="731">
        <v>4</v>
      </c>
      <c r="K823" s="732">
        <v>1614.0799560546875</v>
      </c>
    </row>
    <row r="824" spans="1:11" ht="14.4" customHeight="1" x14ac:dyDescent="0.3">
      <c r="A824" s="726" t="s">
        <v>569</v>
      </c>
      <c r="B824" s="727" t="s">
        <v>570</v>
      </c>
      <c r="C824" s="728" t="s">
        <v>3001</v>
      </c>
      <c r="D824" s="729" t="s">
        <v>3002</v>
      </c>
      <c r="E824" s="728" t="s">
        <v>3459</v>
      </c>
      <c r="F824" s="729" t="s">
        <v>3460</v>
      </c>
      <c r="G824" s="728" t="s">
        <v>4431</v>
      </c>
      <c r="H824" s="728" t="s">
        <v>4432</v>
      </c>
      <c r="I824" s="731">
        <v>403.51998901367187</v>
      </c>
      <c r="J824" s="731">
        <v>4</v>
      </c>
      <c r="K824" s="732">
        <v>1614.0700073242187</v>
      </c>
    </row>
    <row r="825" spans="1:11" ht="14.4" customHeight="1" x14ac:dyDescent="0.3">
      <c r="A825" s="726" t="s">
        <v>569</v>
      </c>
      <c r="B825" s="727" t="s">
        <v>570</v>
      </c>
      <c r="C825" s="728" t="s">
        <v>3001</v>
      </c>
      <c r="D825" s="729" t="s">
        <v>3002</v>
      </c>
      <c r="E825" s="728" t="s">
        <v>3459</v>
      </c>
      <c r="F825" s="729" t="s">
        <v>3460</v>
      </c>
      <c r="G825" s="728" t="s">
        <v>4433</v>
      </c>
      <c r="H825" s="728" t="s">
        <v>4434</v>
      </c>
      <c r="I825" s="731">
        <v>403.51999511718748</v>
      </c>
      <c r="J825" s="731">
        <v>7</v>
      </c>
      <c r="K825" s="732">
        <v>2824.6400451660156</v>
      </c>
    </row>
    <row r="826" spans="1:11" ht="14.4" customHeight="1" x14ac:dyDescent="0.3">
      <c r="A826" s="726" t="s">
        <v>569</v>
      </c>
      <c r="B826" s="727" t="s">
        <v>570</v>
      </c>
      <c r="C826" s="728" t="s">
        <v>3001</v>
      </c>
      <c r="D826" s="729" t="s">
        <v>3002</v>
      </c>
      <c r="E826" s="728" t="s">
        <v>3459</v>
      </c>
      <c r="F826" s="729" t="s">
        <v>3460</v>
      </c>
      <c r="G826" s="728" t="s">
        <v>4435</v>
      </c>
      <c r="H826" s="728" t="s">
        <v>4436</v>
      </c>
      <c r="I826" s="731">
        <v>403.52427891322543</v>
      </c>
      <c r="J826" s="731">
        <v>13</v>
      </c>
      <c r="K826" s="732">
        <v>5245.8098754882812</v>
      </c>
    </row>
    <row r="827" spans="1:11" ht="14.4" customHeight="1" x14ac:dyDescent="0.3">
      <c r="A827" s="726" t="s">
        <v>569</v>
      </c>
      <c r="B827" s="727" t="s">
        <v>570</v>
      </c>
      <c r="C827" s="728" t="s">
        <v>3001</v>
      </c>
      <c r="D827" s="729" t="s">
        <v>3002</v>
      </c>
      <c r="E827" s="728" t="s">
        <v>3459</v>
      </c>
      <c r="F827" s="729" t="s">
        <v>3460</v>
      </c>
      <c r="G827" s="728" t="s">
        <v>4437</v>
      </c>
      <c r="H827" s="728" t="s">
        <v>4438</v>
      </c>
      <c r="I827" s="731">
        <v>403.52537888746997</v>
      </c>
      <c r="J827" s="731">
        <v>29</v>
      </c>
      <c r="K827" s="732">
        <v>11702.2099609375</v>
      </c>
    </row>
    <row r="828" spans="1:11" ht="14.4" customHeight="1" x14ac:dyDescent="0.3">
      <c r="A828" s="726" t="s">
        <v>569</v>
      </c>
      <c r="B828" s="727" t="s">
        <v>570</v>
      </c>
      <c r="C828" s="728" t="s">
        <v>3001</v>
      </c>
      <c r="D828" s="729" t="s">
        <v>3002</v>
      </c>
      <c r="E828" s="728" t="s">
        <v>3459</v>
      </c>
      <c r="F828" s="729" t="s">
        <v>3460</v>
      </c>
      <c r="G828" s="728" t="s">
        <v>4439</v>
      </c>
      <c r="H828" s="728" t="s">
        <v>4440</v>
      </c>
      <c r="I828" s="731">
        <v>403.52089899236506</v>
      </c>
      <c r="J828" s="731">
        <v>22</v>
      </c>
      <c r="K828" s="732">
        <v>8877.4798278808594</v>
      </c>
    </row>
    <row r="829" spans="1:11" ht="14.4" customHeight="1" x14ac:dyDescent="0.3">
      <c r="A829" s="726" t="s">
        <v>569</v>
      </c>
      <c r="B829" s="727" t="s">
        <v>570</v>
      </c>
      <c r="C829" s="728" t="s">
        <v>3001</v>
      </c>
      <c r="D829" s="729" t="s">
        <v>3002</v>
      </c>
      <c r="E829" s="728" t="s">
        <v>3459</v>
      </c>
      <c r="F829" s="729" t="s">
        <v>3460</v>
      </c>
      <c r="G829" s="728" t="s">
        <v>4441</v>
      </c>
      <c r="H829" s="728" t="s">
        <v>4442</v>
      </c>
      <c r="I829" s="731">
        <v>403.52554999457465</v>
      </c>
      <c r="J829" s="731">
        <v>15</v>
      </c>
      <c r="K829" s="732">
        <v>6052.8698425292969</v>
      </c>
    </row>
    <row r="830" spans="1:11" ht="14.4" customHeight="1" x14ac:dyDescent="0.3">
      <c r="A830" s="726" t="s">
        <v>569</v>
      </c>
      <c r="B830" s="727" t="s">
        <v>570</v>
      </c>
      <c r="C830" s="728" t="s">
        <v>3001</v>
      </c>
      <c r="D830" s="729" t="s">
        <v>3002</v>
      </c>
      <c r="E830" s="728" t="s">
        <v>3459</v>
      </c>
      <c r="F830" s="729" t="s">
        <v>3460</v>
      </c>
      <c r="G830" s="728" t="s">
        <v>4443</v>
      </c>
      <c r="H830" s="728" t="s">
        <v>4444</v>
      </c>
      <c r="I830" s="731">
        <v>403.52499389648437</v>
      </c>
      <c r="J830" s="731">
        <v>5</v>
      </c>
      <c r="K830" s="732">
        <v>2017.6399841308594</v>
      </c>
    </row>
    <row r="831" spans="1:11" ht="14.4" customHeight="1" x14ac:dyDescent="0.3">
      <c r="A831" s="726" t="s">
        <v>569</v>
      </c>
      <c r="B831" s="727" t="s">
        <v>570</v>
      </c>
      <c r="C831" s="728" t="s">
        <v>3001</v>
      </c>
      <c r="D831" s="729" t="s">
        <v>3002</v>
      </c>
      <c r="E831" s="728" t="s">
        <v>3459</v>
      </c>
      <c r="F831" s="729" t="s">
        <v>3460</v>
      </c>
      <c r="G831" s="728" t="s">
        <v>4445</v>
      </c>
      <c r="H831" s="728" t="s">
        <v>4446</v>
      </c>
      <c r="I831" s="731">
        <v>403.52142333984375</v>
      </c>
      <c r="J831" s="731">
        <v>18</v>
      </c>
      <c r="K831" s="732">
        <v>7263.3898620605469</v>
      </c>
    </row>
    <row r="832" spans="1:11" ht="14.4" customHeight="1" x14ac:dyDescent="0.3">
      <c r="A832" s="726" t="s">
        <v>569</v>
      </c>
      <c r="B832" s="727" t="s">
        <v>570</v>
      </c>
      <c r="C832" s="728" t="s">
        <v>3001</v>
      </c>
      <c r="D832" s="729" t="s">
        <v>3002</v>
      </c>
      <c r="E832" s="728" t="s">
        <v>3459</v>
      </c>
      <c r="F832" s="729" t="s">
        <v>3460</v>
      </c>
      <c r="G832" s="728" t="s">
        <v>4447</v>
      </c>
      <c r="H832" s="728" t="s">
        <v>4448</v>
      </c>
      <c r="I832" s="731">
        <v>403.51998901367187</v>
      </c>
      <c r="J832" s="731">
        <v>3</v>
      </c>
      <c r="K832" s="732">
        <v>1210.5699462890625</v>
      </c>
    </row>
    <row r="833" spans="1:11" ht="14.4" customHeight="1" x14ac:dyDescent="0.3">
      <c r="A833" s="726" t="s">
        <v>569</v>
      </c>
      <c r="B833" s="727" t="s">
        <v>570</v>
      </c>
      <c r="C833" s="728" t="s">
        <v>3001</v>
      </c>
      <c r="D833" s="729" t="s">
        <v>3002</v>
      </c>
      <c r="E833" s="728" t="s">
        <v>3459</v>
      </c>
      <c r="F833" s="729" t="s">
        <v>3460</v>
      </c>
      <c r="G833" s="728" t="s">
        <v>4449</v>
      </c>
      <c r="H833" s="728" t="s">
        <v>4450</v>
      </c>
      <c r="I833" s="731">
        <v>403.51998901367187</v>
      </c>
      <c r="J833" s="731">
        <v>1</v>
      </c>
      <c r="K833" s="732">
        <v>403.51998901367187</v>
      </c>
    </row>
    <row r="834" spans="1:11" ht="14.4" customHeight="1" x14ac:dyDescent="0.3">
      <c r="A834" s="726" t="s">
        <v>569</v>
      </c>
      <c r="B834" s="727" t="s">
        <v>570</v>
      </c>
      <c r="C834" s="728" t="s">
        <v>3001</v>
      </c>
      <c r="D834" s="729" t="s">
        <v>3002</v>
      </c>
      <c r="E834" s="728" t="s">
        <v>3459</v>
      </c>
      <c r="F834" s="729" t="s">
        <v>3460</v>
      </c>
      <c r="G834" s="728" t="s">
        <v>4451</v>
      </c>
      <c r="H834" s="728" t="s">
        <v>4452</v>
      </c>
      <c r="I834" s="731">
        <v>403.5</v>
      </c>
      <c r="J834" s="731">
        <v>1</v>
      </c>
      <c r="K834" s="732">
        <v>403.5</v>
      </c>
    </row>
    <row r="835" spans="1:11" ht="14.4" customHeight="1" x14ac:dyDescent="0.3">
      <c r="A835" s="726" t="s">
        <v>569</v>
      </c>
      <c r="B835" s="727" t="s">
        <v>570</v>
      </c>
      <c r="C835" s="728" t="s">
        <v>3001</v>
      </c>
      <c r="D835" s="729" t="s">
        <v>3002</v>
      </c>
      <c r="E835" s="728" t="s">
        <v>3459</v>
      </c>
      <c r="F835" s="729" t="s">
        <v>3460</v>
      </c>
      <c r="G835" s="728" t="s">
        <v>4453</v>
      </c>
      <c r="H835" s="728" t="s">
        <v>4454</v>
      </c>
      <c r="I835" s="731">
        <v>403.51998901367187</v>
      </c>
      <c r="J835" s="731">
        <v>1</v>
      </c>
      <c r="K835" s="732">
        <v>403.51998901367187</v>
      </c>
    </row>
    <row r="836" spans="1:11" ht="14.4" customHeight="1" x14ac:dyDescent="0.3">
      <c r="A836" s="726" t="s">
        <v>569</v>
      </c>
      <c r="B836" s="727" t="s">
        <v>570</v>
      </c>
      <c r="C836" s="728" t="s">
        <v>3001</v>
      </c>
      <c r="D836" s="729" t="s">
        <v>3002</v>
      </c>
      <c r="E836" s="728" t="s">
        <v>3459</v>
      </c>
      <c r="F836" s="729" t="s">
        <v>3460</v>
      </c>
      <c r="G836" s="728" t="s">
        <v>4455</v>
      </c>
      <c r="H836" s="728" t="s">
        <v>4456</v>
      </c>
      <c r="I836" s="731">
        <v>403.52999877929687</v>
      </c>
      <c r="J836" s="731">
        <v>2</v>
      </c>
      <c r="K836" s="732">
        <v>807.04998779296875</v>
      </c>
    </row>
    <row r="837" spans="1:11" ht="14.4" customHeight="1" x14ac:dyDescent="0.3">
      <c r="A837" s="726" t="s">
        <v>569</v>
      </c>
      <c r="B837" s="727" t="s">
        <v>570</v>
      </c>
      <c r="C837" s="728" t="s">
        <v>3001</v>
      </c>
      <c r="D837" s="729" t="s">
        <v>3002</v>
      </c>
      <c r="E837" s="728" t="s">
        <v>3459</v>
      </c>
      <c r="F837" s="729" t="s">
        <v>3460</v>
      </c>
      <c r="G837" s="728" t="s">
        <v>4457</v>
      </c>
      <c r="H837" s="728" t="s">
        <v>4458</v>
      </c>
      <c r="I837" s="731">
        <v>398.64999389648438</v>
      </c>
      <c r="J837" s="731">
        <v>1</v>
      </c>
      <c r="K837" s="732">
        <v>398.64999389648438</v>
      </c>
    </row>
    <row r="838" spans="1:11" ht="14.4" customHeight="1" x14ac:dyDescent="0.3">
      <c r="A838" s="726" t="s">
        <v>569</v>
      </c>
      <c r="B838" s="727" t="s">
        <v>570</v>
      </c>
      <c r="C838" s="728" t="s">
        <v>3001</v>
      </c>
      <c r="D838" s="729" t="s">
        <v>3002</v>
      </c>
      <c r="E838" s="728" t="s">
        <v>3459</v>
      </c>
      <c r="F838" s="729" t="s">
        <v>3460</v>
      </c>
      <c r="G838" s="728" t="s">
        <v>4459</v>
      </c>
      <c r="H838" s="728" t="s">
        <v>4460</v>
      </c>
      <c r="I838" s="731">
        <v>398.64999389648438</v>
      </c>
      <c r="J838" s="731">
        <v>2</v>
      </c>
      <c r="K838" s="732">
        <v>797.29998779296875</v>
      </c>
    </row>
    <row r="839" spans="1:11" ht="14.4" customHeight="1" x14ac:dyDescent="0.3">
      <c r="A839" s="726" t="s">
        <v>569</v>
      </c>
      <c r="B839" s="727" t="s">
        <v>570</v>
      </c>
      <c r="C839" s="728" t="s">
        <v>3001</v>
      </c>
      <c r="D839" s="729" t="s">
        <v>3002</v>
      </c>
      <c r="E839" s="728" t="s">
        <v>3459</v>
      </c>
      <c r="F839" s="729" t="s">
        <v>3460</v>
      </c>
      <c r="G839" s="728" t="s">
        <v>4461</v>
      </c>
      <c r="H839" s="728" t="s">
        <v>4462</v>
      </c>
      <c r="I839" s="731">
        <v>398.64500427246094</v>
      </c>
      <c r="J839" s="731">
        <v>2</v>
      </c>
      <c r="K839" s="732">
        <v>797.29000854492187</v>
      </c>
    </row>
    <row r="840" spans="1:11" ht="14.4" customHeight="1" x14ac:dyDescent="0.3">
      <c r="A840" s="726" t="s">
        <v>569</v>
      </c>
      <c r="B840" s="727" t="s">
        <v>570</v>
      </c>
      <c r="C840" s="728" t="s">
        <v>3001</v>
      </c>
      <c r="D840" s="729" t="s">
        <v>3002</v>
      </c>
      <c r="E840" s="728" t="s">
        <v>3459</v>
      </c>
      <c r="F840" s="729" t="s">
        <v>3460</v>
      </c>
      <c r="G840" s="728" t="s">
        <v>4463</v>
      </c>
      <c r="H840" s="728" t="s">
        <v>4464</v>
      </c>
      <c r="I840" s="731">
        <v>398.62001037597656</v>
      </c>
      <c r="J840" s="731">
        <v>4</v>
      </c>
      <c r="K840" s="732">
        <v>1594.5200500488281</v>
      </c>
    </row>
    <row r="841" spans="1:11" ht="14.4" customHeight="1" x14ac:dyDescent="0.3">
      <c r="A841" s="726" t="s">
        <v>569</v>
      </c>
      <c r="B841" s="727" t="s">
        <v>570</v>
      </c>
      <c r="C841" s="728" t="s">
        <v>3001</v>
      </c>
      <c r="D841" s="729" t="s">
        <v>3002</v>
      </c>
      <c r="E841" s="728" t="s">
        <v>3459</v>
      </c>
      <c r="F841" s="729" t="s">
        <v>3460</v>
      </c>
      <c r="G841" s="728" t="s">
        <v>4465</v>
      </c>
      <c r="H841" s="728" t="s">
        <v>4466</v>
      </c>
      <c r="I841" s="731">
        <v>398.64999389648438</v>
      </c>
      <c r="J841" s="731">
        <v>1</v>
      </c>
      <c r="K841" s="732">
        <v>398.64999389648438</v>
      </c>
    </row>
    <row r="842" spans="1:11" ht="14.4" customHeight="1" x14ac:dyDescent="0.3">
      <c r="A842" s="726" t="s">
        <v>569</v>
      </c>
      <c r="B842" s="727" t="s">
        <v>570</v>
      </c>
      <c r="C842" s="728" t="s">
        <v>3001</v>
      </c>
      <c r="D842" s="729" t="s">
        <v>3002</v>
      </c>
      <c r="E842" s="728" t="s">
        <v>3459</v>
      </c>
      <c r="F842" s="729" t="s">
        <v>3460</v>
      </c>
      <c r="G842" s="728" t="s">
        <v>4467</v>
      </c>
      <c r="H842" s="728" t="s">
        <v>4468</v>
      </c>
      <c r="I842" s="731">
        <v>398.6400146484375</v>
      </c>
      <c r="J842" s="731">
        <v>3</v>
      </c>
      <c r="K842" s="732">
        <v>1195.9200439453125</v>
      </c>
    </row>
    <row r="843" spans="1:11" ht="14.4" customHeight="1" x14ac:dyDescent="0.3">
      <c r="A843" s="726" t="s">
        <v>569</v>
      </c>
      <c r="B843" s="727" t="s">
        <v>570</v>
      </c>
      <c r="C843" s="728" t="s">
        <v>3001</v>
      </c>
      <c r="D843" s="729" t="s">
        <v>3002</v>
      </c>
      <c r="E843" s="728" t="s">
        <v>3459</v>
      </c>
      <c r="F843" s="729" t="s">
        <v>3460</v>
      </c>
      <c r="G843" s="728" t="s">
        <v>4469</v>
      </c>
      <c r="H843" s="728" t="s">
        <v>4470</v>
      </c>
      <c r="I843" s="731">
        <v>398.64999389648438</v>
      </c>
      <c r="J843" s="731">
        <v>1</v>
      </c>
      <c r="K843" s="732">
        <v>398.64999389648438</v>
      </c>
    </row>
    <row r="844" spans="1:11" ht="14.4" customHeight="1" x14ac:dyDescent="0.3">
      <c r="A844" s="726" t="s">
        <v>569</v>
      </c>
      <c r="B844" s="727" t="s">
        <v>570</v>
      </c>
      <c r="C844" s="728" t="s">
        <v>3001</v>
      </c>
      <c r="D844" s="729" t="s">
        <v>3002</v>
      </c>
      <c r="E844" s="728" t="s">
        <v>3459</v>
      </c>
      <c r="F844" s="729" t="s">
        <v>3460</v>
      </c>
      <c r="G844" s="728" t="s">
        <v>4471</v>
      </c>
      <c r="H844" s="728" t="s">
        <v>4472</v>
      </c>
      <c r="I844" s="731">
        <v>398.64999389648438</v>
      </c>
      <c r="J844" s="731">
        <v>1</v>
      </c>
      <c r="K844" s="732">
        <v>398.64999389648438</v>
      </c>
    </row>
    <row r="845" spans="1:11" ht="14.4" customHeight="1" x14ac:dyDescent="0.3">
      <c r="A845" s="726" t="s">
        <v>569</v>
      </c>
      <c r="B845" s="727" t="s">
        <v>570</v>
      </c>
      <c r="C845" s="728" t="s">
        <v>3001</v>
      </c>
      <c r="D845" s="729" t="s">
        <v>3002</v>
      </c>
      <c r="E845" s="728" t="s">
        <v>3459</v>
      </c>
      <c r="F845" s="729" t="s">
        <v>3460</v>
      </c>
      <c r="G845" s="728" t="s">
        <v>4473</v>
      </c>
      <c r="H845" s="728" t="s">
        <v>4474</v>
      </c>
      <c r="I845" s="731">
        <v>657.77001953125</v>
      </c>
      <c r="J845" s="731">
        <v>1</v>
      </c>
      <c r="K845" s="732">
        <v>657.77001953125</v>
      </c>
    </row>
    <row r="846" spans="1:11" ht="14.4" customHeight="1" x14ac:dyDescent="0.3">
      <c r="A846" s="726" t="s">
        <v>569</v>
      </c>
      <c r="B846" s="727" t="s">
        <v>570</v>
      </c>
      <c r="C846" s="728" t="s">
        <v>3001</v>
      </c>
      <c r="D846" s="729" t="s">
        <v>3002</v>
      </c>
      <c r="E846" s="728" t="s">
        <v>3459</v>
      </c>
      <c r="F846" s="729" t="s">
        <v>3460</v>
      </c>
      <c r="G846" s="728" t="s">
        <v>4475</v>
      </c>
      <c r="H846" s="728" t="s">
        <v>4476</v>
      </c>
      <c r="I846" s="731">
        <v>657.780029296875</v>
      </c>
      <c r="J846" s="731">
        <v>1</v>
      </c>
      <c r="K846" s="732">
        <v>657.780029296875</v>
      </c>
    </row>
    <row r="847" spans="1:11" ht="14.4" customHeight="1" x14ac:dyDescent="0.3">
      <c r="A847" s="726" t="s">
        <v>569</v>
      </c>
      <c r="B847" s="727" t="s">
        <v>570</v>
      </c>
      <c r="C847" s="728" t="s">
        <v>3001</v>
      </c>
      <c r="D847" s="729" t="s">
        <v>3002</v>
      </c>
      <c r="E847" s="728" t="s">
        <v>3459</v>
      </c>
      <c r="F847" s="729" t="s">
        <v>3460</v>
      </c>
      <c r="G847" s="728" t="s">
        <v>4477</v>
      </c>
      <c r="H847" s="728" t="s">
        <v>4478</v>
      </c>
      <c r="I847" s="731">
        <v>597.5</v>
      </c>
      <c r="J847" s="731">
        <v>3</v>
      </c>
      <c r="K847" s="732">
        <v>1793.25</v>
      </c>
    </row>
    <row r="848" spans="1:11" ht="14.4" customHeight="1" x14ac:dyDescent="0.3">
      <c r="A848" s="726" t="s">
        <v>569</v>
      </c>
      <c r="B848" s="727" t="s">
        <v>570</v>
      </c>
      <c r="C848" s="728" t="s">
        <v>3001</v>
      </c>
      <c r="D848" s="729" t="s">
        <v>3002</v>
      </c>
      <c r="E848" s="728" t="s">
        <v>3459</v>
      </c>
      <c r="F848" s="729" t="s">
        <v>3460</v>
      </c>
      <c r="G848" s="728" t="s">
        <v>4479</v>
      </c>
      <c r="H848" s="728" t="s">
        <v>4480</v>
      </c>
      <c r="I848" s="731">
        <v>597.12333170572913</v>
      </c>
      <c r="J848" s="731">
        <v>3</v>
      </c>
      <c r="K848" s="732">
        <v>1791.3699951171875</v>
      </c>
    </row>
    <row r="849" spans="1:11" ht="14.4" customHeight="1" x14ac:dyDescent="0.3">
      <c r="A849" s="726" t="s">
        <v>569</v>
      </c>
      <c r="B849" s="727" t="s">
        <v>570</v>
      </c>
      <c r="C849" s="728" t="s">
        <v>3001</v>
      </c>
      <c r="D849" s="729" t="s">
        <v>3002</v>
      </c>
      <c r="E849" s="728" t="s">
        <v>3459</v>
      </c>
      <c r="F849" s="729" t="s">
        <v>3460</v>
      </c>
      <c r="G849" s="728" t="s">
        <v>4481</v>
      </c>
      <c r="H849" s="728" t="s">
        <v>4482</v>
      </c>
      <c r="I849" s="731">
        <v>588.91998291015625</v>
      </c>
      <c r="J849" s="731">
        <v>5</v>
      </c>
      <c r="K849" s="732">
        <v>2944.590087890625</v>
      </c>
    </row>
    <row r="850" spans="1:11" ht="14.4" customHeight="1" x14ac:dyDescent="0.3">
      <c r="A850" s="726" t="s">
        <v>569</v>
      </c>
      <c r="B850" s="727" t="s">
        <v>570</v>
      </c>
      <c r="C850" s="728" t="s">
        <v>3001</v>
      </c>
      <c r="D850" s="729" t="s">
        <v>3002</v>
      </c>
      <c r="E850" s="728" t="s">
        <v>3459</v>
      </c>
      <c r="F850" s="729" t="s">
        <v>3460</v>
      </c>
      <c r="G850" s="728" t="s">
        <v>4483</v>
      </c>
      <c r="H850" s="728" t="s">
        <v>4484</v>
      </c>
      <c r="I850" s="731">
        <v>596.56500244140625</v>
      </c>
      <c r="J850" s="731">
        <v>3</v>
      </c>
      <c r="K850" s="732">
        <v>1789.510009765625</v>
      </c>
    </row>
    <row r="851" spans="1:11" ht="14.4" customHeight="1" x14ac:dyDescent="0.3">
      <c r="A851" s="726" t="s">
        <v>569</v>
      </c>
      <c r="B851" s="727" t="s">
        <v>570</v>
      </c>
      <c r="C851" s="728" t="s">
        <v>3001</v>
      </c>
      <c r="D851" s="729" t="s">
        <v>3002</v>
      </c>
      <c r="E851" s="728" t="s">
        <v>3459</v>
      </c>
      <c r="F851" s="729" t="s">
        <v>3460</v>
      </c>
      <c r="G851" s="728" t="s">
        <v>4485</v>
      </c>
      <c r="H851" s="728" t="s">
        <v>4486</v>
      </c>
      <c r="I851" s="731">
        <v>588.91998291015625</v>
      </c>
      <c r="J851" s="731">
        <v>2</v>
      </c>
      <c r="K851" s="732">
        <v>1177.8399658203125</v>
      </c>
    </row>
    <row r="852" spans="1:11" ht="14.4" customHeight="1" x14ac:dyDescent="0.3">
      <c r="A852" s="726" t="s">
        <v>569</v>
      </c>
      <c r="B852" s="727" t="s">
        <v>570</v>
      </c>
      <c r="C852" s="728" t="s">
        <v>3001</v>
      </c>
      <c r="D852" s="729" t="s">
        <v>3002</v>
      </c>
      <c r="E852" s="728" t="s">
        <v>3459</v>
      </c>
      <c r="F852" s="729" t="s">
        <v>3460</v>
      </c>
      <c r="G852" s="728" t="s">
        <v>4487</v>
      </c>
      <c r="H852" s="728" t="s">
        <v>4488</v>
      </c>
      <c r="I852" s="731">
        <v>596.3800048828125</v>
      </c>
      <c r="J852" s="731">
        <v>1</v>
      </c>
      <c r="K852" s="732">
        <v>596.3800048828125</v>
      </c>
    </row>
    <row r="853" spans="1:11" ht="14.4" customHeight="1" x14ac:dyDescent="0.3">
      <c r="A853" s="726" t="s">
        <v>569</v>
      </c>
      <c r="B853" s="727" t="s">
        <v>570</v>
      </c>
      <c r="C853" s="728" t="s">
        <v>3001</v>
      </c>
      <c r="D853" s="729" t="s">
        <v>3002</v>
      </c>
      <c r="E853" s="728" t="s">
        <v>3459</v>
      </c>
      <c r="F853" s="729" t="s">
        <v>3460</v>
      </c>
      <c r="G853" s="728" t="s">
        <v>4489</v>
      </c>
      <c r="H853" s="728" t="s">
        <v>4490</v>
      </c>
      <c r="I853" s="731">
        <v>588.27001953125</v>
      </c>
      <c r="J853" s="731">
        <v>2</v>
      </c>
      <c r="K853" s="732">
        <v>1176.5400390625</v>
      </c>
    </row>
    <row r="854" spans="1:11" ht="14.4" customHeight="1" x14ac:dyDescent="0.3">
      <c r="A854" s="726" t="s">
        <v>569</v>
      </c>
      <c r="B854" s="727" t="s">
        <v>570</v>
      </c>
      <c r="C854" s="728" t="s">
        <v>3001</v>
      </c>
      <c r="D854" s="729" t="s">
        <v>3002</v>
      </c>
      <c r="E854" s="728" t="s">
        <v>3459</v>
      </c>
      <c r="F854" s="729" t="s">
        <v>3460</v>
      </c>
      <c r="G854" s="728" t="s">
        <v>4491</v>
      </c>
      <c r="H854" s="728" t="s">
        <v>4492</v>
      </c>
      <c r="I854" s="731">
        <v>640.83001708984375</v>
      </c>
      <c r="J854" s="731">
        <v>1</v>
      </c>
      <c r="K854" s="732">
        <v>640.83001708984375</v>
      </c>
    </row>
    <row r="855" spans="1:11" ht="14.4" customHeight="1" x14ac:dyDescent="0.3">
      <c r="A855" s="726" t="s">
        <v>569</v>
      </c>
      <c r="B855" s="727" t="s">
        <v>570</v>
      </c>
      <c r="C855" s="728" t="s">
        <v>3001</v>
      </c>
      <c r="D855" s="729" t="s">
        <v>3002</v>
      </c>
      <c r="E855" s="728" t="s">
        <v>3459</v>
      </c>
      <c r="F855" s="729" t="s">
        <v>3460</v>
      </c>
      <c r="G855" s="728" t="s">
        <v>4493</v>
      </c>
      <c r="H855" s="728" t="s">
        <v>4494</v>
      </c>
      <c r="I855" s="731">
        <v>640.94500732421875</v>
      </c>
      <c r="J855" s="731">
        <v>2</v>
      </c>
      <c r="K855" s="732">
        <v>1281.8900146484375</v>
      </c>
    </row>
    <row r="856" spans="1:11" ht="14.4" customHeight="1" x14ac:dyDescent="0.3">
      <c r="A856" s="726" t="s">
        <v>569</v>
      </c>
      <c r="B856" s="727" t="s">
        <v>570</v>
      </c>
      <c r="C856" s="728" t="s">
        <v>3001</v>
      </c>
      <c r="D856" s="729" t="s">
        <v>3002</v>
      </c>
      <c r="E856" s="728" t="s">
        <v>3459</v>
      </c>
      <c r="F856" s="729" t="s">
        <v>3460</v>
      </c>
      <c r="G856" s="728" t="s">
        <v>4495</v>
      </c>
      <c r="H856" s="728" t="s">
        <v>4496</v>
      </c>
      <c r="I856" s="731">
        <v>801.21002197265625</v>
      </c>
      <c r="J856" s="731">
        <v>2</v>
      </c>
      <c r="K856" s="732">
        <v>1602.4200439453125</v>
      </c>
    </row>
    <row r="857" spans="1:11" ht="14.4" customHeight="1" x14ac:dyDescent="0.3">
      <c r="A857" s="726" t="s">
        <v>569</v>
      </c>
      <c r="B857" s="727" t="s">
        <v>570</v>
      </c>
      <c r="C857" s="728" t="s">
        <v>3001</v>
      </c>
      <c r="D857" s="729" t="s">
        <v>3002</v>
      </c>
      <c r="E857" s="728" t="s">
        <v>3459</v>
      </c>
      <c r="F857" s="729" t="s">
        <v>3460</v>
      </c>
      <c r="G857" s="728" t="s">
        <v>4497</v>
      </c>
      <c r="H857" s="728" t="s">
        <v>4498</v>
      </c>
      <c r="I857" s="731">
        <v>801.20835367838538</v>
      </c>
      <c r="J857" s="731">
        <v>8</v>
      </c>
      <c r="K857" s="732">
        <v>6409.650146484375</v>
      </c>
    </row>
    <row r="858" spans="1:11" ht="14.4" customHeight="1" x14ac:dyDescent="0.3">
      <c r="A858" s="726" t="s">
        <v>569</v>
      </c>
      <c r="B858" s="727" t="s">
        <v>570</v>
      </c>
      <c r="C858" s="728" t="s">
        <v>3001</v>
      </c>
      <c r="D858" s="729" t="s">
        <v>3002</v>
      </c>
      <c r="E858" s="728" t="s">
        <v>3459</v>
      </c>
      <c r="F858" s="729" t="s">
        <v>3460</v>
      </c>
      <c r="G858" s="728" t="s">
        <v>4499</v>
      </c>
      <c r="H858" s="728" t="s">
        <v>4500</v>
      </c>
      <c r="I858" s="731">
        <v>404.5</v>
      </c>
      <c r="J858" s="731">
        <v>1</v>
      </c>
      <c r="K858" s="732">
        <v>404.5</v>
      </c>
    </row>
    <row r="859" spans="1:11" ht="14.4" customHeight="1" x14ac:dyDescent="0.3">
      <c r="A859" s="726" t="s">
        <v>569</v>
      </c>
      <c r="B859" s="727" t="s">
        <v>570</v>
      </c>
      <c r="C859" s="728" t="s">
        <v>3001</v>
      </c>
      <c r="D859" s="729" t="s">
        <v>3002</v>
      </c>
      <c r="E859" s="728" t="s">
        <v>3459</v>
      </c>
      <c r="F859" s="729" t="s">
        <v>3460</v>
      </c>
      <c r="G859" s="728" t="s">
        <v>4501</v>
      </c>
      <c r="H859" s="728" t="s">
        <v>4502</v>
      </c>
      <c r="I859" s="731">
        <v>405.5</v>
      </c>
      <c r="J859" s="731">
        <v>1</v>
      </c>
      <c r="K859" s="732">
        <v>405.5</v>
      </c>
    </row>
    <row r="860" spans="1:11" ht="14.4" customHeight="1" x14ac:dyDescent="0.3">
      <c r="A860" s="726" t="s">
        <v>569</v>
      </c>
      <c r="B860" s="727" t="s">
        <v>570</v>
      </c>
      <c r="C860" s="728" t="s">
        <v>3001</v>
      </c>
      <c r="D860" s="729" t="s">
        <v>3002</v>
      </c>
      <c r="E860" s="728" t="s">
        <v>3459</v>
      </c>
      <c r="F860" s="729" t="s">
        <v>3460</v>
      </c>
      <c r="G860" s="728" t="s">
        <v>4503</v>
      </c>
      <c r="H860" s="728" t="s">
        <v>4504</v>
      </c>
      <c r="I860" s="731">
        <v>404.5</v>
      </c>
      <c r="J860" s="731">
        <v>1</v>
      </c>
      <c r="K860" s="732">
        <v>404.5</v>
      </c>
    </row>
    <row r="861" spans="1:11" ht="14.4" customHeight="1" x14ac:dyDescent="0.3">
      <c r="A861" s="726" t="s">
        <v>569</v>
      </c>
      <c r="B861" s="727" t="s">
        <v>570</v>
      </c>
      <c r="C861" s="728" t="s">
        <v>3001</v>
      </c>
      <c r="D861" s="729" t="s">
        <v>3002</v>
      </c>
      <c r="E861" s="728" t="s">
        <v>3459</v>
      </c>
      <c r="F861" s="729" t="s">
        <v>3460</v>
      </c>
      <c r="G861" s="728" t="s">
        <v>4505</v>
      </c>
      <c r="H861" s="728" t="s">
        <v>4506</v>
      </c>
      <c r="I861" s="731">
        <v>801.20501708984375</v>
      </c>
      <c r="J861" s="731">
        <v>6</v>
      </c>
      <c r="K861" s="732">
        <v>4807.2200927734375</v>
      </c>
    </row>
    <row r="862" spans="1:11" ht="14.4" customHeight="1" x14ac:dyDescent="0.3">
      <c r="A862" s="726" t="s">
        <v>569</v>
      </c>
      <c r="B862" s="727" t="s">
        <v>570</v>
      </c>
      <c r="C862" s="728" t="s">
        <v>3001</v>
      </c>
      <c r="D862" s="729" t="s">
        <v>3002</v>
      </c>
      <c r="E862" s="728" t="s">
        <v>3459</v>
      </c>
      <c r="F862" s="729" t="s">
        <v>3460</v>
      </c>
      <c r="G862" s="728" t="s">
        <v>4507</v>
      </c>
      <c r="H862" s="728" t="s">
        <v>4508</v>
      </c>
      <c r="I862" s="731">
        <v>527.8499755859375</v>
      </c>
      <c r="J862" s="731">
        <v>4</v>
      </c>
      <c r="K862" s="732">
        <v>2111.39990234375</v>
      </c>
    </row>
    <row r="863" spans="1:11" ht="14.4" customHeight="1" x14ac:dyDescent="0.3">
      <c r="A863" s="726" t="s">
        <v>569</v>
      </c>
      <c r="B863" s="727" t="s">
        <v>570</v>
      </c>
      <c r="C863" s="728" t="s">
        <v>3001</v>
      </c>
      <c r="D863" s="729" t="s">
        <v>3002</v>
      </c>
      <c r="E863" s="728" t="s">
        <v>3459</v>
      </c>
      <c r="F863" s="729" t="s">
        <v>3460</v>
      </c>
      <c r="G863" s="728" t="s">
        <v>4509</v>
      </c>
      <c r="H863" s="728" t="s">
        <v>4510</v>
      </c>
      <c r="I863" s="731">
        <v>527.8499755859375</v>
      </c>
      <c r="J863" s="731">
        <v>32</v>
      </c>
      <c r="K863" s="732">
        <v>16891.19970703125</v>
      </c>
    </row>
    <row r="864" spans="1:11" ht="14.4" customHeight="1" x14ac:dyDescent="0.3">
      <c r="A864" s="726" t="s">
        <v>569</v>
      </c>
      <c r="B864" s="727" t="s">
        <v>570</v>
      </c>
      <c r="C864" s="728" t="s">
        <v>3001</v>
      </c>
      <c r="D864" s="729" t="s">
        <v>3002</v>
      </c>
      <c r="E864" s="728" t="s">
        <v>3459</v>
      </c>
      <c r="F864" s="729" t="s">
        <v>3460</v>
      </c>
      <c r="G864" s="728" t="s">
        <v>4511</v>
      </c>
      <c r="H864" s="728" t="s">
        <v>4512</v>
      </c>
      <c r="I864" s="731">
        <v>527.8499755859375</v>
      </c>
      <c r="J864" s="731">
        <v>32</v>
      </c>
      <c r="K864" s="732">
        <v>16891.199462890625</v>
      </c>
    </row>
    <row r="865" spans="1:11" ht="14.4" customHeight="1" x14ac:dyDescent="0.3">
      <c r="A865" s="726" t="s">
        <v>569</v>
      </c>
      <c r="B865" s="727" t="s">
        <v>570</v>
      </c>
      <c r="C865" s="728" t="s">
        <v>3001</v>
      </c>
      <c r="D865" s="729" t="s">
        <v>3002</v>
      </c>
      <c r="E865" s="728" t="s">
        <v>3459</v>
      </c>
      <c r="F865" s="729" t="s">
        <v>3460</v>
      </c>
      <c r="G865" s="728" t="s">
        <v>4513</v>
      </c>
      <c r="H865" s="728" t="s">
        <v>4514</v>
      </c>
      <c r="I865" s="731">
        <v>527.8499755859375</v>
      </c>
      <c r="J865" s="731">
        <v>4</v>
      </c>
      <c r="K865" s="732">
        <v>2111.39990234375</v>
      </c>
    </row>
    <row r="866" spans="1:11" ht="14.4" customHeight="1" x14ac:dyDescent="0.3">
      <c r="A866" s="726" t="s">
        <v>569</v>
      </c>
      <c r="B866" s="727" t="s">
        <v>570</v>
      </c>
      <c r="C866" s="728" t="s">
        <v>3001</v>
      </c>
      <c r="D866" s="729" t="s">
        <v>3002</v>
      </c>
      <c r="E866" s="728" t="s">
        <v>3459</v>
      </c>
      <c r="F866" s="729" t="s">
        <v>3460</v>
      </c>
      <c r="G866" s="728" t="s">
        <v>4515</v>
      </c>
      <c r="H866" s="728" t="s">
        <v>4516</v>
      </c>
      <c r="I866" s="731">
        <v>527.8499755859375</v>
      </c>
      <c r="J866" s="731">
        <v>2</v>
      </c>
      <c r="K866" s="732">
        <v>1055.699951171875</v>
      </c>
    </row>
    <row r="867" spans="1:11" ht="14.4" customHeight="1" x14ac:dyDescent="0.3">
      <c r="A867" s="726" t="s">
        <v>569</v>
      </c>
      <c r="B867" s="727" t="s">
        <v>570</v>
      </c>
      <c r="C867" s="728" t="s">
        <v>3001</v>
      </c>
      <c r="D867" s="729" t="s">
        <v>3002</v>
      </c>
      <c r="E867" s="728" t="s">
        <v>3459</v>
      </c>
      <c r="F867" s="729" t="s">
        <v>3460</v>
      </c>
      <c r="G867" s="728" t="s">
        <v>4517</v>
      </c>
      <c r="H867" s="728" t="s">
        <v>4518</v>
      </c>
      <c r="I867" s="731">
        <v>281.69500732421875</v>
      </c>
      <c r="J867" s="731">
        <v>2</v>
      </c>
      <c r="K867" s="732">
        <v>563.3900146484375</v>
      </c>
    </row>
    <row r="868" spans="1:11" ht="14.4" customHeight="1" x14ac:dyDescent="0.3">
      <c r="A868" s="726" t="s">
        <v>569</v>
      </c>
      <c r="B868" s="727" t="s">
        <v>570</v>
      </c>
      <c r="C868" s="728" t="s">
        <v>3001</v>
      </c>
      <c r="D868" s="729" t="s">
        <v>3002</v>
      </c>
      <c r="E868" s="728" t="s">
        <v>3459</v>
      </c>
      <c r="F868" s="729" t="s">
        <v>3460</v>
      </c>
      <c r="G868" s="728" t="s">
        <v>4519</v>
      </c>
      <c r="H868" s="728" t="s">
        <v>4520</v>
      </c>
      <c r="I868" s="731">
        <v>281.69241859172951</v>
      </c>
      <c r="J868" s="731">
        <v>74</v>
      </c>
      <c r="K868" s="732">
        <v>20845.250122070313</v>
      </c>
    </row>
    <row r="869" spans="1:11" ht="14.4" customHeight="1" x14ac:dyDescent="0.3">
      <c r="A869" s="726" t="s">
        <v>569</v>
      </c>
      <c r="B869" s="727" t="s">
        <v>570</v>
      </c>
      <c r="C869" s="728" t="s">
        <v>3001</v>
      </c>
      <c r="D869" s="729" t="s">
        <v>3002</v>
      </c>
      <c r="E869" s="728" t="s">
        <v>3459</v>
      </c>
      <c r="F869" s="729" t="s">
        <v>3460</v>
      </c>
      <c r="G869" s="728" t="s">
        <v>4521</v>
      </c>
      <c r="H869" s="728" t="s">
        <v>4522</v>
      </c>
      <c r="I869" s="731">
        <v>281.69517990638468</v>
      </c>
      <c r="J869" s="731">
        <v>168</v>
      </c>
      <c r="K869" s="732">
        <v>47324.640502929688</v>
      </c>
    </row>
    <row r="870" spans="1:11" ht="14.4" customHeight="1" x14ac:dyDescent="0.3">
      <c r="A870" s="726" t="s">
        <v>569</v>
      </c>
      <c r="B870" s="727" t="s">
        <v>570</v>
      </c>
      <c r="C870" s="728" t="s">
        <v>3001</v>
      </c>
      <c r="D870" s="729" t="s">
        <v>3002</v>
      </c>
      <c r="E870" s="728" t="s">
        <v>3459</v>
      </c>
      <c r="F870" s="729" t="s">
        <v>3460</v>
      </c>
      <c r="G870" s="728" t="s">
        <v>4523</v>
      </c>
      <c r="H870" s="728" t="s">
        <v>4524</v>
      </c>
      <c r="I870" s="731">
        <v>281.69267120361326</v>
      </c>
      <c r="J870" s="731">
        <v>195</v>
      </c>
      <c r="K870" s="732">
        <v>54930.080200195313</v>
      </c>
    </row>
    <row r="871" spans="1:11" ht="14.4" customHeight="1" x14ac:dyDescent="0.3">
      <c r="A871" s="726" t="s">
        <v>569</v>
      </c>
      <c r="B871" s="727" t="s">
        <v>570</v>
      </c>
      <c r="C871" s="728" t="s">
        <v>3001</v>
      </c>
      <c r="D871" s="729" t="s">
        <v>3002</v>
      </c>
      <c r="E871" s="728" t="s">
        <v>3459</v>
      </c>
      <c r="F871" s="729" t="s">
        <v>3460</v>
      </c>
      <c r="G871" s="728" t="s">
        <v>4525</v>
      </c>
      <c r="H871" s="728" t="s">
        <v>4526</v>
      </c>
      <c r="I871" s="731">
        <v>281.69310892039334</v>
      </c>
      <c r="J871" s="731">
        <v>144</v>
      </c>
      <c r="K871" s="732">
        <v>40563.690368652344</v>
      </c>
    </row>
    <row r="872" spans="1:11" ht="14.4" customHeight="1" x14ac:dyDescent="0.3">
      <c r="A872" s="726" t="s">
        <v>569</v>
      </c>
      <c r="B872" s="727" t="s">
        <v>570</v>
      </c>
      <c r="C872" s="728" t="s">
        <v>3001</v>
      </c>
      <c r="D872" s="729" t="s">
        <v>3002</v>
      </c>
      <c r="E872" s="728" t="s">
        <v>3459</v>
      </c>
      <c r="F872" s="729" t="s">
        <v>3460</v>
      </c>
      <c r="G872" s="728" t="s">
        <v>4527</v>
      </c>
      <c r="H872" s="728" t="s">
        <v>4528</v>
      </c>
      <c r="I872" s="731">
        <v>281.69375546773273</v>
      </c>
      <c r="J872" s="731">
        <v>95</v>
      </c>
      <c r="K872" s="732">
        <v>26760.920349121094</v>
      </c>
    </row>
    <row r="873" spans="1:11" ht="14.4" customHeight="1" x14ac:dyDescent="0.3">
      <c r="A873" s="726" t="s">
        <v>569</v>
      </c>
      <c r="B873" s="727" t="s">
        <v>570</v>
      </c>
      <c r="C873" s="728" t="s">
        <v>3001</v>
      </c>
      <c r="D873" s="729" t="s">
        <v>3002</v>
      </c>
      <c r="E873" s="728" t="s">
        <v>3459</v>
      </c>
      <c r="F873" s="729" t="s">
        <v>3460</v>
      </c>
      <c r="G873" s="728" t="s">
        <v>4529</v>
      </c>
      <c r="H873" s="728" t="s">
        <v>4530</v>
      </c>
      <c r="I873" s="731">
        <v>281.68893432617187</v>
      </c>
      <c r="J873" s="731">
        <v>39</v>
      </c>
      <c r="K873" s="732">
        <v>10985.870147705078</v>
      </c>
    </row>
    <row r="874" spans="1:11" ht="14.4" customHeight="1" x14ac:dyDescent="0.3">
      <c r="A874" s="726" t="s">
        <v>569</v>
      </c>
      <c r="B874" s="727" t="s">
        <v>570</v>
      </c>
      <c r="C874" s="728" t="s">
        <v>3001</v>
      </c>
      <c r="D874" s="729" t="s">
        <v>3002</v>
      </c>
      <c r="E874" s="728" t="s">
        <v>3459</v>
      </c>
      <c r="F874" s="729" t="s">
        <v>3460</v>
      </c>
      <c r="G874" s="728" t="s">
        <v>4531</v>
      </c>
      <c r="H874" s="728" t="s">
        <v>4532</v>
      </c>
      <c r="I874" s="731">
        <v>281.69037430374709</v>
      </c>
      <c r="J874" s="731">
        <v>37</v>
      </c>
      <c r="K874" s="732">
        <v>10422.570159912109</v>
      </c>
    </row>
    <row r="875" spans="1:11" ht="14.4" customHeight="1" x14ac:dyDescent="0.3">
      <c r="A875" s="726" t="s">
        <v>569</v>
      </c>
      <c r="B875" s="727" t="s">
        <v>570</v>
      </c>
      <c r="C875" s="728" t="s">
        <v>3001</v>
      </c>
      <c r="D875" s="729" t="s">
        <v>3002</v>
      </c>
      <c r="E875" s="728" t="s">
        <v>3459</v>
      </c>
      <c r="F875" s="729" t="s">
        <v>3460</v>
      </c>
      <c r="G875" s="728" t="s">
        <v>4533</v>
      </c>
      <c r="H875" s="728" t="s">
        <v>4534</v>
      </c>
      <c r="I875" s="731">
        <v>281.69450683593749</v>
      </c>
      <c r="J875" s="731">
        <v>26</v>
      </c>
      <c r="K875" s="732">
        <v>7324.0701904296875</v>
      </c>
    </row>
    <row r="876" spans="1:11" ht="14.4" customHeight="1" x14ac:dyDescent="0.3">
      <c r="A876" s="726" t="s">
        <v>569</v>
      </c>
      <c r="B876" s="727" t="s">
        <v>570</v>
      </c>
      <c r="C876" s="728" t="s">
        <v>3001</v>
      </c>
      <c r="D876" s="729" t="s">
        <v>3002</v>
      </c>
      <c r="E876" s="728" t="s">
        <v>3459</v>
      </c>
      <c r="F876" s="729" t="s">
        <v>3460</v>
      </c>
      <c r="G876" s="728" t="s">
        <v>4535</v>
      </c>
      <c r="H876" s="728" t="s">
        <v>4536</v>
      </c>
      <c r="I876" s="731">
        <v>281.6925048828125</v>
      </c>
      <c r="J876" s="731">
        <v>21</v>
      </c>
      <c r="K876" s="732">
        <v>5915.56005859375</v>
      </c>
    </row>
    <row r="877" spans="1:11" ht="14.4" customHeight="1" x14ac:dyDescent="0.3">
      <c r="A877" s="726" t="s">
        <v>569</v>
      </c>
      <c r="B877" s="727" t="s">
        <v>570</v>
      </c>
      <c r="C877" s="728" t="s">
        <v>3001</v>
      </c>
      <c r="D877" s="729" t="s">
        <v>3002</v>
      </c>
      <c r="E877" s="728" t="s">
        <v>3459</v>
      </c>
      <c r="F877" s="729" t="s">
        <v>3460</v>
      </c>
      <c r="G877" s="728" t="s">
        <v>4537</v>
      </c>
      <c r="H877" s="728" t="s">
        <v>4538</v>
      </c>
      <c r="I877" s="731">
        <v>281.697504679362</v>
      </c>
      <c r="J877" s="731">
        <v>16</v>
      </c>
      <c r="K877" s="732">
        <v>4507.1300659179687</v>
      </c>
    </row>
    <row r="878" spans="1:11" ht="14.4" customHeight="1" x14ac:dyDescent="0.3">
      <c r="A878" s="726" t="s">
        <v>569</v>
      </c>
      <c r="B878" s="727" t="s">
        <v>570</v>
      </c>
      <c r="C878" s="728" t="s">
        <v>3001</v>
      </c>
      <c r="D878" s="729" t="s">
        <v>3002</v>
      </c>
      <c r="E878" s="728" t="s">
        <v>3459</v>
      </c>
      <c r="F878" s="729" t="s">
        <v>3460</v>
      </c>
      <c r="G878" s="728" t="s">
        <v>4539</v>
      </c>
      <c r="H878" s="728" t="s">
        <v>4540</v>
      </c>
      <c r="I878" s="731">
        <v>281.69200439453124</v>
      </c>
      <c r="J878" s="731">
        <v>18</v>
      </c>
      <c r="K878" s="732">
        <v>5070.4600830078125</v>
      </c>
    </row>
    <row r="879" spans="1:11" ht="14.4" customHeight="1" x14ac:dyDescent="0.3">
      <c r="A879" s="726" t="s">
        <v>569</v>
      </c>
      <c r="B879" s="727" t="s">
        <v>570</v>
      </c>
      <c r="C879" s="728" t="s">
        <v>3001</v>
      </c>
      <c r="D879" s="729" t="s">
        <v>3002</v>
      </c>
      <c r="E879" s="728" t="s">
        <v>3459</v>
      </c>
      <c r="F879" s="729" t="s">
        <v>3460</v>
      </c>
      <c r="G879" s="728" t="s">
        <v>4541</v>
      </c>
      <c r="H879" s="728" t="s">
        <v>4542</v>
      </c>
      <c r="I879" s="731">
        <v>281.69200439453124</v>
      </c>
      <c r="J879" s="731">
        <v>12</v>
      </c>
      <c r="K879" s="732">
        <v>3380.300048828125</v>
      </c>
    </row>
    <row r="880" spans="1:11" ht="14.4" customHeight="1" x14ac:dyDescent="0.3">
      <c r="A880" s="726" t="s">
        <v>569</v>
      </c>
      <c r="B880" s="727" t="s">
        <v>570</v>
      </c>
      <c r="C880" s="728" t="s">
        <v>3001</v>
      </c>
      <c r="D880" s="729" t="s">
        <v>3002</v>
      </c>
      <c r="E880" s="728" t="s">
        <v>3459</v>
      </c>
      <c r="F880" s="729" t="s">
        <v>3460</v>
      </c>
      <c r="G880" s="728" t="s">
        <v>4543</v>
      </c>
      <c r="H880" s="728" t="s">
        <v>4544</v>
      </c>
      <c r="I880" s="731">
        <v>281.6925048828125</v>
      </c>
      <c r="J880" s="731">
        <v>14</v>
      </c>
      <c r="K880" s="732">
        <v>3943.6900634765625</v>
      </c>
    </row>
    <row r="881" spans="1:11" ht="14.4" customHeight="1" x14ac:dyDescent="0.3">
      <c r="A881" s="726" t="s">
        <v>569</v>
      </c>
      <c r="B881" s="727" t="s">
        <v>570</v>
      </c>
      <c r="C881" s="728" t="s">
        <v>3001</v>
      </c>
      <c r="D881" s="729" t="s">
        <v>3002</v>
      </c>
      <c r="E881" s="728" t="s">
        <v>3459</v>
      </c>
      <c r="F881" s="729" t="s">
        <v>3460</v>
      </c>
      <c r="G881" s="728" t="s">
        <v>4545</v>
      </c>
      <c r="H881" s="728" t="s">
        <v>4546</v>
      </c>
      <c r="I881" s="731">
        <v>281.69333902994794</v>
      </c>
      <c r="J881" s="731">
        <v>4</v>
      </c>
      <c r="K881" s="732">
        <v>1126.77001953125</v>
      </c>
    </row>
    <row r="882" spans="1:11" ht="14.4" customHeight="1" x14ac:dyDescent="0.3">
      <c r="A882" s="726" t="s">
        <v>569</v>
      </c>
      <c r="B882" s="727" t="s">
        <v>570</v>
      </c>
      <c r="C882" s="728" t="s">
        <v>3001</v>
      </c>
      <c r="D882" s="729" t="s">
        <v>3002</v>
      </c>
      <c r="E882" s="728" t="s">
        <v>3459</v>
      </c>
      <c r="F882" s="729" t="s">
        <v>3460</v>
      </c>
      <c r="G882" s="728" t="s">
        <v>4547</v>
      </c>
      <c r="H882" s="728" t="s">
        <v>4548</v>
      </c>
      <c r="I882" s="731">
        <v>281.69118006089155</v>
      </c>
      <c r="J882" s="731">
        <v>27</v>
      </c>
      <c r="K882" s="732">
        <v>7605.6701049804687</v>
      </c>
    </row>
    <row r="883" spans="1:11" ht="14.4" customHeight="1" x14ac:dyDescent="0.3">
      <c r="A883" s="726" t="s">
        <v>569</v>
      </c>
      <c r="B883" s="727" t="s">
        <v>570</v>
      </c>
      <c r="C883" s="728" t="s">
        <v>3001</v>
      </c>
      <c r="D883" s="729" t="s">
        <v>3002</v>
      </c>
      <c r="E883" s="728" t="s">
        <v>3459</v>
      </c>
      <c r="F883" s="729" t="s">
        <v>3460</v>
      </c>
      <c r="G883" s="728" t="s">
        <v>4549</v>
      </c>
      <c r="H883" s="728" t="s">
        <v>4550</v>
      </c>
      <c r="I883" s="731">
        <v>370.39250946044922</v>
      </c>
      <c r="J883" s="731">
        <v>10</v>
      </c>
      <c r="K883" s="732">
        <v>3703.9300842285156</v>
      </c>
    </row>
    <row r="884" spans="1:11" ht="14.4" customHeight="1" x14ac:dyDescent="0.3">
      <c r="A884" s="726" t="s">
        <v>569</v>
      </c>
      <c r="B884" s="727" t="s">
        <v>570</v>
      </c>
      <c r="C884" s="728" t="s">
        <v>3001</v>
      </c>
      <c r="D884" s="729" t="s">
        <v>3002</v>
      </c>
      <c r="E884" s="728" t="s">
        <v>3459</v>
      </c>
      <c r="F884" s="729" t="s">
        <v>3460</v>
      </c>
      <c r="G884" s="728" t="s">
        <v>4551</v>
      </c>
      <c r="H884" s="728" t="s">
        <v>4552</v>
      </c>
      <c r="I884" s="731">
        <v>370.38936491935482</v>
      </c>
      <c r="J884" s="731">
        <v>46</v>
      </c>
      <c r="K884" s="732">
        <v>17037.96044921875</v>
      </c>
    </row>
    <row r="885" spans="1:11" ht="14.4" customHeight="1" x14ac:dyDescent="0.3">
      <c r="A885" s="726" t="s">
        <v>569</v>
      </c>
      <c r="B885" s="727" t="s">
        <v>570</v>
      </c>
      <c r="C885" s="728" t="s">
        <v>3001</v>
      </c>
      <c r="D885" s="729" t="s">
        <v>3002</v>
      </c>
      <c r="E885" s="728" t="s">
        <v>3459</v>
      </c>
      <c r="F885" s="729" t="s">
        <v>3460</v>
      </c>
      <c r="G885" s="728" t="s">
        <v>4553</v>
      </c>
      <c r="H885" s="728" t="s">
        <v>4554</v>
      </c>
      <c r="I885" s="731">
        <v>370.3900095621745</v>
      </c>
      <c r="J885" s="731">
        <v>6</v>
      </c>
      <c r="K885" s="732">
        <v>2222.3400573730469</v>
      </c>
    </row>
    <row r="886" spans="1:11" ht="14.4" customHeight="1" x14ac:dyDescent="0.3">
      <c r="A886" s="726" t="s">
        <v>569</v>
      </c>
      <c r="B886" s="727" t="s">
        <v>570</v>
      </c>
      <c r="C886" s="728" t="s">
        <v>3001</v>
      </c>
      <c r="D886" s="729" t="s">
        <v>3002</v>
      </c>
      <c r="E886" s="728" t="s">
        <v>3459</v>
      </c>
      <c r="F886" s="729" t="s">
        <v>3460</v>
      </c>
      <c r="G886" s="728" t="s">
        <v>4555</v>
      </c>
      <c r="H886" s="728" t="s">
        <v>4556</v>
      </c>
      <c r="I886" s="731">
        <v>370.39092185280538</v>
      </c>
      <c r="J886" s="731">
        <v>19</v>
      </c>
      <c r="K886" s="732">
        <v>7037.4102478027344</v>
      </c>
    </row>
    <row r="887" spans="1:11" ht="14.4" customHeight="1" x14ac:dyDescent="0.3">
      <c r="A887" s="726" t="s">
        <v>569</v>
      </c>
      <c r="B887" s="727" t="s">
        <v>570</v>
      </c>
      <c r="C887" s="728" t="s">
        <v>3001</v>
      </c>
      <c r="D887" s="729" t="s">
        <v>3002</v>
      </c>
      <c r="E887" s="728" t="s">
        <v>3459</v>
      </c>
      <c r="F887" s="729" t="s">
        <v>3460</v>
      </c>
      <c r="G887" s="728" t="s">
        <v>4557</v>
      </c>
      <c r="H887" s="728" t="s">
        <v>4558</v>
      </c>
      <c r="I887" s="731">
        <v>370.3900146484375</v>
      </c>
      <c r="J887" s="731">
        <v>8</v>
      </c>
      <c r="K887" s="732">
        <v>2963.1201171875</v>
      </c>
    </row>
    <row r="888" spans="1:11" ht="14.4" customHeight="1" x14ac:dyDescent="0.3">
      <c r="A888" s="726" t="s">
        <v>569</v>
      </c>
      <c r="B888" s="727" t="s">
        <v>570</v>
      </c>
      <c r="C888" s="728" t="s">
        <v>3001</v>
      </c>
      <c r="D888" s="729" t="s">
        <v>3002</v>
      </c>
      <c r="E888" s="728" t="s">
        <v>3459</v>
      </c>
      <c r="F888" s="729" t="s">
        <v>3460</v>
      </c>
      <c r="G888" s="728" t="s">
        <v>4559</v>
      </c>
      <c r="H888" s="728" t="s">
        <v>4560</v>
      </c>
      <c r="I888" s="731">
        <v>370.39429146902904</v>
      </c>
      <c r="J888" s="731">
        <v>12</v>
      </c>
      <c r="K888" s="732">
        <v>4444.7500305175781</v>
      </c>
    </row>
    <row r="889" spans="1:11" ht="14.4" customHeight="1" x14ac:dyDescent="0.3">
      <c r="A889" s="726" t="s">
        <v>569</v>
      </c>
      <c r="B889" s="727" t="s">
        <v>570</v>
      </c>
      <c r="C889" s="728" t="s">
        <v>3001</v>
      </c>
      <c r="D889" s="729" t="s">
        <v>3002</v>
      </c>
      <c r="E889" s="728" t="s">
        <v>3459</v>
      </c>
      <c r="F889" s="729" t="s">
        <v>3460</v>
      </c>
      <c r="G889" s="728" t="s">
        <v>4561</v>
      </c>
      <c r="H889" s="728" t="s">
        <v>4562</v>
      </c>
      <c r="I889" s="731">
        <v>370.39999389648438</v>
      </c>
      <c r="J889" s="731">
        <v>1</v>
      </c>
      <c r="K889" s="732">
        <v>370.39999389648438</v>
      </c>
    </row>
    <row r="890" spans="1:11" ht="14.4" customHeight="1" x14ac:dyDescent="0.3">
      <c r="A890" s="726" t="s">
        <v>569</v>
      </c>
      <c r="B890" s="727" t="s">
        <v>570</v>
      </c>
      <c r="C890" s="728" t="s">
        <v>3001</v>
      </c>
      <c r="D890" s="729" t="s">
        <v>3002</v>
      </c>
      <c r="E890" s="728" t="s">
        <v>3459</v>
      </c>
      <c r="F890" s="729" t="s">
        <v>3460</v>
      </c>
      <c r="G890" s="728" t="s">
        <v>4563</v>
      </c>
      <c r="H890" s="728" t="s">
        <v>4564</v>
      </c>
      <c r="I890" s="731">
        <v>294.35000610351562</v>
      </c>
      <c r="J890" s="731">
        <v>1</v>
      </c>
      <c r="K890" s="732">
        <v>294.35000610351562</v>
      </c>
    </row>
    <row r="891" spans="1:11" ht="14.4" customHeight="1" x14ac:dyDescent="0.3">
      <c r="A891" s="726" t="s">
        <v>569</v>
      </c>
      <c r="B891" s="727" t="s">
        <v>570</v>
      </c>
      <c r="C891" s="728" t="s">
        <v>3001</v>
      </c>
      <c r="D891" s="729" t="s">
        <v>3002</v>
      </c>
      <c r="E891" s="728" t="s">
        <v>3459</v>
      </c>
      <c r="F891" s="729" t="s">
        <v>3460</v>
      </c>
      <c r="G891" s="728" t="s">
        <v>4565</v>
      </c>
      <c r="H891" s="728" t="s">
        <v>4566</v>
      </c>
      <c r="I891" s="731">
        <v>294.3599853515625</v>
      </c>
      <c r="J891" s="731">
        <v>2</v>
      </c>
      <c r="K891" s="732">
        <v>588.71002197265625</v>
      </c>
    </row>
    <row r="892" spans="1:11" ht="14.4" customHeight="1" x14ac:dyDescent="0.3">
      <c r="A892" s="726" t="s">
        <v>569</v>
      </c>
      <c r="B892" s="727" t="s">
        <v>570</v>
      </c>
      <c r="C892" s="728" t="s">
        <v>3001</v>
      </c>
      <c r="D892" s="729" t="s">
        <v>3002</v>
      </c>
      <c r="E892" s="728" t="s">
        <v>3459</v>
      </c>
      <c r="F892" s="729" t="s">
        <v>3460</v>
      </c>
      <c r="G892" s="728" t="s">
        <v>4567</v>
      </c>
      <c r="H892" s="728" t="s">
        <v>4568</v>
      </c>
      <c r="I892" s="731">
        <v>294.35500335693359</v>
      </c>
      <c r="J892" s="731">
        <v>7</v>
      </c>
      <c r="K892" s="732">
        <v>2060.5</v>
      </c>
    </row>
    <row r="893" spans="1:11" ht="14.4" customHeight="1" x14ac:dyDescent="0.3">
      <c r="A893" s="726" t="s">
        <v>569</v>
      </c>
      <c r="B893" s="727" t="s">
        <v>570</v>
      </c>
      <c r="C893" s="728" t="s">
        <v>3001</v>
      </c>
      <c r="D893" s="729" t="s">
        <v>3002</v>
      </c>
      <c r="E893" s="728" t="s">
        <v>3459</v>
      </c>
      <c r="F893" s="729" t="s">
        <v>3460</v>
      </c>
      <c r="G893" s="728" t="s">
        <v>4569</v>
      </c>
      <c r="H893" s="728" t="s">
        <v>4570</v>
      </c>
      <c r="I893" s="731">
        <v>294.32499694824219</v>
      </c>
      <c r="J893" s="731">
        <v>6</v>
      </c>
      <c r="K893" s="732">
        <v>1765.9999694824219</v>
      </c>
    </row>
    <row r="894" spans="1:11" ht="14.4" customHeight="1" x14ac:dyDescent="0.3">
      <c r="A894" s="726" t="s">
        <v>569</v>
      </c>
      <c r="B894" s="727" t="s">
        <v>570</v>
      </c>
      <c r="C894" s="728" t="s">
        <v>3001</v>
      </c>
      <c r="D894" s="729" t="s">
        <v>3002</v>
      </c>
      <c r="E894" s="728" t="s">
        <v>3459</v>
      </c>
      <c r="F894" s="729" t="s">
        <v>3460</v>
      </c>
      <c r="G894" s="728" t="s">
        <v>4571</v>
      </c>
      <c r="H894" s="728" t="s">
        <v>4572</v>
      </c>
      <c r="I894" s="731">
        <v>294.35000610351562</v>
      </c>
      <c r="J894" s="731">
        <v>2</v>
      </c>
      <c r="K894" s="732">
        <v>588.70001220703125</v>
      </c>
    </row>
    <row r="895" spans="1:11" ht="14.4" customHeight="1" x14ac:dyDescent="0.3">
      <c r="A895" s="726" t="s">
        <v>569</v>
      </c>
      <c r="B895" s="727" t="s">
        <v>570</v>
      </c>
      <c r="C895" s="728" t="s">
        <v>3001</v>
      </c>
      <c r="D895" s="729" t="s">
        <v>3002</v>
      </c>
      <c r="E895" s="728" t="s">
        <v>3459</v>
      </c>
      <c r="F895" s="729" t="s">
        <v>3460</v>
      </c>
      <c r="G895" s="728" t="s">
        <v>4573</v>
      </c>
      <c r="H895" s="728" t="s">
        <v>4574</v>
      </c>
      <c r="I895" s="731">
        <v>294.35000610351562</v>
      </c>
      <c r="J895" s="731">
        <v>5</v>
      </c>
      <c r="K895" s="732">
        <v>1471.7500305175781</v>
      </c>
    </row>
    <row r="896" spans="1:11" ht="14.4" customHeight="1" x14ac:dyDescent="0.3">
      <c r="A896" s="726" t="s">
        <v>569</v>
      </c>
      <c r="B896" s="727" t="s">
        <v>570</v>
      </c>
      <c r="C896" s="728" t="s">
        <v>3001</v>
      </c>
      <c r="D896" s="729" t="s">
        <v>3002</v>
      </c>
      <c r="E896" s="728" t="s">
        <v>3459</v>
      </c>
      <c r="F896" s="729" t="s">
        <v>3460</v>
      </c>
      <c r="G896" s="728" t="s">
        <v>4575</v>
      </c>
      <c r="H896" s="728" t="s">
        <v>4576</v>
      </c>
      <c r="I896" s="731">
        <v>294.3599853515625</v>
      </c>
      <c r="J896" s="731">
        <v>1</v>
      </c>
      <c r="K896" s="732">
        <v>294.3599853515625</v>
      </c>
    </row>
    <row r="897" spans="1:11" ht="14.4" customHeight="1" x14ac:dyDescent="0.3">
      <c r="A897" s="726" t="s">
        <v>569</v>
      </c>
      <c r="B897" s="727" t="s">
        <v>570</v>
      </c>
      <c r="C897" s="728" t="s">
        <v>3001</v>
      </c>
      <c r="D897" s="729" t="s">
        <v>3002</v>
      </c>
      <c r="E897" s="728" t="s">
        <v>3459</v>
      </c>
      <c r="F897" s="729" t="s">
        <v>3460</v>
      </c>
      <c r="G897" s="728" t="s">
        <v>4577</v>
      </c>
      <c r="H897" s="728" t="s">
        <v>4578</v>
      </c>
      <c r="I897" s="731">
        <v>294.35000610351562</v>
      </c>
      <c r="J897" s="731">
        <v>2</v>
      </c>
      <c r="K897" s="732">
        <v>588.70001220703125</v>
      </c>
    </row>
    <row r="898" spans="1:11" ht="14.4" customHeight="1" x14ac:dyDescent="0.3">
      <c r="A898" s="726" t="s">
        <v>569</v>
      </c>
      <c r="B898" s="727" t="s">
        <v>570</v>
      </c>
      <c r="C898" s="728" t="s">
        <v>3001</v>
      </c>
      <c r="D898" s="729" t="s">
        <v>3002</v>
      </c>
      <c r="E898" s="728" t="s">
        <v>3459</v>
      </c>
      <c r="F898" s="729" t="s">
        <v>3460</v>
      </c>
      <c r="G898" s="728" t="s">
        <v>4579</v>
      </c>
      <c r="H898" s="728" t="s">
        <v>4580</v>
      </c>
      <c r="I898" s="731">
        <v>402.5</v>
      </c>
      <c r="J898" s="731">
        <v>1</v>
      </c>
      <c r="K898" s="732">
        <v>402.5</v>
      </c>
    </row>
    <row r="899" spans="1:11" ht="14.4" customHeight="1" x14ac:dyDescent="0.3">
      <c r="A899" s="726" t="s">
        <v>569</v>
      </c>
      <c r="B899" s="727" t="s">
        <v>570</v>
      </c>
      <c r="C899" s="728" t="s">
        <v>3001</v>
      </c>
      <c r="D899" s="729" t="s">
        <v>3002</v>
      </c>
      <c r="E899" s="728" t="s">
        <v>3459</v>
      </c>
      <c r="F899" s="729" t="s">
        <v>3460</v>
      </c>
      <c r="G899" s="728" t="s">
        <v>4581</v>
      </c>
      <c r="H899" s="728" t="s">
        <v>4582</v>
      </c>
      <c r="I899" s="731">
        <v>185.19499969482422</v>
      </c>
      <c r="J899" s="731">
        <v>2</v>
      </c>
      <c r="K899" s="732">
        <v>370.38999938964844</v>
      </c>
    </row>
    <row r="900" spans="1:11" ht="14.4" customHeight="1" x14ac:dyDescent="0.3">
      <c r="A900" s="726" t="s">
        <v>569</v>
      </c>
      <c r="B900" s="727" t="s">
        <v>570</v>
      </c>
      <c r="C900" s="728" t="s">
        <v>3001</v>
      </c>
      <c r="D900" s="729" t="s">
        <v>3002</v>
      </c>
      <c r="E900" s="728" t="s">
        <v>3459</v>
      </c>
      <c r="F900" s="729" t="s">
        <v>3460</v>
      </c>
      <c r="G900" s="728" t="s">
        <v>4583</v>
      </c>
      <c r="H900" s="728" t="s">
        <v>4584</v>
      </c>
      <c r="I900" s="731">
        <v>185.19999694824219</v>
      </c>
      <c r="J900" s="731">
        <v>1</v>
      </c>
      <c r="K900" s="732">
        <v>185.19999694824219</v>
      </c>
    </row>
    <row r="901" spans="1:11" ht="14.4" customHeight="1" x14ac:dyDescent="0.3">
      <c r="A901" s="726" t="s">
        <v>569</v>
      </c>
      <c r="B901" s="727" t="s">
        <v>570</v>
      </c>
      <c r="C901" s="728" t="s">
        <v>3001</v>
      </c>
      <c r="D901" s="729" t="s">
        <v>3002</v>
      </c>
      <c r="E901" s="728" t="s">
        <v>3459</v>
      </c>
      <c r="F901" s="729" t="s">
        <v>3460</v>
      </c>
      <c r="G901" s="728" t="s">
        <v>4585</v>
      </c>
      <c r="H901" s="728" t="s">
        <v>4586</v>
      </c>
      <c r="I901" s="731">
        <v>185.19999694824219</v>
      </c>
      <c r="J901" s="731">
        <v>1</v>
      </c>
      <c r="K901" s="732">
        <v>185.19999694824219</v>
      </c>
    </row>
    <row r="902" spans="1:11" ht="14.4" customHeight="1" x14ac:dyDescent="0.3">
      <c r="A902" s="726" t="s">
        <v>569</v>
      </c>
      <c r="B902" s="727" t="s">
        <v>570</v>
      </c>
      <c r="C902" s="728" t="s">
        <v>3001</v>
      </c>
      <c r="D902" s="729" t="s">
        <v>3002</v>
      </c>
      <c r="E902" s="728" t="s">
        <v>3459</v>
      </c>
      <c r="F902" s="729" t="s">
        <v>3460</v>
      </c>
      <c r="G902" s="728" t="s">
        <v>4587</v>
      </c>
      <c r="H902" s="728" t="s">
        <v>4588</v>
      </c>
      <c r="I902" s="731">
        <v>185.19999694824219</v>
      </c>
      <c r="J902" s="731">
        <v>2</v>
      </c>
      <c r="K902" s="732">
        <v>370.39999389648438</v>
      </c>
    </row>
    <row r="903" spans="1:11" ht="14.4" customHeight="1" x14ac:dyDescent="0.3">
      <c r="A903" s="726" t="s">
        <v>569</v>
      </c>
      <c r="B903" s="727" t="s">
        <v>570</v>
      </c>
      <c r="C903" s="728" t="s">
        <v>3001</v>
      </c>
      <c r="D903" s="729" t="s">
        <v>3002</v>
      </c>
      <c r="E903" s="728" t="s">
        <v>3459</v>
      </c>
      <c r="F903" s="729" t="s">
        <v>3460</v>
      </c>
      <c r="G903" s="728" t="s">
        <v>4589</v>
      </c>
      <c r="H903" s="728" t="s">
        <v>4590</v>
      </c>
      <c r="I903" s="731">
        <v>185.19999694824219</v>
      </c>
      <c r="J903" s="731">
        <v>5</v>
      </c>
      <c r="K903" s="732">
        <v>925.99998474121094</v>
      </c>
    </row>
    <row r="904" spans="1:11" ht="14.4" customHeight="1" x14ac:dyDescent="0.3">
      <c r="A904" s="726" t="s">
        <v>569</v>
      </c>
      <c r="B904" s="727" t="s">
        <v>570</v>
      </c>
      <c r="C904" s="728" t="s">
        <v>3001</v>
      </c>
      <c r="D904" s="729" t="s">
        <v>3002</v>
      </c>
      <c r="E904" s="728" t="s">
        <v>3459</v>
      </c>
      <c r="F904" s="729" t="s">
        <v>3460</v>
      </c>
      <c r="G904" s="728" t="s">
        <v>4591</v>
      </c>
      <c r="H904" s="728" t="s">
        <v>4592</v>
      </c>
      <c r="I904" s="731">
        <v>226.1300048828125</v>
      </c>
      <c r="J904" s="731">
        <v>2</v>
      </c>
      <c r="K904" s="732">
        <v>452.25</v>
      </c>
    </row>
    <row r="905" spans="1:11" ht="14.4" customHeight="1" x14ac:dyDescent="0.3">
      <c r="A905" s="726" t="s">
        <v>569</v>
      </c>
      <c r="B905" s="727" t="s">
        <v>570</v>
      </c>
      <c r="C905" s="728" t="s">
        <v>3001</v>
      </c>
      <c r="D905" s="729" t="s">
        <v>3002</v>
      </c>
      <c r="E905" s="728" t="s">
        <v>3459</v>
      </c>
      <c r="F905" s="729" t="s">
        <v>3460</v>
      </c>
      <c r="G905" s="728" t="s">
        <v>4593</v>
      </c>
      <c r="H905" s="728" t="s">
        <v>4594</v>
      </c>
      <c r="I905" s="731">
        <v>226.12333170572916</v>
      </c>
      <c r="J905" s="731">
        <v>4</v>
      </c>
      <c r="K905" s="732">
        <v>904.489990234375</v>
      </c>
    </row>
    <row r="906" spans="1:11" ht="14.4" customHeight="1" x14ac:dyDescent="0.3">
      <c r="A906" s="726" t="s">
        <v>569</v>
      </c>
      <c r="B906" s="727" t="s">
        <v>570</v>
      </c>
      <c r="C906" s="728" t="s">
        <v>3001</v>
      </c>
      <c r="D906" s="729" t="s">
        <v>3002</v>
      </c>
      <c r="E906" s="728" t="s">
        <v>3459</v>
      </c>
      <c r="F906" s="729" t="s">
        <v>3460</v>
      </c>
      <c r="G906" s="728" t="s">
        <v>4595</v>
      </c>
      <c r="H906" s="728" t="s">
        <v>4596</v>
      </c>
      <c r="I906" s="731">
        <v>226.1199951171875</v>
      </c>
      <c r="J906" s="731">
        <v>2</v>
      </c>
      <c r="K906" s="732">
        <v>452.239990234375</v>
      </c>
    </row>
    <row r="907" spans="1:11" ht="14.4" customHeight="1" x14ac:dyDescent="0.3">
      <c r="A907" s="726" t="s">
        <v>569</v>
      </c>
      <c r="B907" s="727" t="s">
        <v>570</v>
      </c>
      <c r="C907" s="728" t="s">
        <v>3001</v>
      </c>
      <c r="D907" s="729" t="s">
        <v>3002</v>
      </c>
      <c r="E907" s="728" t="s">
        <v>3459</v>
      </c>
      <c r="F907" s="729" t="s">
        <v>3460</v>
      </c>
      <c r="G907" s="728" t="s">
        <v>4597</v>
      </c>
      <c r="H907" s="728" t="s">
        <v>4598</v>
      </c>
      <c r="I907" s="731">
        <v>226.1300048828125</v>
      </c>
      <c r="J907" s="731">
        <v>2</v>
      </c>
      <c r="K907" s="732">
        <v>452.25</v>
      </c>
    </row>
    <row r="908" spans="1:11" ht="14.4" customHeight="1" x14ac:dyDescent="0.3">
      <c r="A908" s="726" t="s">
        <v>569</v>
      </c>
      <c r="B908" s="727" t="s">
        <v>570</v>
      </c>
      <c r="C908" s="728" t="s">
        <v>3001</v>
      </c>
      <c r="D908" s="729" t="s">
        <v>3002</v>
      </c>
      <c r="E908" s="728" t="s">
        <v>3459</v>
      </c>
      <c r="F908" s="729" t="s">
        <v>3460</v>
      </c>
      <c r="G908" s="728" t="s">
        <v>4599</v>
      </c>
      <c r="H908" s="728" t="s">
        <v>4600</v>
      </c>
      <c r="I908" s="731">
        <v>226.13999938964844</v>
      </c>
      <c r="J908" s="731">
        <v>1</v>
      </c>
      <c r="K908" s="732">
        <v>226.13999938964844</v>
      </c>
    </row>
    <row r="909" spans="1:11" ht="14.4" customHeight="1" x14ac:dyDescent="0.3">
      <c r="A909" s="726" t="s">
        <v>569</v>
      </c>
      <c r="B909" s="727" t="s">
        <v>570</v>
      </c>
      <c r="C909" s="728" t="s">
        <v>3001</v>
      </c>
      <c r="D909" s="729" t="s">
        <v>3002</v>
      </c>
      <c r="E909" s="728" t="s">
        <v>3459</v>
      </c>
      <c r="F909" s="729" t="s">
        <v>3460</v>
      </c>
      <c r="G909" s="728" t="s">
        <v>4601</v>
      </c>
      <c r="H909" s="728" t="s">
        <v>4602</v>
      </c>
      <c r="I909" s="731">
        <v>226.1199951171875</v>
      </c>
      <c r="J909" s="731">
        <v>1</v>
      </c>
      <c r="K909" s="732">
        <v>226.1199951171875</v>
      </c>
    </row>
    <row r="910" spans="1:11" ht="14.4" customHeight="1" x14ac:dyDescent="0.3">
      <c r="A910" s="726" t="s">
        <v>569</v>
      </c>
      <c r="B910" s="727" t="s">
        <v>570</v>
      </c>
      <c r="C910" s="728" t="s">
        <v>3001</v>
      </c>
      <c r="D910" s="729" t="s">
        <v>3002</v>
      </c>
      <c r="E910" s="728" t="s">
        <v>3459</v>
      </c>
      <c r="F910" s="729" t="s">
        <v>3460</v>
      </c>
      <c r="G910" s="728" t="s">
        <v>4603</v>
      </c>
      <c r="H910" s="728" t="s">
        <v>4604</v>
      </c>
      <c r="I910" s="731">
        <v>561.1099853515625</v>
      </c>
      <c r="J910" s="731">
        <v>12</v>
      </c>
      <c r="K910" s="732">
        <v>6733.309814453125</v>
      </c>
    </row>
    <row r="911" spans="1:11" ht="14.4" customHeight="1" x14ac:dyDescent="0.3">
      <c r="A911" s="726" t="s">
        <v>569</v>
      </c>
      <c r="B911" s="727" t="s">
        <v>570</v>
      </c>
      <c r="C911" s="728" t="s">
        <v>3001</v>
      </c>
      <c r="D911" s="729" t="s">
        <v>3002</v>
      </c>
      <c r="E911" s="728" t="s">
        <v>3459</v>
      </c>
      <c r="F911" s="729" t="s">
        <v>3460</v>
      </c>
      <c r="G911" s="728" t="s">
        <v>4605</v>
      </c>
      <c r="H911" s="728" t="s">
        <v>4606</v>
      </c>
      <c r="I911" s="731">
        <v>580.50927734375</v>
      </c>
      <c r="J911" s="731">
        <v>16</v>
      </c>
      <c r="K911" s="732">
        <v>9288.10986328125</v>
      </c>
    </row>
    <row r="912" spans="1:11" ht="14.4" customHeight="1" x14ac:dyDescent="0.3">
      <c r="A912" s="726" t="s">
        <v>569</v>
      </c>
      <c r="B912" s="727" t="s">
        <v>570</v>
      </c>
      <c r="C912" s="728" t="s">
        <v>3001</v>
      </c>
      <c r="D912" s="729" t="s">
        <v>3002</v>
      </c>
      <c r="E912" s="728" t="s">
        <v>3459</v>
      </c>
      <c r="F912" s="729" t="s">
        <v>3460</v>
      </c>
      <c r="G912" s="728" t="s">
        <v>4607</v>
      </c>
      <c r="H912" s="728" t="s">
        <v>4608</v>
      </c>
      <c r="I912" s="731">
        <v>580.5333251953125</v>
      </c>
      <c r="J912" s="731">
        <v>21</v>
      </c>
      <c r="K912" s="732">
        <v>12190.789794921875</v>
      </c>
    </row>
    <row r="913" spans="1:11" ht="14.4" customHeight="1" x14ac:dyDescent="0.3">
      <c r="A913" s="726" t="s">
        <v>569</v>
      </c>
      <c r="B913" s="727" t="s">
        <v>570</v>
      </c>
      <c r="C913" s="728" t="s">
        <v>3001</v>
      </c>
      <c r="D913" s="729" t="s">
        <v>3002</v>
      </c>
      <c r="E913" s="728" t="s">
        <v>3459</v>
      </c>
      <c r="F913" s="729" t="s">
        <v>3460</v>
      </c>
      <c r="G913" s="728" t="s">
        <v>4609</v>
      </c>
      <c r="H913" s="728" t="s">
        <v>4610</v>
      </c>
      <c r="I913" s="731">
        <v>601.27398681640625</v>
      </c>
      <c r="J913" s="731">
        <v>5</v>
      </c>
      <c r="K913" s="732">
        <v>3006.3699340820312</v>
      </c>
    </row>
    <row r="914" spans="1:11" ht="14.4" customHeight="1" x14ac:dyDescent="0.3">
      <c r="A914" s="726" t="s">
        <v>569</v>
      </c>
      <c r="B914" s="727" t="s">
        <v>570</v>
      </c>
      <c r="C914" s="728" t="s">
        <v>3001</v>
      </c>
      <c r="D914" s="729" t="s">
        <v>3002</v>
      </c>
      <c r="E914" s="728" t="s">
        <v>3459</v>
      </c>
      <c r="F914" s="729" t="s">
        <v>3460</v>
      </c>
      <c r="G914" s="728" t="s">
        <v>4611</v>
      </c>
      <c r="H914" s="728" t="s">
        <v>4612</v>
      </c>
      <c r="I914" s="731">
        <v>621.29998779296875</v>
      </c>
      <c r="J914" s="731">
        <v>1</v>
      </c>
      <c r="K914" s="732">
        <v>621.29998779296875</v>
      </c>
    </row>
    <row r="915" spans="1:11" ht="14.4" customHeight="1" x14ac:dyDescent="0.3">
      <c r="A915" s="726" t="s">
        <v>569</v>
      </c>
      <c r="B915" s="727" t="s">
        <v>570</v>
      </c>
      <c r="C915" s="728" t="s">
        <v>3001</v>
      </c>
      <c r="D915" s="729" t="s">
        <v>3002</v>
      </c>
      <c r="E915" s="728" t="s">
        <v>3459</v>
      </c>
      <c r="F915" s="729" t="s">
        <v>3460</v>
      </c>
      <c r="G915" s="728" t="s">
        <v>4613</v>
      </c>
      <c r="H915" s="728" t="s">
        <v>4614</v>
      </c>
      <c r="I915" s="731">
        <v>621.19999186197913</v>
      </c>
      <c r="J915" s="731">
        <v>4</v>
      </c>
      <c r="K915" s="732">
        <v>2484.8999633789062</v>
      </c>
    </row>
    <row r="916" spans="1:11" ht="14.4" customHeight="1" x14ac:dyDescent="0.3">
      <c r="A916" s="726" t="s">
        <v>569</v>
      </c>
      <c r="B916" s="727" t="s">
        <v>570</v>
      </c>
      <c r="C916" s="728" t="s">
        <v>3001</v>
      </c>
      <c r="D916" s="729" t="s">
        <v>3002</v>
      </c>
      <c r="E916" s="728" t="s">
        <v>3459</v>
      </c>
      <c r="F916" s="729" t="s">
        <v>3460</v>
      </c>
      <c r="G916" s="728" t="s">
        <v>4615</v>
      </c>
      <c r="H916" s="728" t="s">
        <v>4616</v>
      </c>
      <c r="I916" s="731">
        <v>657.79998779296875</v>
      </c>
      <c r="J916" s="731">
        <v>1</v>
      </c>
      <c r="K916" s="732">
        <v>657.79998779296875</v>
      </c>
    </row>
    <row r="917" spans="1:11" ht="14.4" customHeight="1" x14ac:dyDescent="0.3">
      <c r="A917" s="726" t="s">
        <v>569</v>
      </c>
      <c r="B917" s="727" t="s">
        <v>570</v>
      </c>
      <c r="C917" s="728" t="s">
        <v>3001</v>
      </c>
      <c r="D917" s="729" t="s">
        <v>3002</v>
      </c>
      <c r="E917" s="728" t="s">
        <v>3459</v>
      </c>
      <c r="F917" s="729" t="s">
        <v>3460</v>
      </c>
      <c r="G917" s="728" t="s">
        <v>4617</v>
      </c>
      <c r="H917" s="728" t="s">
        <v>4618</v>
      </c>
      <c r="I917" s="731">
        <v>479.54998779296875</v>
      </c>
      <c r="J917" s="731">
        <v>1</v>
      </c>
      <c r="K917" s="732">
        <v>479.54998779296875</v>
      </c>
    </row>
    <row r="918" spans="1:11" ht="14.4" customHeight="1" x14ac:dyDescent="0.3">
      <c r="A918" s="726" t="s">
        <v>569</v>
      </c>
      <c r="B918" s="727" t="s">
        <v>570</v>
      </c>
      <c r="C918" s="728" t="s">
        <v>3001</v>
      </c>
      <c r="D918" s="729" t="s">
        <v>3002</v>
      </c>
      <c r="E918" s="728" t="s">
        <v>3459</v>
      </c>
      <c r="F918" s="729" t="s">
        <v>3460</v>
      </c>
      <c r="G918" s="728" t="s">
        <v>4619</v>
      </c>
      <c r="H918" s="728" t="s">
        <v>4620</v>
      </c>
      <c r="I918" s="731">
        <v>479.54998779296875</v>
      </c>
      <c r="J918" s="731">
        <v>2</v>
      </c>
      <c r="K918" s="732">
        <v>959.0999755859375</v>
      </c>
    </row>
    <row r="919" spans="1:11" ht="14.4" customHeight="1" x14ac:dyDescent="0.3">
      <c r="A919" s="726" t="s">
        <v>569</v>
      </c>
      <c r="B919" s="727" t="s">
        <v>570</v>
      </c>
      <c r="C919" s="728" t="s">
        <v>3001</v>
      </c>
      <c r="D919" s="729" t="s">
        <v>3002</v>
      </c>
      <c r="E919" s="728" t="s">
        <v>3459</v>
      </c>
      <c r="F919" s="729" t="s">
        <v>3460</v>
      </c>
      <c r="G919" s="728" t="s">
        <v>4621</v>
      </c>
      <c r="H919" s="728" t="s">
        <v>4622</v>
      </c>
      <c r="I919" s="731">
        <v>294.3599853515625</v>
      </c>
      <c r="J919" s="731">
        <v>2</v>
      </c>
      <c r="K919" s="732">
        <v>588.719970703125</v>
      </c>
    </row>
    <row r="920" spans="1:11" ht="14.4" customHeight="1" x14ac:dyDescent="0.3">
      <c r="A920" s="726" t="s">
        <v>569</v>
      </c>
      <c r="B920" s="727" t="s">
        <v>570</v>
      </c>
      <c r="C920" s="728" t="s">
        <v>3001</v>
      </c>
      <c r="D920" s="729" t="s">
        <v>3002</v>
      </c>
      <c r="E920" s="728" t="s">
        <v>3459</v>
      </c>
      <c r="F920" s="729" t="s">
        <v>3460</v>
      </c>
      <c r="G920" s="728" t="s">
        <v>4623</v>
      </c>
      <c r="H920" s="728" t="s">
        <v>4624</v>
      </c>
      <c r="I920" s="731">
        <v>294.3599853515625</v>
      </c>
      <c r="J920" s="731">
        <v>6</v>
      </c>
      <c r="K920" s="732">
        <v>1766.159912109375</v>
      </c>
    </row>
    <row r="921" spans="1:11" ht="14.4" customHeight="1" x14ac:dyDescent="0.3">
      <c r="A921" s="726" t="s">
        <v>569</v>
      </c>
      <c r="B921" s="727" t="s">
        <v>570</v>
      </c>
      <c r="C921" s="728" t="s">
        <v>3001</v>
      </c>
      <c r="D921" s="729" t="s">
        <v>3002</v>
      </c>
      <c r="E921" s="728" t="s">
        <v>3459</v>
      </c>
      <c r="F921" s="729" t="s">
        <v>3460</v>
      </c>
      <c r="G921" s="728" t="s">
        <v>4625</v>
      </c>
      <c r="H921" s="728" t="s">
        <v>4626</v>
      </c>
      <c r="I921" s="731">
        <v>294.35665893554687</v>
      </c>
      <c r="J921" s="731">
        <v>9</v>
      </c>
      <c r="K921" s="732">
        <v>2649.2199096679687</v>
      </c>
    </row>
    <row r="922" spans="1:11" ht="14.4" customHeight="1" x14ac:dyDescent="0.3">
      <c r="A922" s="726" t="s">
        <v>569</v>
      </c>
      <c r="B922" s="727" t="s">
        <v>570</v>
      </c>
      <c r="C922" s="728" t="s">
        <v>3001</v>
      </c>
      <c r="D922" s="729" t="s">
        <v>3002</v>
      </c>
      <c r="E922" s="728" t="s">
        <v>3459</v>
      </c>
      <c r="F922" s="729" t="s">
        <v>3460</v>
      </c>
      <c r="G922" s="728" t="s">
        <v>4627</v>
      </c>
      <c r="H922" s="728" t="s">
        <v>4628</v>
      </c>
      <c r="I922" s="731">
        <v>294.3599853515625</v>
      </c>
      <c r="J922" s="731">
        <v>7</v>
      </c>
      <c r="K922" s="732">
        <v>2060.5099487304687</v>
      </c>
    </row>
    <row r="923" spans="1:11" ht="14.4" customHeight="1" x14ac:dyDescent="0.3">
      <c r="A923" s="726" t="s">
        <v>569</v>
      </c>
      <c r="B923" s="727" t="s">
        <v>570</v>
      </c>
      <c r="C923" s="728" t="s">
        <v>3001</v>
      </c>
      <c r="D923" s="729" t="s">
        <v>3002</v>
      </c>
      <c r="E923" s="728" t="s">
        <v>3459</v>
      </c>
      <c r="F923" s="729" t="s">
        <v>3460</v>
      </c>
      <c r="G923" s="728" t="s">
        <v>4629</v>
      </c>
      <c r="H923" s="728" t="s">
        <v>4630</v>
      </c>
      <c r="I923" s="731">
        <v>294.3599853515625</v>
      </c>
      <c r="J923" s="731">
        <v>2</v>
      </c>
      <c r="K923" s="732">
        <v>588.719970703125</v>
      </c>
    </row>
    <row r="924" spans="1:11" ht="14.4" customHeight="1" x14ac:dyDescent="0.3">
      <c r="A924" s="726" t="s">
        <v>569</v>
      </c>
      <c r="B924" s="727" t="s">
        <v>570</v>
      </c>
      <c r="C924" s="728" t="s">
        <v>3001</v>
      </c>
      <c r="D924" s="729" t="s">
        <v>3002</v>
      </c>
      <c r="E924" s="728" t="s">
        <v>3459</v>
      </c>
      <c r="F924" s="729" t="s">
        <v>3460</v>
      </c>
      <c r="G924" s="728" t="s">
        <v>4631</v>
      </c>
      <c r="H924" s="728" t="s">
        <v>4632</v>
      </c>
      <c r="I924" s="731">
        <v>235.48399658203124</v>
      </c>
      <c r="J924" s="731">
        <v>4</v>
      </c>
      <c r="K924" s="732">
        <v>1177.4099829103798</v>
      </c>
    </row>
    <row r="925" spans="1:11" ht="14.4" customHeight="1" x14ac:dyDescent="0.3">
      <c r="A925" s="726" t="s">
        <v>569</v>
      </c>
      <c r="B925" s="727" t="s">
        <v>570</v>
      </c>
      <c r="C925" s="728" t="s">
        <v>3001</v>
      </c>
      <c r="D925" s="729" t="s">
        <v>3002</v>
      </c>
      <c r="E925" s="728" t="s">
        <v>3459</v>
      </c>
      <c r="F925" s="729" t="s">
        <v>3460</v>
      </c>
      <c r="G925" s="728" t="s">
        <v>4633</v>
      </c>
      <c r="H925" s="728" t="s">
        <v>4634</v>
      </c>
      <c r="I925" s="731">
        <v>294.35499572753906</v>
      </c>
      <c r="J925" s="731">
        <v>4</v>
      </c>
      <c r="K925" s="732">
        <v>1177.4199829101562</v>
      </c>
    </row>
    <row r="926" spans="1:11" ht="14.4" customHeight="1" x14ac:dyDescent="0.3">
      <c r="A926" s="726" t="s">
        <v>569</v>
      </c>
      <c r="B926" s="727" t="s">
        <v>570</v>
      </c>
      <c r="C926" s="728" t="s">
        <v>3001</v>
      </c>
      <c r="D926" s="729" t="s">
        <v>3002</v>
      </c>
      <c r="E926" s="728" t="s">
        <v>3459</v>
      </c>
      <c r="F926" s="729" t="s">
        <v>3460</v>
      </c>
      <c r="G926" s="728" t="s">
        <v>4635</v>
      </c>
      <c r="H926" s="728" t="s">
        <v>4636</v>
      </c>
      <c r="I926" s="731">
        <v>294.3599914550781</v>
      </c>
      <c r="J926" s="731">
        <v>6</v>
      </c>
      <c r="K926" s="732">
        <v>1766.1499938964844</v>
      </c>
    </row>
    <row r="927" spans="1:11" ht="14.4" customHeight="1" x14ac:dyDescent="0.3">
      <c r="A927" s="726" t="s">
        <v>569</v>
      </c>
      <c r="B927" s="727" t="s">
        <v>570</v>
      </c>
      <c r="C927" s="728" t="s">
        <v>3001</v>
      </c>
      <c r="D927" s="729" t="s">
        <v>3002</v>
      </c>
      <c r="E927" s="728" t="s">
        <v>3459</v>
      </c>
      <c r="F927" s="729" t="s">
        <v>3460</v>
      </c>
      <c r="G927" s="728" t="s">
        <v>4637</v>
      </c>
      <c r="H927" s="728" t="s">
        <v>4638</v>
      </c>
      <c r="I927" s="731">
        <v>404.5</v>
      </c>
      <c r="J927" s="731">
        <v>3</v>
      </c>
      <c r="K927" s="732">
        <v>1213.5</v>
      </c>
    </row>
    <row r="928" spans="1:11" ht="14.4" customHeight="1" x14ac:dyDescent="0.3">
      <c r="A928" s="726" t="s">
        <v>569</v>
      </c>
      <c r="B928" s="727" t="s">
        <v>570</v>
      </c>
      <c r="C928" s="728" t="s">
        <v>3001</v>
      </c>
      <c r="D928" s="729" t="s">
        <v>3002</v>
      </c>
      <c r="E928" s="728" t="s">
        <v>3459</v>
      </c>
      <c r="F928" s="729" t="s">
        <v>3460</v>
      </c>
      <c r="G928" s="728" t="s">
        <v>4639</v>
      </c>
      <c r="H928" s="728" t="s">
        <v>4640</v>
      </c>
      <c r="I928" s="731">
        <v>404.5</v>
      </c>
      <c r="J928" s="731">
        <v>1</v>
      </c>
      <c r="K928" s="732">
        <v>404.5</v>
      </c>
    </row>
    <row r="929" spans="1:11" ht="14.4" customHeight="1" x14ac:dyDescent="0.3">
      <c r="A929" s="726" t="s">
        <v>569</v>
      </c>
      <c r="B929" s="727" t="s">
        <v>570</v>
      </c>
      <c r="C929" s="728" t="s">
        <v>3001</v>
      </c>
      <c r="D929" s="729" t="s">
        <v>3002</v>
      </c>
      <c r="E929" s="728" t="s">
        <v>3459</v>
      </c>
      <c r="F929" s="729" t="s">
        <v>3460</v>
      </c>
      <c r="G929" s="728" t="s">
        <v>4641</v>
      </c>
      <c r="H929" s="728" t="s">
        <v>4642</v>
      </c>
      <c r="I929" s="731">
        <v>615.58168538411462</v>
      </c>
      <c r="J929" s="731">
        <v>6</v>
      </c>
      <c r="K929" s="732">
        <v>3693.4901123046875</v>
      </c>
    </row>
    <row r="930" spans="1:11" ht="14.4" customHeight="1" x14ac:dyDescent="0.3">
      <c r="A930" s="726" t="s">
        <v>569</v>
      </c>
      <c r="B930" s="727" t="s">
        <v>570</v>
      </c>
      <c r="C930" s="728" t="s">
        <v>3001</v>
      </c>
      <c r="D930" s="729" t="s">
        <v>3002</v>
      </c>
      <c r="E930" s="728" t="s">
        <v>3459</v>
      </c>
      <c r="F930" s="729" t="s">
        <v>3460</v>
      </c>
      <c r="G930" s="728" t="s">
        <v>4643</v>
      </c>
      <c r="H930" s="728" t="s">
        <v>4644</v>
      </c>
      <c r="I930" s="731">
        <v>615.58001708984375</v>
      </c>
      <c r="J930" s="731">
        <v>2</v>
      </c>
      <c r="K930" s="732">
        <v>1231.1600341796875</v>
      </c>
    </row>
    <row r="931" spans="1:11" ht="14.4" customHeight="1" x14ac:dyDescent="0.3">
      <c r="A931" s="726" t="s">
        <v>569</v>
      </c>
      <c r="B931" s="727" t="s">
        <v>570</v>
      </c>
      <c r="C931" s="728" t="s">
        <v>3001</v>
      </c>
      <c r="D931" s="729" t="s">
        <v>3002</v>
      </c>
      <c r="E931" s="728" t="s">
        <v>3459</v>
      </c>
      <c r="F931" s="729" t="s">
        <v>3460</v>
      </c>
      <c r="G931" s="728" t="s">
        <v>4645</v>
      </c>
      <c r="H931" s="728" t="s">
        <v>4646</v>
      </c>
      <c r="I931" s="731">
        <v>146.99000549316406</v>
      </c>
      <c r="J931" s="731">
        <v>3</v>
      </c>
      <c r="K931" s="732">
        <v>440.98001098632812</v>
      </c>
    </row>
    <row r="932" spans="1:11" ht="14.4" customHeight="1" x14ac:dyDescent="0.3">
      <c r="A932" s="726" t="s">
        <v>569</v>
      </c>
      <c r="B932" s="727" t="s">
        <v>570</v>
      </c>
      <c r="C932" s="728" t="s">
        <v>3001</v>
      </c>
      <c r="D932" s="729" t="s">
        <v>3002</v>
      </c>
      <c r="E932" s="728" t="s">
        <v>3459</v>
      </c>
      <c r="F932" s="729" t="s">
        <v>3460</v>
      </c>
      <c r="G932" s="728" t="s">
        <v>4647</v>
      </c>
      <c r="H932" s="728" t="s">
        <v>4648</v>
      </c>
      <c r="I932" s="731">
        <v>146.99000549316406</v>
      </c>
      <c r="J932" s="731">
        <v>1</v>
      </c>
      <c r="K932" s="732">
        <v>146.99000549316406</v>
      </c>
    </row>
    <row r="933" spans="1:11" ht="14.4" customHeight="1" x14ac:dyDescent="0.3">
      <c r="A933" s="726" t="s">
        <v>569</v>
      </c>
      <c r="B933" s="727" t="s">
        <v>570</v>
      </c>
      <c r="C933" s="728" t="s">
        <v>3001</v>
      </c>
      <c r="D933" s="729" t="s">
        <v>3002</v>
      </c>
      <c r="E933" s="728" t="s">
        <v>3459</v>
      </c>
      <c r="F933" s="729" t="s">
        <v>3460</v>
      </c>
      <c r="G933" s="728" t="s">
        <v>4649</v>
      </c>
      <c r="H933" s="728" t="s">
        <v>4650</v>
      </c>
      <c r="I933" s="731">
        <v>145.8800048828125</v>
      </c>
      <c r="J933" s="731">
        <v>1</v>
      </c>
      <c r="K933" s="732">
        <v>145.8800048828125</v>
      </c>
    </row>
    <row r="934" spans="1:11" ht="14.4" customHeight="1" x14ac:dyDescent="0.3">
      <c r="A934" s="726" t="s">
        <v>569</v>
      </c>
      <c r="B934" s="727" t="s">
        <v>570</v>
      </c>
      <c r="C934" s="728" t="s">
        <v>3001</v>
      </c>
      <c r="D934" s="729" t="s">
        <v>3002</v>
      </c>
      <c r="E934" s="728" t="s">
        <v>3459</v>
      </c>
      <c r="F934" s="729" t="s">
        <v>3460</v>
      </c>
      <c r="G934" s="728" t="s">
        <v>4651</v>
      </c>
      <c r="H934" s="728" t="s">
        <v>4652</v>
      </c>
      <c r="I934" s="731">
        <v>145.89499664306641</v>
      </c>
      <c r="J934" s="731">
        <v>2</v>
      </c>
      <c r="K934" s="732">
        <v>291.78999328613281</v>
      </c>
    </row>
    <row r="935" spans="1:11" ht="14.4" customHeight="1" x14ac:dyDescent="0.3">
      <c r="A935" s="726" t="s">
        <v>569</v>
      </c>
      <c r="B935" s="727" t="s">
        <v>570</v>
      </c>
      <c r="C935" s="728" t="s">
        <v>3001</v>
      </c>
      <c r="D935" s="729" t="s">
        <v>3002</v>
      </c>
      <c r="E935" s="728" t="s">
        <v>3459</v>
      </c>
      <c r="F935" s="729" t="s">
        <v>3460</v>
      </c>
      <c r="G935" s="728" t="s">
        <v>4653</v>
      </c>
      <c r="H935" s="728" t="s">
        <v>4654</v>
      </c>
      <c r="I935" s="731">
        <v>145.8800048828125</v>
      </c>
      <c r="J935" s="731">
        <v>1</v>
      </c>
      <c r="K935" s="732">
        <v>145.8800048828125</v>
      </c>
    </row>
    <row r="936" spans="1:11" ht="14.4" customHeight="1" x14ac:dyDescent="0.3">
      <c r="A936" s="726" t="s">
        <v>569</v>
      </c>
      <c r="B936" s="727" t="s">
        <v>570</v>
      </c>
      <c r="C936" s="728" t="s">
        <v>3001</v>
      </c>
      <c r="D936" s="729" t="s">
        <v>3002</v>
      </c>
      <c r="E936" s="728" t="s">
        <v>3459</v>
      </c>
      <c r="F936" s="729" t="s">
        <v>3460</v>
      </c>
      <c r="G936" s="728" t="s">
        <v>4655</v>
      </c>
      <c r="H936" s="728" t="s">
        <v>4656</v>
      </c>
      <c r="I936" s="731">
        <v>145.88999938964844</v>
      </c>
      <c r="J936" s="731">
        <v>2</v>
      </c>
      <c r="K936" s="732">
        <v>291.76998901367187</v>
      </c>
    </row>
    <row r="937" spans="1:11" ht="14.4" customHeight="1" x14ac:dyDescent="0.3">
      <c r="A937" s="726" t="s">
        <v>569</v>
      </c>
      <c r="B937" s="727" t="s">
        <v>570</v>
      </c>
      <c r="C937" s="728" t="s">
        <v>3001</v>
      </c>
      <c r="D937" s="729" t="s">
        <v>3002</v>
      </c>
      <c r="E937" s="728" t="s">
        <v>3459</v>
      </c>
      <c r="F937" s="729" t="s">
        <v>3460</v>
      </c>
      <c r="G937" s="728" t="s">
        <v>4657</v>
      </c>
      <c r="H937" s="728" t="s">
        <v>4658</v>
      </c>
      <c r="I937" s="731">
        <v>145.89999389648437</v>
      </c>
      <c r="J937" s="731">
        <v>3</v>
      </c>
      <c r="K937" s="732">
        <v>437.69000244140625</v>
      </c>
    </row>
    <row r="938" spans="1:11" ht="14.4" customHeight="1" x14ac:dyDescent="0.3">
      <c r="A938" s="726" t="s">
        <v>569</v>
      </c>
      <c r="B938" s="727" t="s">
        <v>570</v>
      </c>
      <c r="C938" s="728" t="s">
        <v>3001</v>
      </c>
      <c r="D938" s="729" t="s">
        <v>3002</v>
      </c>
      <c r="E938" s="728" t="s">
        <v>3459</v>
      </c>
      <c r="F938" s="729" t="s">
        <v>3460</v>
      </c>
      <c r="G938" s="728" t="s">
        <v>4659</v>
      </c>
      <c r="H938" s="728" t="s">
        <v>4660</v>
      </c>
      <c r="I938" s="731">
        <v>146.99000549316406</v>
      </c>
      <c r="J938" s="731">
        <v>2</v>
      </c>
      <c r="K938" s="732">
        <v>293.98001098632812</v>
      </c>
    </row>
    <row r="939" spans="1:11" ht="14.4" customHeight="1" x14ac:dyDescent="0.3">
      <c r="A939" s="726" t="s">
        <v>569</v>
      </c>
      <c r="B939" s="727" t="s">
        <v>570</v>
      </c>
      <c r="C939" s="728" t="s">
        <v>3001</v>
      </c>
      <c r="D939" s="729" t="s">
        <v>3002</v>
      </c>
      <c r="E939" s="728" t="s">
        <v>3459</v>
      </c>
      <c r="F939" s="729" t="s">
        <v>3460</v>
      </c>
      <c r="G939" s="728" t="s">
        <v>4661</v>
      </c>
      <c r="H939" s="728" t="s">
        <v>4662</v>
      </c>
      <c r="I939" s="731">
        <v>147</v>
      </c>
      <c r="J939" s="731">
        <v>2</v>
      </c>
      <c r="K939" s="732">
        <v>293.989990234375</v>
      </c>
    </row>
    <row r="940" spans="1:11" ht="14.4" customHeight="1" x14ac:dyDescent="0.3">
      <c r="A940" s="726" t="s">
        <v>569</v>
      </c>
      <c r="B940" s="727" t="s">
        <v>570</v>
      </c>
      <c r="C940" s="728" t="s">
        <v>3001</v>
      </c>
      <c r="D940" s="729" t="s">
        <v>3002</v>
      </c>
      <c r="E940" s="728" t="s">
        <v>3459</v>
      </c>
      <c r="F940" s="729" t="s">
        <v>3460</v>
      </c>
      <c r="G940" s="728" t="s">
        <v>4663</v>
      </c>
      <c r="H940" s="728" t="s">
        <v>4664</v>
      </c>
      <c r="I940" s="731">
        <v>145.89999389648437</v>
      </c>
      <c r="J940" s="731">
        <v>1</v>
      </c>
      <c r="K940" s="732">
        <v>145.89999389648437</v>
      </c>
    </row>
    <row r="941" spans="1:11" ht="14.4" customHeight="1" x14ac:dyDescent="0.3">
      <c r="A941" s="726" t="s">
        <v>569</v>
      </c>
      <c r="B941" s="727" t="s">
        <v>570</v>
      </c>
      <c r="C941" s="728" t="s">
        <v>3001</v>
      </c>
      <c r="D941" s="729" t="s">
        <v>3002</v>
      </c>
      <c r="E941" s="728" t="s">
        <v>3459</v>
      </c>
      <c r="F941" s="729" t="s">
        <v>3460</v>
      </c>
      <c r="G941" s="728" t="s">
        <v>4665</v>
      </c>
      <c r="H941" s="728" t="s">
        <v>4666</v>
      </c>
      <c r="I941" s="731">
        <v>147</v>
      </c>
      <c r="J941" s="731">
        <v>2</v>
      </c>
      <c r="K941" s="732">
        <v>293.989990234375</v>
      </c>
    </row>
    <row r="942" spans="1:11" ht="14.4" customHeight="1" x14ac:dyDescent="0.3">
      <c r="A942" s="726" t="s">
        <v>569</v>
      </c>
      <c r="B942" s="727" t="s">
        <v>570</v>
      </c>
      <c r="C942" s="728" t="s">
        <v>3001</v>
      </c>
      <c r="D942" s="729" t="s">
        <v>3002</v>
      </c>
      <c r="E942" s="728" t="s">
        <v>3459</v>
      </c>
      <c r="F942" s="729" t="s">
        <v>3460</v>
      </c>
      <c r="G942" s="728" t="s">
        <v>4667</v>
      </c>
      <c r="H942" s="728" t="s">
        <v>4668</v>
      </c>
      <c r="I942" s="731">
        <v>146.99000549316406</v>
      </c>
      <c r="J942" s="731">
        <v>4</v>
      </c>
      <c r="K942" s="732">
        <v>587.97001647949219</v>
      </c>
    </row>
    <row r="943" spans="1:11" ht="14.4" customHeight="1" x14ac:dyDescent="0.3">
      <c r="A943" s="726" t="s">
        <v>569</v>
      </c>
      <c r="B943" s="727" t="s">
        <v>570</v>
      </c>
      <c r="C943" s="728" t="s">
        <v>3001</v>
      </c>
      <c r="D943" s="729" t="s">
        <v>3002</v>
      </c>
      <c r="E943" s="728" t="s">
        <v>3459</v>
      </c>
      <c r="F943" s="729" t="s">
        <v>3460</v>
      </c>
      <c r="G943" s="728" t="s">
        <v>4669</v>
      </c>
      <c r="H943" s="728" t="s">
        <v>4670</v>
      </c>
      <c r="I943" s="731">
        <v>2012.5</v>
      </c>
      <c r="J943" s="731">
        <v>4</v>
      </c>
      <c r="K943" s="732">
        <v>8050</v>
      </c>
    </row>
    <row r="944" spans="1:11" ht="14.4" customHeight="1" x14ac:dyDescent="0.3">
      <c r="A944" s="726" t="s">
        <v>569</v>
      </c>
      <c r="B944" s="727" t="s">
        <v>570</v>
      </c>
      <c r="C944" s="728" t="s">
        <v>3001</v>
      </c>
      <c r="D944" s="729" t="s">
        <v>3002</v>
      </c>
      <c r="E944" s="728" t="s">
        <v>3459</v>
      </c>
      <c r="F944" s="729" t="s">
        <v>3460</v>
      </c>
      <c r="G944" s="728" t="s">
        <v>4671</v>
      </c>
      <c r="H944" s="728" t="s">
        <v>4672</v>
      </c>
      <c r="I944" s="731">
        <v>2012.5</v>
      </c>
      <c r="J944" s="731">
        <v>7</v>
      </c>
      <c r="K944" s="732">
        <v>14087.5</v>
      </c>
    </row>
    <row r="945" spans="1:11" ht="14.4" customHeight="1" x14ac:dyDescent="0.3">
      <c r="A945" s="726" t="s">
        <v>569</v>
      </c>
      <c r="B945" s="727" t="s">
        <v>570</v>
      </c>
      <c r="C945" s="728" t="s">
        <v>3001</v>
      </c>
      <c r="D945" s="729" t="s">
        <v>3002</v>
      </c>
      <c r="E945" s="728" t="s">
        <v>3459</v>
      </c>
      <c r="F945" s="729" t="s">
        <v>3460</v>
      </c>
      <c r="G945" s="728" t="s">
        <v>4673</v>
      </c>
      <c r="H945" s="728" t="s">
        <v>4674</v>
      </c>
      <c r="I945" s="731">
        <v>680.68332926432288</v>
      </c>
      <c r="J945" s="731">
        <v>6</v>
      </c>
      <c r="K945" s="732">
        <v>4084.0699462890625</v>
      </c>
    </row>
    <row r="946" spans="1:11" ht="14.4" customHeight="1" x14ac:dyDescent="0.3">
      <c r="A946" s="726" t="s">
        <v>569</v>
      </c>
      <c r="B946" s="727" t="s">
        <v>570</v>
      </c>
      <c r="C946" s="728" t="s">
        <v>3001</v>
      </c>
      <c r="D946" s="729" t="s">
        <v>3002</v>
      </c>
      <c r="E946" s="728" t="s">
        <v>3459</v>
      </c>
      <c r="F946" s="729" t="s">
        <v>3460</v>
      </c>
      <c r="G946" s="728" t="s">
        <v>4675</v>
      </c>
      <c r="H946" s="728" t="s">
        <v>4676</v>
      </c>
      <c r="I946" s="731">
        <v>680.67999267578125</v>
      </c>
      <c r="J946" s="731">
        <v>2</v>
      </c>
      <c r="K946" s="732">
        <v>1361.3599853515625</v>
      </c>
    </row>
    <row r="947" spans="1:11" ht="14.4" customHeight="1" x14ac:dyDescent="0.3">
      <c r="A947" s="726" t="s">
        <v>569</v>
      </c>
      <c r="B947" s="727" t="s">
        <v>570</v>
      </c>
      <c r="C947" s="728" t="s">
        <v>3001</v>
      </c>
      <c r="D947" s="729" t="s">
        <v>3002</v>
      </c>
      <c r="E947" s="728" t="s">
        <v>3459</v>
      </c>
      <c r="F947" s="729" t="s">
        <v>3460</v>
      </c>
      <c r="G947" s="728" t="s">
        <v>4677</v>
      </c>
      <c r="H947" s="728" t="s">
        <v>4678</v>
      </c>
      <c r="I947" s="731">
        <v>680.6875</v>
      </c>
      <c r="J947" s="731">
        <v>8</v>
      </c>
      <c r="K947" s="732">
        <v>5445.4800415039062</v>
      </c>
    </row>
    <row r="948" spans="1:11" ht="14.4" customHeight="1" x14ac:dyDescent="0.3">
      <c r="A948" s="726" t="s">
        <v>569</v>
      </c>
      <c r="B948" s="727" t="s">
        <v>570</v>
      </c>
      <c r="C948" s="728" t="s">
        <v>3001</v>
      </c>
      <c r="D948" s="729" t="s">
        <v>3002</v>
      </c>
      <c r="E948" s="728" t="s">
        <v>3459</v>
      </c>
      <c r="F948" s="729" t="s">
        <v>3460</v>
      </c>
      <c r="G948" s="728" t="s">
        <v>4679</v>
      </c>
      <c r="H948" s="728" t="s">
        <v>4680</v>
      </c>
      <c r="I948" s="731">
        <v>680.67999267578125</v>
      </c>
      <c r="J948" s="731">
        <v>4</v>
      </c>
      <c r="K948" s="732">
        <v>2722.7200317382812</v>
      </c>
    </row>
    <row r="949" spans="1:11" ht="14.4" customHeight="1" x14ac:dyDescent="0.3">
      <c r="A949" s="726" t="s">
        <v>569</v>
      </c>
      <c r="B949" s="727" t="s">
        <v>570</v>
      </c>
      <c r="C949" s="728" t="s">
        <v>3001</v>
      </c>
      <c r="D949" s="729" t="s">
        <v>3002</v>
      </c>
      <c r="E949" s="728" t="s">
        <v>3459</v>
      </c>
      <c r="F949" s="729" t="s">
        <v>3460</v>
      </c>
      <c r="G949" s="728" t="s">
        <v>4681</v>
      </c>
      <c r="H949" s="728" t="s">
        <v>4682</v>
      </c>
      <c r="I949" s="731">
        <v>680.69000244140625</v>
      </c>
      <c r="J949" s="731">
        <v>3</v>
      </c>
      <c r="K949" s="732">
        <v>2042.06005859375</v>
      </c>
    </row>
    <row r="950" spans="1:11" ht="14.4" customHeight="1" x14ac:dyDescent="0.3">
      <c r="A950" s="726" t="s">
        <v>569</v>
      </c>
      <c r="B950" s="727" t="s">
        <v>570</v>
      </c>
      <c r="C950" s="728" t="s">
        <v>3001</v>
      </c>
      <c r="D950" s="729" t="s">
        <v>3002</v>
      </c>
      <c r="E950" s="728" t="s">
        <v>3459</v>
      </c>
      <c r="F950" s="729" t="s">
        <v>3460</v>
      </c>
      <c r="G950" s="728" t="s">
        <v>4683</v>
      </c>
      <c r="H950" s="728" t="s">
        <v>4684</v>
      </c>
      <c r="I950" s="731">
        <v>680.69000244140625</v>
      </c>
      <c r="J950" s="731">
        <v>2</v>
      </c>
      <c r="K950" s="732">
        <v>1361.3800048828125</v>
      </c>
    </row>
    <row r="951" spans="1:11" ht="14.4" customHeight="1" x14ac:dyDescent="0.3">
      <c r="A951" s="726" t="s">
        <v>569</v>
      </c>
      <c r="B951" s="727" t="s">
        <v>570</v>
      </c>
      <c r="C951" s="728" t="s">
        <v>3001</v>
      </c>
      <c r="D951" s="729" t="s">
        <v>3002</v>
      </c>
      <c r="E951" s="728" t="s">
        <v>3459</v>
      </c>
      <c r="F951" s="729" t="s">
        <v>3460</v>
      </c>
      <c r="G951" s="728" t="s">
        <v>4685</v>
      </c>
      <c r="H951" s="728" t="s">
        <v>4686</v>
      </c>
      <c r="I951" s="731">
        <v>680.68499755859375</v>
      </c>
      <c r="J951" s="731">
        <v>4</v>
      </c>
      <c r="K951" s="732">
        <v>2722.7400512695312</v>
      </c>
    </row>
    <row r="952" spans="1:11" ht="14.4" customHeight="1" x14ac:dyDescent="0.3">
      <c r="A952" s="726" t="s">
        <v>569</v>
      </c>
      <c r="B952" s="727" t="s">
        <v>570</v>
      </c>
      <c r="C952" s="728" t="s">
        <v>3001</v>
      </c>
      <c r="D952" s="729" t="s">
        <v>3002</v>
      </c>
      <c r="E952" s="728" t="s">
        <v>3459</v>
      </c>
      <c r="F952" s="729" t="s">
        <v>3460</v>
      </c>
      <c r="G952" s="728" t="s">
        <v>4687</v>
      </c>
      <c r="H952" s="728" t="s">
        <v>4688</v>
      </c>
      <c r="I952" s="731">
        <v>518.53997802734375</v>
      </c>
      <c r="J952" s="731">
        <v>1</v>
      </c>
      <c r="K952" s="732">
        <v>518.53997802734375</v>
      </c>
    </row>
    <row r="953" spans="1:11" ht="14.4" customHeight="1" x14ac:dyDescent="0.3">
      <c r="A953" s="726" t="s">
        <v>569</v>
      </c>
      <c r="B953" s="727" t="s">
        <v>570</v>
      </c>
      <c r="C953" s="728" t="s">
        <v>3001</v>
      </c>
      <c r="D953" s="729" t="s">
        <v>3002</v>
      </c>
      <c r="E953" s="728" t="s">
        <v>3459</v>
      </c>
      <c r="F953" s="729" t="s">
        <v>3460</v>
      </c>
      <c r="G953" s="728" t="s">
        <v>4689</v>
      </c>
      <c r="H953" s="728" t="s">
        <v>4690</v>
      </c>
      <c r="I953" s="731">
        <v>398.64999389648438</v>
      </c>
      <c r="J953" s="731">
        <v>2</v>
      </c>
      <c r="K953" s="732">
        <v>797.29998779296875</v>
      </c>
    </row>
    <row r="954" spans="1:11" ht="14.4" customHeight="1" x14ac:dyDescent="0.3">
      <c r="A954" s="726" t="s">
        <v>569</v>
      </c>
      <c r="B954" s="727" t="s">
        <v>570</v>
      </c>
      <c r="C954" s="728" t="s">
        <v>3001</v>
      </c>
      <c r="D954" s="729" t="s">
        <v>3002</v>
      </c>
      <c r="E954" s="728" t="s">
        <v>3459</v>
      </c>
      <c r="F954" s="729" t="s">
        <v>3460</v>
      </c>
      <c r="G954" s="728" t="s">
        <v>4691</v>
      </c>
      <c r="H954" s="728" t="s">
        <v>4692</v>
      </c>
      <c r="I954" s="731">
        <v>398.64999389648438</v>
      </c>
      <c r="J954" s="731">
        <v>1</v>
      </c>
      <c r="K954" s="732">
        <v>398.64999389648438</v>
      </c>
    </row>
    <row r="955" spans="1:11" ht="14.4" customHeight="1" x14ac:dyDescent="0.3">
      <c r="A955" s="726" t="s">
        <v>569</v>
      </c>
      <c r="B955" s="727" t="s">
        <v>570</v>
      </c>
      <c r="C955" s="728" t="s">
        <v>3001</v>
      </c>
      <c r="D955" s="729" t="s">
        <v>3002</v>
      </c>
      <c r="E955" s="728" t="s">
        <v>3459</v>
      </c>
      <c r="F955" s="729" t="s">
        <v>3460</v>
      </c>
      <c r="G955" s="728" t="s">
        <v>4693</v>
      </c>
      <c r="H955" s="728" t="s">
        <v>4694</v>
      </c>
      <c r="I955" s="731">
        <v>518.53997802734375</v>
      </c>
      <c r="J955" s="731">
        <v>2</v>
      </c>
      <c r="K955" s="732">
        <v>1037.0699462890625</v>
      </c>
    </row>
    <row r="956" spans="1:11" ht="14.4" customHeight="1" x14ac:dyDescent="0.3">
      <c r="A956" s="726" t="s">
        <v>569</v>
      </c>
      <c r="B956" s="727" t="s">
        <v>570</v>
      </c>
      <c r="C956" s="728" t="s">
        <v>3001</v>
      </c>
      <c r="D956" s="729" t="s">
        <v>3002</v>
      </c>
      <c r="E956" s="728" t="s">
        <v>3459</v>
      </c>
      <c r="F956" s="729" t="s">
        <v>3460</v>
      </c>
      <c r="G956" s="728" t="s">
        <v>4695</v>
      </c>
      <c r="H956" s="728" t="s">
        <v>4696</v>
      </c>
      <c r="I956" s="731">
        <v>518.53997802734375</v>
      </c>
      <c r="J956" s="731">
        <v>1</v>
      </c>
      <c r="K956" s="732">
        <v>518.53997802734375</v>
      </c>
    </row>
    <row r="957" spans="1:11" ht="14.4" customHeight="1" x14ac:dyDescent="0.3">
      <c r="A957" s="726" t="s">
        <v>569</v>
      </c>
      <c r="B957" s="727" t="s">
        <v>570</v>
      </c>
      <c r="C957" s="728" t="s">
        <v>3001</v>
      </c>
      <c r="D957" s="729" t="s">
        <v>3002</v>
      </c>
      <c r="E957" s="728" t="s">
        <v>3459</v>
      </c>
      <c r="F957" s="729" t="s">
        <v>3460</v>
      </c>
      <c r="G957" s="728" t="s">
        <v>4697</v>
      </c>
      <c r="H957" s="728" t="s">
        <v>4698</v>
      </c>
      <c r="I957" s="731">
        <v>518.53997802734375</v>
      </c>
      <c r="J957" s="731">
        <v>1</v>
      </c>
      <c r="K957" s="732">
        <v>518.53997802734375</v>
      </c>
    </row>
    <row r="958" spans="1:11" ht="14.4" customHeight="1" x14ac:dyDescent="0.3">
      <c r="A958" s="726" t="s">
        <v>569</v>
      </c>
      <c r="B958" s="727" t="s">
        <v>570</v>
      </c>
      <c r="C958" s="728" t="s">
        <v>3001</v>
      </c>
      <c r="D958" s="729" t="s">
        <v>3002</v>
      </c>
      <c r="E958" s="728" t="s">
        <v>3459</v>
      </c>
      <c r="F958" s="729" t="s">
        <v>3460</v>
      </c>
      <c r="G958" s="728" t="s">
        <v>4699</v>
      </c>
      <c r="H958" s="728" t="s">
        <v>4700</v>
      </c>
      <c r="I958" s="731">
        <v>518.5</v>
      </c>
      <c r="J958" s="731">
        <v>2</v>
      </c>
      <c r="K958" s="732">
        <v>1037</v>
      </c>
    </row>
    <row r="959" spans="1:11" ht="14.4" customHeight="1" x14ac:dyDescent="0.3">
      <c r="A959" s="726" t="s">
        <v>569</v>
      </c>
      <c r="B959" s="727" t="s">
        <v>570</v>
      </c>
      <c r="C959" s="728" t="s">
        <v>3001</v>
      </c>
      <c r="D959" s="729" t="s">
        <v>3002</v>
      </c>
      <c r="E959" s="728" t="s">
        <v>3459</v>
      </c>
      <c r="F959" s="729" t="s">
        <v>3460</v>
      </c>
      <c r="G959" s="728" t="s">
        <v>4701</v>
      </c>
      <c r="H959" s="728" t="s">
        <v>4702</v>
      </c>
      <c r="I959" s="731">
        <v>518.53997802734375</v>
      </c>
      <c r="J959" s="731">
        <v>1</v>
      </c>
      <c r="K959" s="732">
        <v>518.53997802734375</v>
      </c>
    </row>
    <row r="960" spans="1:11" ht="14.4" customHeight="1" x14ac:dyDescent="0.3">
      <c r="A960" s="726" t="s">
        <v>569</v>
      </c>
      <c r="B960" s="727" t="s">
        <v>570</v>
      </c>
      <c r="C960" s="728" t="s">
        <v>3001</v>
      </c>
      <c r="D960" s="729" t="s">
        <v>3002</v>
      </c>
      <c r="E960" s="728" t="s">
        <v>3459</v>
      </c>
      <c r="F960" s="729" t="s">
        <v>3460</v>
      </c>
      <c r="G960" s="728" t="s">
        <v>4703</v>
      </c>
      <c r="H960" s="728" t="s">
        <v>4704</v>
      </c>
      <c r="I960" s="731">
        <v>201.3099999986589</v>
      </c>
      <c r="J960" s="731">
        <v>2</v>
      </c>
      <c r="K960" s="732">
        <v>402.61999999731779</v>
      </c>
    </row>
    <row r="961" spans="1:11" ht="14.4" customHeight="1" x14ac:dyDescent="0.3">
      <c r="A961" s="726" t="s">
        <v>569</v>
      </c>
      <c r="B961" s="727" t="s">
        <v>570</v>
      </c>
      <c r="C961" s="728" t="s">
        <v>3001</v>
      </c>
      <c r="D961" s="729" t="s">
        <v>3002</v>
      </c>
      <c r="E961" s="728" t="s">
        <v>3459</v>
      </c>
      <c r="F961" s="729" t="s">
        <v>3460</v>
      </c>
      <c r="G961" s="728" t="s">
        <v>4705</v>
      </c>
      <c r="H961" s="728" t="s">
        <v>4706</v>
      </c>
      <c r="I961" s="731">
        <v>1134.7049560546875</v>
      </c>
      <c r="J961" s="731">
        <v>4</v>
      </c>
      <c r="K961" s="732">
        <v>4538.820068359375</v>
      </c>
    </row>
    <row r="962" spans="1:11" ht="14.4" customHeight="1" x14ac:dyDescent="0.3">
      <c r="A962" s="726" t="s">
        <v>569</v>
      </c>
      <c r="B962" s="727" t="s">
        <v>570</v>
      </c>
      <c r="C962" s="728" t="s">
        <v>3001</v>
      </c>
      <c r="D962" s="729" t="s">
        <v>3002</v>
      </c>
      <c r="E962" s="728" t="s">
        <v>3459</v>
      </c>
      <c r="F962" s="729" t="s">
        <v>3460</v>
      </c>
      <c r="G962" s="728" t="s">
        <v>4707</v>
      </c>
      <c r="H962" s="728" t="s">
        <v>4708</v>
      </c>
      <c r="I962" s="731">
        <v>1134.7049560546875</v>
      </c>
      <c r="J962" s="731">
        <v>4</v>
      </c>
      <c r="K962" s="732">
        <v>4538.820068359375</v>
      </c>
    </row>
    <row r="963" spans="1:11" ht="14.4" customHeight="1" x14ac:dyDescent="0.3">
      <c r="A963" s="726" t="s">
        <v>569</v>
      </c>
      <c r="B963" s="727" t="s">
        <v>570</v>
      </c>
      <c r="C963" s="728" t="s">
        <v>3001</v>
      </c>
      <c r="D963" s="729" t="s">
        <v>3002</v>
      </c>
      <c r="E963" s="728" t="s">
        <v>3459</v>
      </c>
      <c r="F963" s="729" t="s">
        <v>3460</v>
      </c>
      <c r="G963" s="728" t="s">
        <v>4709</v>
      </c>
      <c r="H963" s="728" t="s">
        <v>4710</v>
      </c>
      <c r="I963" s="731">
        <v>1134.7049560546875</v>
      </c>
      <c r="J963" s="731">
        <v>4</v>
      </c>
      <c r="K963" s="732">
        <v>4538.820068359375</v>
      </c>
    </row>
    <row r="964" spans="1:11" ht="14.4" customHeight="1" x14ac:dyDescent="0.3">
      <c r="A964" s="726" t="s">
        <v>569</v>
      </c>
      <c r="B964" s="727" t="s">
        <v>570</v>
      </c>
      <c r="C964" s="728" t="s">
        <v>3001</v>
      </c>
      <c r="D964" s="729" t="s">
        <v>3002</v>
      </c>
      <c r="E964" s="728" t="s">
        <v>3459</v>
      </c>
      <c r="F964" s="729" t="s">
        <v>3460</v>
      </c>
      <c r="G964" s="728" t="s">
        <v>4711</v>
      </c>
      <c r="H964" s="728" t="s">
        <v>4712</v>
      </c>
      <c r="I964" s="731">
        <v>1134.7049560546875</v>
      </c>
      <c r="J964" s="731">
        <v>4</v>
      </c>
      <c r="K964" s="732">
        <v>4538.820068359375</v>
      </c>
    </row>
    <row r="965" spans="1:11" ht="14.4" customHeight="1" x14ac:dyDescent="0.3">
      <c r="A965" s="726" t="s">
        <v>569</v>
      </c>
      <c r="B965" s="727" t="s">
        <v>570</v>
      </c>
      <c r="C965" s="728" t="s">
        <v>3001</v>
      </c>
      <c r="D965" s="729" t="s">
        <v>3002</v>
      </c>
      <c r="E965" s="728" t="s">
        <v>3459</v>
      </c>
      <c r="F965" s="729" t="s">
        <v>3460</v>
      </c>
      <c r="G965" s="728" t="s">
        <v>4713</v>
      </c>
      <c r="H965" s="728" t="s">
        <v>4714</v>
      </c>
      <c r="I965" s="731">
        <v>591.90748596191406</v>
      </c>
      <c r="J965" s="731">
        <v>7</v>
      </c>
      <c r="K965" s="732">
        <v>4143.3400268554687</v>
      </c>
    </row>
    <row r="966" spans="1:11" ht="14.4" customHeight="1" x14ac:dyDescent="0.3">
      <c r="A966" s="726" t="s">
        <v>569</v>
      </c>
      <c r="B966" s="727" t="s">
        <v>570</v>
      </c>
      <c r="C966" s="728" t="s">
        <v>3001</v>
      </c>
      <c r="D966" s="729" t="s">
        <v>3002</v>
      </c>
      <c r="E966" s="728" t="s">
        <v>3459</v>
      </c>
      <c r="F966" s="729" t="s">
        <v>3460</v>
      </c>
      <c r="G966" s="728" t="s">
        <v>4715</v>
      </c>
      <c r="H966" s="728" t="s">
        <v>4716</v>
      </c>
      <c r="I966" s="731">
        <v>591.90665690104163</v>
      </c>
      <c r="J966" s="731">
        <v>6</v>
      </c>
      <c r="K966" s="732">
        <v>3551.43994140625</v>
      </c>
    </row>
    <row r="967" spans="1:11" ht="14.4" customHeight="1" x14ac:dyDescent="0.3">
      <c r="A967" s="726" t="s">
        <v>569</v>
      </c>
      <c r="B967" s="727" t="s">
        <v>570</v>
      </c>
      <c r="C967" s="728" t="s">
        <v>3001</v>
      </c>
      <c r="D967" s="729" t="s">
        <v>3002</v>
      </c>
      <c r="E967" s="728" t="s">
        <v>3459</v>
      </c>
      <c r="F967" s="729" t="s">
        <v>3460</v>
      </c>
      <c r="G967" s="728" t="s">
        <v>4717</v>
      </c>
      <c r="H967" s="728" t="s">
        <v>4718</v>
      </c>
      <c r="I967" s="731">
        <v>591.90997314453125</v>
      </c>
      <c r="J967" s="731">
        <v>4</v>
      </c>
      <c r="K967" s="732">
        <v>2367.6201171875</v>
      </c>
    </row>
    <row r="968" spans="1:11" ht="14.4" customHeight="1" x14ac:dyDescent="0.3">
      <c r="A968" s="726" t="s">
        <v>569</v>
      </c>
      <c r="B968" s="727" t="s">
        <v>570</v>
      </c>
      <c r="C968" s="728" t="s">
        <v>3001</v>
      </c>
      <c r="D968" s="729" t="s">
        <v>3002</v>
      </c>
      <c r="E968" s="728" t="s">
        <v>3459</v>
      </c>
      <c r="F968" s="729" t="s">
        <v>3460</v>
      </c>
      <c r="G968" s="728" t="s">
        <v>4719</v>
      </c>
      <c r="H968" s="728" t="s">
        <v>4720</v>
      </c>
      <c r="I968" s="731">
        <v>591.90499877929687</v>
      </c>
      <c r="J968" s="731">
        <v>2</v>
      </c>
      <c r="K968" s="732">
        <v>1183.8099975585937</v>
      </c>
    </row>
    <row r="969" spans="1:11" ht="14.4" customHeight="1" x14ac:dyDescent="0.3">
      <c r="A969" s="726" t="s">
        <v>569</v>
      </c>
      <c r="B969" s="727" t="s">
        <v>570</v>
      </c>
      <c r="C969" s="728" t="s">
        <v>3001</v>
      </c>
      <c r="D969" s="729" t="s">
        <v>3002</v>
      </c>
      <c r="E969" s="728" t="s">
        <v>3459</v>
      </c>
      <c r="F969" s="729" t="s">
        <v>3460</v>
      </c>
      <c r="G969" s="728" t="s">
        <v>4721</v>
      </c>
      <c r="H969" s="728" t="s">
        <v>4722</v>
      </c>
      <c r="I969" s="731">
        <v>591.9000244140625</v>
      </c>
      <c r="J969" s="731">
        <v>1</v>
      </c>
      <c r="K969" s="732">
        <v>591.9000244140625</v>
      </c>
    </row>
    <row r="970" spans="1:11" ht="14.4" customHeight="1" x14ac:dyDescent="0.3">
      <c r="A970" s="726" t="s">
        <v>569</v>
      </c>
      <c r="B970" s="727" t="s">
        <v>570</v>
      </c>
      <c r="C970" s="728" t="s">
        <v>3001</v>
      </c>
      <c r="D970" s="729" t="s">
        <v>3002</v>
      </c>
      <c r="E970" s="728" t="s">
        <v>3459</v>
      </c>
      <c r="F970" s="729" t="s">
        <v>3460</v>
      </c>
      <c r="G970" s="728" t="s">
        <v>4723</v>
      </c>
      <c r="H970" s="728" t="s">
        <v>4724</v>
      </c>
      <c r="I970" s="731">
        <v>591.9000244140625</v>
      </c>
      <c r="J970" s="731">
        <v>1</v>
      </c>
      <c r="K970" s="732">
        <v>591.9000244140625</v>
      </c>
    </row>
    <row r="971" spans="1:11" ht="14.4" customHeight="1" x14ac:dyDescent="0.3">
      <c r="A971" s="726" t="s">
        <v>569</v>
      </c>
      <c r="B971" s="727" t="s">
        <v>570</v>
      </c>
      <c r="C971" s="728" t="s">
        <v>3001</v>
      </c>
      <c r="D971" s="729" t="s">
        <v>3002</v>
      </c>
      <c r="E971" s="728" t="s">
        <v>3459</v>
      </c>
      <c r="F971" s="729" t="s">
        <v>3460</v>
      </c>
      <c r="G971" s="728" t="s">
        <v>4725</v>
      </c>
      <c r="H971" s="728" t="s">
        <v>4726</v>
      </c>
      <c r="I971" s="731">
        <v>591.90997314453125</v>
      </c>
      <c r="J971" s="731">
        <v>3</v>
      </c>
      <c r="K971" s="732">
        <v>1775.7299194335937</v>
      </c>
    </row>
    <row r="972" spans="1:11" ht="14.4" customHeight="1" x14ac:dyDescent="0.3">
      <c r="A972" s="726" t="s">
        <v>569</v>
      </c>
      <c r="B972" s="727" t="s">
        <v>570</v>
      </c>
      <c r="C972" s="728" t="s">
        <v>3001</v>
      </c>
      <c r="D972" s="729" t="s">
        <v>3002</v>
      </c>
      <c r="E972" s="728" t="s">
        <v>3459</v>
      </c>
      <c r="F972" s="729" t="s">
        <v>3460</v>
      </c>
      <c r="G972" s="728" t="s">
        <v>4727</v>
      </c>
      <c r="H972" s="728" t="s">
        <v>4728</v>
      </c>
      <c r="I972" s="731">
        <v>591.90997314453125</v>
      </c>
      <c r="J972" s="731">
        <v>4</v>
      </c>
      <c r="K972" s="732">
        <v>2367.6300048828125</v>
      </c>
    </row>
    <row r="973" spans="1:11" ht="14.4" customHeight="1" x14ac:dyDescent="0.3">
      <c r="A973" s="726" t="s">
        <v>569</v>
      </c>
      <c r="B973" s="727" t="s">
        <v>570</v>
      </c>
      <c r="C973" s="728" t="s">
        <v>3001</v>
      </c>
      <c r="D973" s="729" t="s">
        <v>3002</v>
      </c>
      <c r="E973" s="728" t="s">
        <v>3459</v>
      </c>
      <c r="F973" s="729" t="s">
        <v>3460</v>
      </c>
      <c r="G973" s="728" t="s">
        <v>4729</v>
      </c>
      <c r="H973" s="728" t="s">
        <v>4730</v>
      </c>
      <c r="I973" s="731">
        <v>591.90997314453125</v>
      </c>
      <c r="J973" s="731">
        <v>2</v>
      </c>
      <c r="K973" s="732">
        <v>1183.81005859375</v>
      </c>
    </row>
    <row r="974" spans="1:11" ht="14.4" customHeight="1" x14ac:dyDescent="0.3">
      <c r="A974" s="726" t="s">
        <v>569</v>
      </c>
      <c r="B974" s="727" t="s">
        <v>570</v>
      </c>
      <c r="C974" s="728" t="s">
        <v>3001</v>
      </c>
      <c r="D974" s="729" t="s">
        <v>3002</v>
      </c>
      <c r="E974" s="728" t="s">
        <v>3459</v>
      </c>
      <c r="F974" s="729" t="s">
        <v>3460</v>
      </c>
      <c r="G974" s="728" t="s">
        <v>4731</v>
      </c>
      <c r="H974" s="728" t="s">
        <v>4732</v>
      </c>
      <c r="I974" s="731">
        <v>591.90997314453125</v>
      </c>
      <c r="J974" s="731">
        <v>3</v>
      </c>
      <c r="K974" s="732">
        <v>1775.7200317382812</v>
      </c>
    </row>
    <row r="975" spans="1:11" ht="14.4" customHeight="1" x14ac:dyDescent="0.3">
      <c r="A975" s="726" t="s">
        <v>569</v>
      </c>
      <c r="B975" s="727" t="s">
        <v>570</v>
      </c>
      <c r="C975" s="728" t="s">
        <v>3001</v>
      </c>
      <c r="D975" s="729" t="s">
        <v>3002</v>
      </c>
      <c r="E975" s="728" t="s">
        <v>3459</v>
      </c>
      <c r="F975" s="729" t="s">
        <v>3460</v>
      </c>
      <c r="G975" s="728" t="s">
        <v>4733</v>
      </c>
      <c r="H975" s="728" t="s">
        <v>4734</v>
      </c>
      <c r="I975" s="731">
        <v>591.90997314453125</v>
      </c>
      <c r="J975" s="731">
        <v>1</v>
      </c>
      <c r="K975" s="732">
        <v>591.90997314453125</v>
      </c>
    </row>
    <row r="976" spans="1:11" ht="14.4" customHeight="1" x14ac:dyDescent="0.3">
      <c r="A976" s="726" t="s">
        <v>569</v>
      </c>
      <c r="B976" s="727" t="s">
        <v>570</v>
      </c>
      <c r="C976" s="728" t="s">
        <v>3001</v>
      </c>
      <c r="D976" s="729" t="s">
        <v>3002</v>
      </c>
      <c r="E976" s="728" t="s">
        <v>3459</v>
      </c>
      <c r="F976" s="729" t="s">
        <v>3460</v>
      </c>
      <c r="G976" s="728" t="s">
        <v>4735</v>
      </c>
      <c r="H976" s="728" t="s">
        <v>4736</v>
      </c>
      <c r="I976" s="731">
        <v>591.90997314453125</v>
      </c>
      <c r="J976" s="731">
        <v>2</v>
      </c>
      <c r="K976" s="732">
        <v>1183.81005859375</v>
      </c>
    </row>
    <row r="977" spans="1:11" ht="14.4" customHeight="1" x14ac:dyDescent="0.3">
      <c r="A977" s="726" t="s">
        <v>569</v>
      </c>
      <c r="B977" s="727" t="s">
        <v>570</v>
      </c>
      <c r="C977" s="728" t="s">
        <v>3001</v>
      </c>
      <c r="D977" s="729" t="s">
        <v>3002</v>
      </c>
      <c r="E977" s="728" t="s">
        <v>3459</v>
      </c>
      <c r="F977" s="729" t="s">
        <v>3460</v>
      </c>
      <c r="G977" s="728" t="s">
        <v>4737</v>
      </c>
      <c r="H977" s="728" t="s">
        <v>4738</v>
      </c>
      <c r="I977" s="731">
        <v>1.9999999552965164E-2</v>
      </c>
      <c r="J977" s="731">
        <v>1</v>
      </c>
      <c r="K977" s="732">
        <v>1.9999999552965164E-2</v>
      </c>
    </row>
    <row r="978" spans="1:11" ht="14.4" customHeight="1" x14ac:dyDescent="0.3">
      <c r="A978" s="726" t="s">
        <v>569</v>
      </c>
      <c r="B978" s="727" t="s">
        <v>570</v>
      </c>
      <c r="C978" s="728" t="s">
        <v>3001</v>
      </c>
      <c r="D978" s="729" t="s">
        <v>3002</v>
      </c>
      <c r="E978" s="728" t="s">
        <v>3459</v>
      </c>
      <c r="F978" s="729" t="s">
        <v>3460</v>
      </c>
      <c r="G978" s="728" t="s">
        <v>4739</v>
      </c>
      <c r="H978" s="728" t="s">
        <v>4740</v>
      </c>
      <c r="I978" s="731">
        <v>5.9999998658895493E-2</v>
      </c>
      <c r="J978" s="731">
        <v>1</v>
      </c>
      <c r="K978" s="732">
        <v>5.9999998658895493E-2</v>
      </c>
    </row>
    <row r="979" spans="1:11" ht="14.4" customHeight="1" x14ac:dyDescent="0.3">
      <c r="A979" s="726" t="s">
        <v>569</v>
      </c>
      <c r="B979" s="727" t="s">
        <v>570</v>
      </c>
      <c r="C979" s="728" t="s">
        <v>3001</v>
      </c>
      <c r="D979" s="729" t="s">
        <v>3002</v>
      </c>
      <c r="E979" s="728" t="s">
        <v>3459</v>
      </c>
      <c r="F979" s="729" t="s">
        <v>3460</v>
      </c>
      <c r="G979" s="728" t="s">
        <v>4741</v>
      </c>
      <c r="H979" s="728" t="s">
        <v>4742</v>
      </c>
      <c r="I979" s="731">
        <v>5.9999998658895493E-2</v>
      </c>
      <c r="J979" s="731">
        <v>1</v>
      </c>
      <c r="K979" s="732">
        <v>5.9999998658895493E-2</v>
      </c>
    </row>
    <row r="980" spans="1:11" ht="14.4" customHeight="1" x14ac:dyDescent="0.3">
      <c r="A980" s="726" t="s">
        <v>569</v>
      </c>
      <c r="B980" s="727" t="s">
        <v>570</v>
      </c>
      <c r="C980" s="728" t="s">
        <v>3001</v>
      </c>
      <c r="D980" s="729" t="s">
        <v>3002</v>
      </c>
      <c r="E980" s="728" t="s">
        <v>3459</v>
      </c>
      <c r="F980" s="729" t="s">
        <v>3460</v>
      </c>
      <c r="G980" s="728" t="s">
        <v>4743</v>
      </c>
      <c r="H980" s="728" t="s">
        <v>4744</v>
      </c>
      <c r="I980" s="731">
        <v>5.9999998658895493E-2</v>
      </c>
      <c r="J980" s="731">
        <v>1</v>
      </c>
      <c r="K980" s="732">
        <v>5.9999998658895493E-2</v>
      </c>
    </row>
    <row r="981" spans="1:11" ht="14.4" customHeight="1" x14ac:dyDescent="0.3">
      <c r="A981" s="726" t="s">
        <v>569</v>
      </c>
      <c r="B981" s="727" t="s">
        <v>570</v>
      </c>
      <c r="C981" s="728" t="s">
        <v>3001</v>
      </c>
      <c r="D981" s="729" t="s">
        <v>3002</v>
      </c>
      <c r="E981" s="728" t="s">
        <v>3459</v>
      </c>
      <c r="F981" s="729" t="s">
        <v>3460</v>
      </c>
      <c r="G981" s="728" t="s">
        <v>4745</v>
      </c>
      <c r="H981" s="728" t="s">
        <v>4746</v>
      </c>
      <c r="I981" s="731">
        <v>615.58251953125</v>
      </c>
      <c r="J981" s="731">
        <v>6</v>
      </c>
      <c r="K981" s="732">
        <v>3693.4901123046875</v>
      </c>
    </row>
    <row r="982" spans="1:11" ht="14.4" customHeight="1" x14ac:dyDescent="0.3">
      <c r="A982" s="726" t="s">
        <v>569</v>
      </c>
      <c r="B982" s="727" t="s">
        <v>570</v>
      </c>
      <c r="C982" s="728" t="s">
        <v>3001</v>
      </c>
      <c r="D982" s="729" t="s">
        <v>3002</v>
      </c>
      <c r="E982" s="728" t="s">
        <v>3459</v>
      </c>
      <c r="F982" s="729" t="s">
        <v>3460</v>
      </c>
      <c r="G982" s="728" t="s">
        <v>4747</v>
      </c>
      <c r="H982" s="728" t="s">
        <v>4748</v>
      </c>
      <c r="I982" s="731">
        <v>615.5820190429688</v>
      </c>
      <c r="J982" s="731">
        <v>5</v>
      </c>
      <c r="K982" s="732">
        <v>3077.9100952148437</v>
      </c>
    </row>
    <row r="983" spans="1:11" ht="14.4" customHeight="1" x14ac:dyDescent="0.3">
      <c r="A983" s="726" t="s">
        <v>569</v>
      </c>
      <c r="B983" s="727" t="s">
        <v>570</v>
      </c>
      <c r="C983" s="728" t="s">
        <v>3001</v>
      </c>
      <c r="D983" s="729" t="s">
        <v>3002</v>
      </c>
      <c r="E983" s="728" t="s">
        <v>3459</v>
      </c>
      <c r="F983" s="729" t="s">
        <v>3460</v>
      </c>
      <c r="G983" s="728" t="s">
        <v>4749</v>
      </c>
      <c r="H983" s="728" t="s">
        <v>4750</v>
      </c>
      <c r="I983" s="731">
        <v>615.58001708984375</v>
      </c>
      <c r="J983" s="731">
        <v>1</v>
      </c>
      <c r="K983" s="732">
        <v>615.58001708984375</v>
      </c>
    </row>
    <row r="984" spans="1:11" ht="14.4" customHeight="1" x14ac:dyDescent="0.3">
      <c r="A984" s="726" t="s">
        <v>569</v>
      </c>
      <c r="B984" s="727" t="s">
        <v>570</v>
      </c>
      <c r="C984" s="728" t="s">
        <v>3001</v>
      </c>
      <c r="D984" s="729" t="s">
        <v>3002</v>
      </c>
      <c r="E984" s="728" t="s">
        <v>3459</v>
      </c>
      <c r="F984" s="729" t="s">
        <v>3460</v>
      </c>
      <c r="G984" s="728" t="s">
        <v>4751</v>
      </c>
      <c r="H984" s="728" t="s">
        <v>4752</v>
      </c>
      <c r="I984" s="731">
        <v>615.58502197265625</v>
      </c>
      <c r="J984" s="731">
        <v>3</v>
      </c>
      <c r="K984" s="732">
        <v>1846.7500610351562</v>
      </c>
    </row>
    <row r="985" spans="1:11" ht="14.4" customHeight="1" x14ac:dyDescent="0.3">
      <c r="A985" s="726" t="s">
        <v>569</v>
      </c>
      <c r="B985" s="727" t="s">
        <v>570</v>
      </c>
      <c r="C985" s="728" t="s">
        <v>3001</v>
      </c>
      <c r="D985" s="729" t="s">
        <v>3002</v>
      </c>
      <c r="E985" s="728" t="s">
        <v>3459</v>
      </c>
      <c r="F985" s="729" t="s">
        <v>3460</v>
      </c>
      <c r="G985" s="728" t="s">
        <v>4753</v>
      </c>
      <c r="H985" s="728" t="s">
        <v>4754</v>
      </c>
      <c r="I985" s="731">
        <v>615.59002685546875</v>
      </c>
      <c r="J985" s="731">
        <v>2</v>
      </c>
      <c r="K985" s="732">
        <v>1231.1700439453125</v>
      </c>
    </row>
    <row r="986" spans="1:11" ht="14.4" customHeight="1" x14ac:dyDescent="0.3">
      <c r="A986" s="726" t="s">
        <v>569</v>
      </c>
      <c r="B986" s="727" t="s">
        <v>570</v>
      </c>
      <c r="C986" s="728" t="s">
        <v>3001</v>
      </c>
      <c r="D986" s="729" t="s">
        <v>3002</v>
      </c>
      <c r="E986" s="728" t="s">
        <v>3459</v>
      </c>
      <c r="F986" s="729" t="s">
        <v>3460</v>
      </c>
      <c r="G986" s="728" t="s">
        <v>4755</v>
      </c>
      <c r="H986" s="728" t="s">
        <v>4756</v>
      </c>
      <c r="I986" s="731">
        <v>878.719970703125</v>
      </c>
      <c r="J986" s="731">
        <v>2</v>
      </c>
      <c r="K986" s="732">
        <v>1757.4300537109375</v>
      </c>
    </row>
    <row r="987" spans="1:11" ht="14.4" customHeight="1" x14ac:dyDescent="0.3">
      <c r="A987" s="726" t="s">
        <v>569</v>
      </c>
      <c r="B987" s="727" t="s">
        <v>570</v>
      </c>
      <c r="C987" s="728" t="s">
        <v>3001</v>
      </c>
      <c r="D987" s="729" t="s">
        <v>3002</v>
      </c>
      <c r="E987" s="728" t="s">
        <v>3459</v>
      </c>
      <c r="F987" s="729" t="s">
        <v>3460</v>
      </c>
      <c r="G987" s="728" t="s">
        <v>4757</v>
      </c>
      <c r="H987" s="728" t="s">
        <v>4758</v>
      </c>
      <c r="I987" s="731">
        <v>878.719970703125</v>
      </c>
      <c r="J987" s="731">
        <v>1</v>
      </c>
      <c r="K987" s="732">
        <v>878.719970703125</v>
      </c>
    </row>
    <row r="988" spans="1:11" ht="14.4" customHeight="1" x14ac:dyDescent="0.3">
      <c r="A988" s="726" t="s">
        <v>569</v>
      </c>
      <c r="B988" s="727" t="s">
        <v>570</v>
      </c>
      <c r="C988" s="728" t="s">
        <v>3001</v>
      </c>
      <c r="D988" s="729" t="s">
        <v>3002</v>
      </c>
      <c r="E988" s="728" t="s">
        <v>3459</v>
      </c>
      <c r="F988" s="729" t="s">
        <v>3460</v>
      </c>
      <c r="G988" s="728" t="s">
        <v>4759</v>
      </c>
      <c r="H988" s="728" t="s">
        <v>4760</v>
      </c>
      <c r="I988" s="731">
        <v>878.719970703125</v>
      </c>
      <c r="J988" s="731">
        <v>1</v>
      </c>
      <c r="K988" s="732">
        <v>878.719970703125</v>
      </c>
    </row>
    <row r="989" spans="1:11" ht="14.4" customHeight="1" x14ac:dyDescent="0.3">
      <c r="A989" s="726" t="s">
        <v>569</v>
      </c>
      <c r="B989" s="727" t="s">
        <v>570</v>
      </c>
      <c r="C989" s="728" t="s">
        <v>3001</v>
      </c>
      <c r="D989" s="729" t="s">
        <v>3002</v>
      </c>
      <c r="E989" s="728" t="s">
        <v>3459</v>
      </c>
      <c r="F989" s="729" t="s">
        <v>3460</v>
      </c>
      <c r="G989" s="728" t="s">
        <v>4761</v>
      </c>
      <c r="H989" s="728" t="s">
        <v>4762</v>
      </c>
      <c r="I989" s="731">
        <v>878.719970703125</v>
      </c>
      <c r="J989" s="731">
        <v>2</v>
      </c>
      <c r="K989" s="732">
        <v>1757.4300537109375</v>
      </c>
    </row>
    <row r="990" spans="1:11" ht="14.4" customHeight="1" x14ac:dyDescent="0.3">
      <c r="A990" s="726" t="s">
        <v>569</v>
      </c>
      <c r="B990" s="727" t="s">
        <v>570</v>
      </c>
      <c r="C990" s="728" t="s">
        <v>3001</v>
      </c>
      <c r="D990" s="729" t="s">
        <v>3002</v>
      </c>
      <c r="E990" s="728" t="s">
        <v>3459</v>
      </c>
      <c r="F990" s="729" t="s">
        <v>3460</v>
      </c>
      <c r="G990" s="728" t="s">
        <v>4763</v>
      </c>
      <c r="H990" s="728" t="s">
        <v>4764</v>
      </c>
      <c r="I990" s="731">
        <v>878.719970703125</v>
      </c>
      <c r="J990" s="731">
        <v>1</v>
      </c>
      <c r="K990" s="732">
        <v>878.719970703125</v>
      </c>
    </row>
    <row r="991" spans="1:11" ht="14.4" customHeight="1" x14ac:dyDescent="0.3">
      <c r="A991" s="726" t="s">
        <v>569</v>
      </c>
      <c r="B991" s="727" t="s">
        <v>570</v>
      </c>
      <c r="C991" s="728" t="s">
        <v>3001</v>
      </c>
      <c r="D991" s="729" t="s">
        <v>3002</v>
      </c>
      <c r="E991" s="728" t="s">
        <v>3459</v>
      </c>
      <c r="F991" s="729" t="s">
        <v>3460</v>
      </c>
      <c r="G991" s="728" t="s">
        <v>4765</v>
      </c>
      <c r="H991" s="728" t="s">
        <v>4766</v>
      </c>
      <c r="I991" s="731">
        <v>878.719970703125</v>
      </c>
      <c r="J991" s="731">
        <v>6</v>
      </c>
      <c r="K991" s="732">
        <v>5272.300048828125</v>
      </c>
    </row>
    <row r="992" spans="1:11" ht="14.4" customHeight="1" x14ac:dyDescent="0.3">
      <c r="A992" s="726" t="s">
        <v>569</v>
      </c>
      <c r="B992" s="727" t="s">
        <v>570</v>
      </c>
      <c r="C992" s="728" t="s">
        <v>3001</v>
      </c>
      <c r="D992" s="729" t="s">
        <v>3002</v>
      </c>
      <c r="E992" s="728" t="s">
        <v>3459</v>
      </c>
      <c r="F992" s="729" t="s">
        <v>3460</v>
      </c>
      <c r="G992" s="728" t="s">
        <v>4767</v>
      </c>
      <c r="H992" s="728" t="s">
        <v>4768</v>
      </c>
      <c r="I992" s="731">
        <v>878.719970703125</v>
      </c>
      <c r="J992" s="731">
        <v>11</v>
      </c>
      <c r="K992" s="732">
        <v>9665.889892578125</v>
      </c>
    </row>
    <row r="993" spans="1:11" ht="14.4" customHeight="1" x14ac:dyDescent="0.3">
      <c r="A993" s="726" t="s">
        <v>569</v>
      </c>
      <c r="B993" s="727" t="s">
        <v>570</v>
      </c>
      <c r="C993" s="728" t="s">
        <v>3001</v>
      </c>
      <c r="D993" s="729" t="s">
        <v>3002</v>
      </c>
      <c r="E993" s="728" t="s">
        <v>3459</v>
      </c>
      <c r="F993" s="729" t="s">
        <v>3460</v>
      </c>
      <c r="G993" s="728" t="s">
        <v>4769</v>
      </c>
      <c r="H993" s="728" t="s">
        <v>4770</v>
      </c>
      <c r="I993" s="731">
        <v>878.719970703125</v>
      </c>
      <c r="J993" s="731">
        <v>6</v>
      </c>
      <c r="K993" s="732">
        <v>5272.31982421875</v>
      </c>
    </row>
    <row r="994" spans="1:11" ht="14.4" customHeight="1" x14ac:dyDescent="0.3">
      <c r="A994" s="726" t="s">
        <v>569</v>
      </c>
      <c r="B994" s="727" t="s">
        <v>570</v>
      </c>
      <c r="C994" s="728" t="s">
        <v>3001</v>
      </c>
      <c r="D994" s="729" t="s">
        <v>3002</v>
      </c>
      <c r="E994" s="728" t="s">
        <v>3459</v>
      </c>
      <c r="F994" s="729" t="s">
        <v>3460</v>
      </c>
      <c r="G994" s="728" t="s">
        <v>4771</v>
      </c>
      <c r="H994" s="728" t="s">
        <v>4772</v>
      </c>
      <c r="I994" s="731">
        <v>878.719970703125</v>
      </c>
      <c r="J994" s="731">
        <v>7</v>
      </c>
      <c r="K994" s="732">
        <v>6151.019775390625</v>
      </c>
    </row>
    <row r="995" spans="1:11" ht="14.4" customHeight="1" x14ac:dyDescent="0.3">
      <c r="A995" s="726" t="s">
        <v>569</v>
      </c>
      <c r="B995" s="727" t="s">
        <v>570</v>
      </c>
      <c r="C995" s="728" t="s">
        <v>3001</v>
      </c>
      <c r="D995" s="729" t="s">
        <v>3002</v>
      </c>
      <c r="E995" s="728" t="s">
        <v>3459</v>
      </c>
      <c r="F995" s="729" t="s">
        <v>3460</v>
      </c>
      <c r="G995" s="728" t="s">
        <v>4773</v>
      </c>
      <c r="H995" s="728" t="s">
        <v>4774</v>
      </c>
      <c r="I995" s="731">
        <v>878.71499633789062</v>
      </c>
      <c r="J995" s="731">
        <v>8</v>
      </c>
      <c r="K995" s="732">
        <v>7029.719970703125</v>
      </c>
    </row>
    <row r="996" spans="1:11" ht="14.4" customHeight="1" x14ac:dyDescent="0.3">
      <c r="A996" s="726" t="s">
        <v>569</v>
      </c>
      <c r="B996" s="727" t="s">
        <v>570</v>
      </c>
      <c r="C996" s="728" t="s">
        <v>3001</v>
      </c>
      <c r="D996" s="729" t="s">
        <v>3002</v>
      </c>
      <c r="E996" s="728" t="s">
        <v>3459</v>
      </c>
      <c r="F996" s="729" t="s">
        <v>3460</v>
      </c>
      <c r="G996" s="728" t="s">
        <v>4775</v>
      </c>
      <c r="H996" s="728" t="s">
        <v>4776</v>
      </c>
      <c r="I996" s="731">
        <v>3109.60009765625</v>
      </c>
      <c r="J996" s="731">
        <v>20</v>
      </c>
      <c r="K996" s="732">
        <v>62192</v>
      </c>
    </row>
    <row r="997" spans="1:11" ht="14.4" customHeight="1" x14ac:dyDescent="0.3">
      <c r="A997" s="726" t="s">
        <v>569</v>
      </c>
      <c r="B997" s="727" t="s">
        <v>570</v>
      </c>
      <c r="C997" s="728" t="s">
        <v>3001</v>
      </c>
      <c r="D997" s="729" t="s">
        <v>3002</v>
      </c>
      <c r="E997" s="728" t="s">
        <v>3459</v>
      </c>
      <c r="F997" s="729" t="s">
        <v>3460</v>
      </c>
      <c r="G997" s="728" t="s">
        <v>4777</v>
      </c>
      <c r="H997" s="728" t="s">
        <v>4778</v>
      </c>
      <c r="I997" s="731">
        <v>3109.60009765625</v>
      </c>
      <c r="J997" s="731">
        <v>12</v>
      </c>
      <c r="K997" s="732">
        <v>37315.2001953125</v>
      </c>
    </row>
    <row r="998" spans="1:11" ht="14.4" customHeight="1" x14ac:dyDescent="0.3">
      <c r="A998" s="726" t="s">
        <v>569</v>
      </c>
      <c r="B998" s="727" t="s">
        <v>570</v>
      </c>
      <c r="C998" s="728" t="s">
        <v>3001</v>
      </c>
      <c r="D998" s="729" t="s">
        <v>3002</v>
      </c>
      <c r="E998" s="728" t="s">
        <v>3459</v>
      </c>
      <c r="F998" s="729" t="s">
        <v>3460</v>
      </c>
      <c r="G998" s="728" t="s">
        <v>4779</v>
      </c>
      <c r="H998" s="728" t="s">
        <v>4780</v>
      </c>
      <c r="I998" s="731">
        <v>3109.60009765625</v>
      </c>
      <c r="J998" s="731">
        <v>2</v>
      </c>
      <c r="K998" s="732">
        <v>6219.2001953125</v>
      </c>
    </row>
    <row r="999" spans="1:11" ht="14.4" customHeight="1" x14ac:dyDescent="0.3">
      <c r="A999" s="726" t="s">
        <v>569</v>
      </c>
      <c r="B999" s="727" t="s">
        <v>570</v>
      </c>
      <c r="C999" s="728" t="s">
        <v>3001</v>
      </c>
      <c r="D999" s="729" t="s">
        <v>3002</v>
      </c>
      <c r="E999" s="728" t="s">
        <v>3459</v>
      </c>
      <c r="F999" s="729" t="s">
        <v>3460</v>
      </c>
      <c r="G999" s="728" t="s">
        <v>4781</v>
      </c>
      <c r="H999" s="728" t="s">
        <v>4782</v>
      </c>
      <c r="I999" s="731">
        <v>764.83001708984375</v>
      </c>
      <c r="J999" s="731">
        <v>2</v>
      </c>
      <c r="K999" s="732">
        <v>1529.6600341796875</v>
      </c>
    </row>
    <row r="1000" spans="1:11" ht="14.4" customHeight="1" x14ac:dyDescent="0.3">
      <c r="A1000" s="726" t="s">
        <v>569</v>
      </c>
      <c r="B1000" s="727" t="s">
        <v>570</v>
      </c>
      <c r="C1000" s="728" t="s">
        <v>3001</v>
      </c>
      <c r="D1000" s="729" t="s">
        <v>3002</v>
      </c>
      <c r="E1000" s="728" t="s">
        <v>3459</v>
      </c>
      <c r="F1000" s="729" t="s">
        <v>3460</v>
      </c>
      <c r="G1000" s="728" t="s">
        <v>4783</v>
      </c>
      <c r="H1000" s="728" t="s">
        <v>4784</v>
      </c>
      <c r="I1000" s="731">
        <v>764.83001708984375</v>
      </c>
      <c r="J1000" s="731">
        <v>1</v>
      </c>
      <c r="K1000" s="732">
        <v>764.83001708984375</v>
      </c>
    </row>
    <row r="1001" spans="1:11" ht="14.4" customHeight="1" x14ac:dyDescent="0.3">
      <c r="A1001" s="726" t="s">
        <v>569</v>
      </c>
      <c r="B1001" s="727" t="s">
        <v>570</v>
      </c>
      <c r="C1001" s="728" t="s">
        <v>3001</v>
      </c>
      <c r="D1001" s="729" t="s">
        <v>3002</v>
      </c>
      <c r="E1001" s="728" t="s">
        <v>3459</v>
      </c>
      <c r="F1001" s="729" t="s">
        <v>3460</v>
      </c>
      <c r="G1001" s="728" t="s">
        <v>4785</v>
      </c>
      <c r="H1001" s="728" t="s">
        <v>4786</v>
      </c>
      <c r="I1001" s="731">
        <v>764.83001708984375</v>
      </c>
      <c r="J1001" s="731">
        <v>1</v>
      </c>
      <c r="K1001" s="732">
        <v>764.83001708984375</v>
      </c>
    </row>
    <row r="1002" spans="1:11" ht="14.4" customHeight="1" x14ac:dyDescent="0.3">
      <c r="A1002" s="726" t="s">
        <v>569</v>
      </c>
      <c r="B1002" s="727" t="s">
        <v>570</v>
      </c>
      <c r="C1002" s="728" t="s">
        <v>3001</v>
      </c>
      <c r="D1002" s="729" t="s">
        <v>3002</v>
      </c>
      <c r="E1002" s="728" t="s">
        <v>3459</v>
      </c>
      <c r="F1002" s="729" t="s">
        <v>3460</v>
      </c>
      <c r="G1002" s="728" t="s">
        <v>4787</v>
      </c>
      <c r="H1002" s="728" t="s">
        <v>4788</v>
      </c>
      <c r="I1002" s="731">
        <v>185.19999694824219</v>
      </c>
      <c r="J1002" s="731">
        <v>2</v>
      </c>
      <c r="K1002" s="732">
        <v>370.39999389648438</v>
      </c>
    </row>
    <row r="1003" spans="1:11" ht="14.4" customHeight="1" x14ac:dyDescent="0.3">
      <c r="A1003" s="726" t="s">
        <v>569</v>
      </c>
      <c r="B1003" s="727" t="s">
        <v>570</v>
      </c>
      <c r="C1003" s="728" t="s">
        <v>3001</v>
      </c>
      <c r="D1003" s="729" t="s">
        <v>3002</v>
      </c>
      <c r="E1003" s="728" t="s">
        <v>3459</v>
      </c>
      <c r="F1003" s="729" t="s">
        <v>3460</v>
      </c>
      <c r="G1003" s="728" t="s">
        <v>4789</v>
      </c>
      <c r="H1003" s="728" t="s">
        <v>4790</v>
      </c>
      <c r="I1003" s="731">
        <v>2390.949951171875</v>
      </c>
      <c r="J1003" s="731">
        <v>2</v>
      </c>
      <c r="K1003" s="732">
        <v>4781.89990234375</v>
      </c>
    </row>
    <row r="1004" spans="1:11" ht="14.4" customHeight="1" x14ac:dyDescent="0.3">
      <c r="A1004" s="726" t="s">
        <v>569</v>
      </c>
      <c r="B1004" s="727" t="s">
        <v>570</v>
      </c>
      <c r="C1004" s="728" t="s">
        <v>3001</v>
      </c>
      <c r="D1004" s="729" t="s">
        <v>3002</v>
      </c>
      <c r="E1004" s="728" t="s">
        <v>3459</v>
      </c>
      <c r="F1004" s="729" t="s">
        <v>3460</v>
      </c>
      <c r="G1004" s="728" t="s">
        <v>4791</v>
      </c>
      <c r="H1004" s="728" t="s">
        <v>4792</v>
      </c>
      <c r="I1004" s="731">
        <v>341.47000122070312</v>
      </c>
      <c r="J1004" s="731">
        <v>5</v>
      </c>
      <c r="K1004" s="732">
        <v>1707.3499755859375</v>
      </c>
    </row>
    <row r="1005" spans="1:11" ht="14.4" customHeight="1" x14ac:dyDescent="0.3">
      <c r="A1005" s="726" t="s">
        <v>569</v>
      </c>
      <c r="B1005" s="727" t="s">
        <v>570</v>
      </c>
      <c r="C1005" s="728" t="s">
        <v>3001</v>
      </c>
      <c r="D1005" s="729" t="s">
        <v>3002</v>
      </c>
      <c r="E1005" s="728" t="s">
        <v>3459</v>
      </c>
      <c r="F1005" s="729" t="s">
        <v>3460</v>
      </c>
      <c r="G1005" s="728" t="s">
        <v>4793</v>
      </c>
      <c r="H1005" s="728" t="s">
        <v>4794</v>
      </c>
      <c r="I1005" s="731">
        <v>341.47000122070312</v>
      </c>
      <c r="J1005" s="731">
        <v>5</v>
      </c>
      <c r="K1005" s="732">
        <v>1707.3499755859375</v>
      </c>
    </row>
    <row r="1006" spans="1:11" ht="14.4" customHeight="1" x14ac:dyDescent="0.3">
      <c r="A1006" s="726" t="s">
        <v>569</v>
      </c>
      <c r="B1006" s="727" t="s">
        <v>570</v>
      </c>
      <c r="C1006" s="728" t="s">
        <v>3001</v>
      </c>
      <c r="D1006" s="729" t="s">
        <v>3002</v>
      </c>
      <c r="E1006" s="728" t="s">
        <v>3459</v>
      </c>
      <c r="F1006" s="729" t="s">
        <v>3460</v>
      </c>
      <c r="G1006" s="728" t="s">
        <v>4795</v>
      </c>
      <c r="H1006" s="728" t="s">
        <v>4796</v>
      </c>
      <c r="I1006" s="731">
        <v>341.47000122070312</v>
      </c>
      <c r="J1006" s="731">
        <v>10</v>
      </c>
      <c r="K1006" s="732">
        <v>3414.68994140625</v>
      </c>
    </row>
    <row r="1007" spans="1:11" ht="14.4" customHeight="1" x14ac:dyDescent="0.3">
      <c r="A1007" s="726" t="s">
        <v>569</v>
      </c>
      <c r="B1007" s="727" t="s">
        <v>570</v>
      </c>
      <c r="C1007" s="728" t="s">
        <v>3001</v>
      </c>
      <c r="D1007" s="729" t="s">
        <v>3002</v>
      </c>
      <c r="E1007" s="728" t="s">
        <v>3459</v>
      </c>
      <c r="F1007" s="729" t="s">
        <v>3460</v>
      </c>
      <c r="G1007" s="728" t="s">
        <v>4797</v>
      </c>
      <c r="H1007" s="728" t="s">
        <v>4798</v>
      </c>
      <c r="I1007" s="731">
        <v>5146.25</v>
      </c>
      <c r="J1007" s="731">
        <v>1</v>
      </c>
      <c r="K1007" s="732">
        <v>5146.25</v>
      </c>
    </row>
    <row r="1008" spans="1:11" ht="14.4" customHeight="1" x14ac:dyDescent="0.3">
      <c r="A1008" s="726" t="s">
        <v>569</v>
      </c>
      <c r="B1008" s="727" t="s">
        <v>570</v>
      </c>
      <c r="C1008" s="728" t="s">
        <v>3001</v>
      </c>
      <c r="D1008" s="729" t="s">
        <v>3002</v>
      </c>
      <c r="E1008" s="728" t="s">
        <v>3459</v>
      </c>
      <c r="F1008" s="729" t="s">
        <v>3460</v>
      </c>
      <c r="G1008" s="728" t="s">
        <v>4799</v>
      </c>
      <c r="H1008" s="728" t="s">
        <v>4800</v>
      </c>
      <c r="I1008" s="731">
        <v>5146.25</v>
      </c>
      <c r="J1008" s="731">
        <v>1</v>
      </c>
      <c r="K1008" s="732">
        <v>5146.25</v>
      </c>
    </row>
    <row r="1009" spans="1:11" ht="14.4" customHeight="1" x14ac:dyDescent="0.3">
      <c r="A1009" s="726" t="s">
        <v>569</v>
      </c>
      <c r="B1009" s="727" t="s">
        <v>570</v>
      </c>
      <c r="C1009" s="728" t="s">
        <v>3001</v>
      </c>
      <c r="D1009" s="729" t="s">
        <v>3002</v>
      </c>
      <c r="E1009" s="728" t="s">
        <v>3459</v>
      </c>
      <c r="F1009" s="729" t="s">
        <v>3460</v>
      </c>
      <c r="G1009" s="728" t="s">
        <v>4801</v>
      </c>
      <c r="H1009" s="728" t="s">
        <v>4802</v>
      </c>
      <c r="I1009" s="731">
        <v>5146.25</v>
      </c>
      <c r="J1009" s="731">
        <v>1</v>
      </c>
      <c r="K1009" s="732">
        <v>5146.25</v>
      </c>
    </row>
    <row r="1010" spans="1:11" ht="14.4" customHeight="1" x14ac:dyDescent="0.3">
      <c r="A1010" s="726" t="s">
        <v>569</v>
      </c>
      <c r="B1010" s="727" t="s">
        <v>570</v>
      </c>
      <c r="C1010" s="728" t="s">
        <v>3001</v>
      </c>
      <c r="D1010" s="729" t="s">
        <v>3002</v>
      </c>
      <c r="E1010" s="728" t="s">
        <v>3459</v>
      </c>
      <c r="F1010" s="729" t="s">
        <v>3460</v>
      </c>
      <c r="G1010" s="728" t="s">
        <v>4803</v>
      </c>
      <c r="H1010" s="728" t="s">
        <v>4804</v>
      </c>
      <c r="I1010" s="731">
        <v>5146.25</v>
      </c>
      <c r="J1010" s="731">
        <v>1</v>
      </c>
      <c r="K1010" s="732">
        <v>5146.25</v>
      </c>
    </row>
    <row r="1011" spans="1:11" ht="14.4" customHeight="1" x14ac:dyDescent="0.3">
      <c r="A1011" s="726" t="s">
        <v>569</v>
      </c>
      <c r="B1011" s="727" t="s">
        <v>570</v>
      </c>
      <c r="C1011" s="728" t="s">
        <v>3001</v>
      </c>
      <c r="D1011" s="729" t="s">
        <v>3002</v>
      </c>
      <c r="E1011" s="728" t="s">
        <v>3459</v>
      </c>
      <c r="F1011" s="729" t="s">
        <v>3460</v>
      </c>
      <c r="G1011" s="728" t="s">
        <v>4805</v>
      </c>
      <c r="H1011" s="728" t="s">
        <v>4806</v>
      </c>
      <c r="I1011" s="731">
        <v>5146.25</v>
      </c>
      <c r="J1011" s="731">
        <v>1</v>
      </c>
      <c r="K1011" s="732">
        <v>5146.25</v>
      </c>
    </row>
    <row r="1012" spans="1:11" ht="14.4" customHeight="1" x14ac:dyDescent="0.3">
      <c r="A1012" s="726" t="s">
        <v>569</v>
      </c>
      <c r="B1012" s="727" t="s">
        <v>570</v>
      </c>
      <c r="C1012" s="728" t="s">
        <v>3001</v>
      </c>
      <c r="D1012" s="729" t="s">
        <v>3002</v>
      </c>
      <c r="E1012" s="728" t="s">
        <v>3459</v>
      </c>
      <c r="F1012" s="729" t="s">
        <v>3460</v>
      </c>
      <c r="G1012" s="728" t="s">
        <v>4807</v>
      </c>
      <c r="H1012" s="728" t="s">
        <v>4808</v>
      </c>
      <c r="I1012" s="731">
        <v>4600</v>
      </c>
      <c r="J1012" s="731">
        <v>2</v>
      </c>
      <c r="K1012" s="732">
        <v>9200</v>
      </c>
    </row>
    <row r="1013" spans="1:11" ht="14.4" customHeight="1" x14ac:dyDescent="0.3">
      <c r="A1013" s="726" t="s">
        <v>569</v>
      </c>
      <c r="B1013" s="727" t="s">
        <v>570</v>
      </c>
      <c r="C1013" s="728" t="s">
        <v>3001</v>
      </c>
      <c r="D1013" s="729" t="s">
        <v>3002</v>
      </c>
      <c r="E1013" s="728" t="s">
        <v>3459</v>
      </c>
      <c r="F1013" s="729" t="s">
        <v>3460</v>
      </c>
      <c r="G1013" s="728" t="s">
        <v>4809</v>
      </c>
      <c r="H1013" s="728" t="s">
        <v>4810</v>
      </c>
      <c r="I1013" s="731">
        <v>4600</v>
      </c>
      <c r="J1013" s="731">
        <v>5</v>
      </c>
      <c r="K1013" s="732">
        <v>23000</v>
      </c>
    </row>
    <row r="1014" spans="1:11" ht="14.4" customHeight="1" x14ac:dyDescent="0.3">
      <c r="A1014" s="726" t="s">
        <v>569</v>
      </c>
      <c r="B1014" s="727" t="s">
        <v>570</v>
      </c>
      <c r="C1014" s="728" t="s">
        <v>3001</v>
      </c>
      <c r="D1014" s="729" t="s">
        <v>3002</v>
      </c>
      <c r="E1014" s="728" t="s">
        <v>3459</v>
      </c>
      <c r="F1014" s="729" t="s">
        <v>3460</v>
      </c>
      <c r="G1014" s="728" t="s">
        <v>4811</v>
      </c>
      <c r="H1014" s="728" t="s">
        <v>4812</v>
      </c>
      <c r="I1014" s="731">
        <v>4600</v>
      </c>
      <c r="J1014" s="731">
        <v>2</v>
      </c>
      <c r="K1014" s="732">
        <v>9200</v>
      </c>
    </row>
    <row r="1015" spans="1:11" ht="14.4" customHeight="1" x14ac:dyDescent="0.3">
      <c r="A1015" s="726" t="s">
        <v>569</v>
      </c>
      <c r="B1015" s="727" t="s">
        <v>570</v>
      </c>
      <c r="C1015" s="728" t="s">
        <v>3001</v>
      </c>
      <c r="D1015" s="729" t="s">
        <v>3002</v>
      </c>
      <c r="E1015" s="728" t="s">
        <v>3459</v>
      </c>
      <c r="F1015" s="729" t="s">
        <v>3460</v>
      </c>
      <c r="G1015" s="728" t="s">
        <v>4813</v>
      </c>
      <c r="H1015" s="728" t="s">
        <v>4814</v>
      </c>
      <c r="I1015" s="731">
        <v>4600</v>
      </c>
      <c r="J1015" s="731">
        <v>2</v>
      </c>
      <c r="K1015" s="732">
        <v>9200</v>
      </c>
    </row>
    <row r="1016" spans="1:11" ht="14.4" customHeight="1" x14ac:dyDescent="0.3">
      <c r="A1016" s="726" t="s">
        <v>569</v>
      </c>
      <c r="B1016" s="727" t="s">
        <v>570</v>
      </c>
      <c r="C1016" s="728" t="s">
        <v>3001</v>
      </c>
      <c r="D1016" s="729" t="s">
        <v>3002</v>
      </c>
      <c r="E1016" s="728" t="s">
        <v>3459</v>
      </c>
      <c r="F1016" s="729" t="s">
        <v>3460</v>
      </c>
      <c r="G1016" s="728" t="s">
        <v>4815</v>
      </c>
      <c r="H1016" s="728" t="s">
        <v>4816</v>
      </c>
      <c r="I1016" s="731">
        <v>4600</v>
      </c>
      <c r="J1016" s="731">
        <v>4</v>
      </c>
      <c r="K1016" s="732">
        <v>18400</v>
      </c>
    </row>
    <row r="1017" spans="1:11" ht="14.4" customHeight="1" x14ac:dyDescent="0.3">
      <c r="A1017" s="726" t="s">
        <v>569</v>
      </c>
      <c r="B1017" s="727" t="s">
        <v>570</v>
      </c>
      <c r="C1017" s="728" t="s">
        <v>3001</v>
      </c>
      <c r="D1017" s="729" t="s">
        <v>3002</v>
      </c>
      <c r="E1017" s="728" t="s">
        <v>3459</v>
      </c>
      <c r="F1017" s="729" t="s">
        <v>3460</v>
      </c>
      <c r="G1017" s="728" t="s">
        <v>4817</v>
      </c>
      <c r="H1017" s="728" t="s">
        <v>4818</v>
      </c>
      <c r="I1017" s="731">
        <v>4600</v>
      </c>
      <c r="J1017" s="731">
        <v>4</v>
      </c>
      <c r="K1017" s="732">
        <v>18400</v>
      </c>
    </row>
    <row r="1018" spans="1:11" ht="14.4" customHeight="1" x14ac:dyDescent="0.3">
      <c r="A1018" s="726" t="s">
        <v>569</v>
      </c>
      <c r="B1018" s="727" t="s">
        <v>570</v>
      </c>
      <c r="C1018" s="728" t="s">
        <v>3001</v>
      </c>
      <c r="D1018" s="729" t="s">
        <v>3002</v>
      </c>
      <c r="E1018" s="728" t="s">
        <v>3459</v>
      </c>
      <c r="F1018" s="729" t="s">
        <v>3460</v>
      </c>
      <c r="G1018" s="728" t="s">
        <v>4819</v>
      </c>
      <c r="H1018" s="728" t="s">
        <v>4820</v>
      </c>
      <c r="I1018" s="731">
        <v>4047.919921875</v>
      </c>
      <c r="J1018" s="731">
        <v>2</v>
      </c>
      <c r="K1018" s="732">
        <v>8095.83984375</v>
      </c>
    </row>
    <row r="1019" spans="1:11" ht="14.4" customHeight="1" x14ac:dyDescent="0.3">
      <c r="A1019" s="726" t="s">
        <v>569</v>
      </c>
      <c r="B1019" s="727" t="s">
        <v>570</v>
      </c>
      <c r="C1019" s="728" t="s">
        <v>3001</v>
      </c>
      <c r="D1019" s="729" t="s">
        <v>3002</v>
      </c>
      <c r="E1019" s="728" t="s">
        <v>3459</v>
      </c>
      <c r="F1019" s="729" t="s">
        <v>3460</v>
      </c>
      <c r="G1019" s="728" t="s">
        <v>4821</v>
      </c>
      <c r="H1019" s="728" t="s">
        <v>4822</v>
      </c>
      <c r="I1019" s="731">
        <v>4047.929931640625</v>
      </c>
      <c r="J1019" s="731">
        <v>1</v>
      </c>
      <c r="K1019" s="732">
        <v>4047.929931640625</v>
      </c>
    </row>
    <row r="1020" spans="1:11" ht="14.4" customHeight="1" x14ac:dyDescent="0.3">
      <c r="A1020" s="726" t="s">
        <v>569</v>
      </c>
      <c r="B1020" s="727" t="s">
        <v>570</v>
      </c>
      <c r="C1020" s="728" t="s">
        <v>3001</v>
      </c>
      <c r="D1020" s="729" t="s">
        <v>3002</v>
      </c>
      <c r="E1020" s="728" t="s">
        <v>3459</v>
      </c>
      <c r="F1020" s="729" t="s">
        <v>3460</v>
      </c>
      <c r="G1020" s="728" t="s">
        <v>4823</v>
      </c>
      <c r="H1020" s="728" t="s">
        <v>4824</v>
      </c>
      <c r="I1020" s="731">
        <v>4047.929931640625</v>
      </c>
      <c r="J1020" s="731">
        <v>3</v>
      </c>
      <c r="K1020" s="732">
        <v>12143.789794921875</v>
      </c>
    </row>
    <row r="1021" spans="1:11" ht="14.4" customHeight="1" x14ac:dyDescent="0.3">
      <c r="A1021" s="726" t="s">
        <v>569</v>
      </c>
      <c r="B1021" s="727" t="s">
        <v>570</v>
      </c>
      <c r="C1021" s="728" t="s">
        <v>3001</v>
      </c>
      <c r="D1021" s="729" t="s">
        <v>3002</v>
      </c>
      <c r="E1021" s="728" t="s">
        <v>3459</v>
      </c>
      <c r="F1021" s="729" t="s">
        <v>3460</v>
      </c>
      <c r="G1021" s="728" t="s">
        <v>4825</v>
      </c>
      <c r="H1021" s="728" t="s">
        <v>4826</v>
      </c>
      <c r="I1021" s="731">
        <v>4047.929931640625</v>
      </c>
      <c r="J1021" s="731">
        <v>2</v>
      </c>
      <c r="K1021" s="732">
        <v>8095.85986328125</v>
      </c>
    </row>
    <row r="1022" spans="1:11" ht="14.4" customHeight="1" x14ac:dyDescent="0.3">
      <c r="A1022" s="726" t="s">
        <v>569</v>
      </c>
      <c r="B1022" s="727" t="s">
        <v>570</v>
      </c>
      <c r="C1022" s="728" t="s">
        <v>3001</v>
      </c>
      <c r="D1022" s="729" t="s">
        <v>3002</v>
      </c>
      <c r="E1022" s="728" t="s">
        <v>3459</v>
      </c>
      <c r="F1022" s="729" t="s">
        <v>3460</v>
      </c>
      <c r="G1022" s="728" t="s">
        <v>4827</v>
      </c>
      <c r="H1022" s="728" t="s">
        <v>4828</v>
      </c>
      <c r="I1022" s="731">
        <v>4047.929931640625</v>
      </c>
      <c r="J1022" s="731">
        <v>1</v>
      </c>
      <c r="K1022" s="732">
        <v>4047.929931640625</v>
      </c>
    </row>
    <row r="1023" spans="1:11" ht="14.4" customHeight="1" x14ac:dyDescent="0.3">
      <c r="A1023" s="726" t="s">
        <v>569</v>
      </c>
      <c r="B1023" s="727" t="s">
        <v>570</v>
      </c>
      <c r="C1023" s="728" t="s">
        <v>3001</v>
      </c>
      <c r="D1023" s="729" t="s">
        <v>3002</v>
      </c>
      <c r="E1023" s="728" t="s">
        <v>3459</v>
      </c>
      <c r="F1023" s="729" t="s">
        <v>3460</v>
      </c>
      <c r="G1023" s="728" t="s">
        <v>4829</v>
      </c>
      <c r="H1023" s="728" t="s">
        <v>4830</v>
      </c>
      <c r="I1023" s="731">
        <v>467.8699951171875</v>
      </c>
      <c r="J1023" s="731">
        <v>1</v>
      </c>
      <c r="K1023" s="732">
        <v>467.8699951171875</v>
      </c>
    </row>
    <row r="1024" spans="1:11" ht="14.4" customHeight="1" x14ac:dyDescent="0.3">
      <c r="A1024" s="726" t="s">
        <v>569</v>
      </c>
      <c r="B1024" s="727" t="s">
        <v>570</v>
      </c>
      <c r="C1024" s="728" t="s">
        <v>3001</v>
      </c>
      <c r="D1024" s="729" t="s">
        <v>3002</v>
      </c>
      <c r="E1024" s="728" t="s">
        <v>3459</v>
      </c>
      <c r="F1024" s="729" t="s">
        <v>3460</v>
      </c>
      <c r="G1024" s="728" t="s">
        <v>4831</v>
      </c>
      <c r="H1024" s="728" t="s">
        <v>4832</v>
      </c>
      <c r="I1024" s="731">
        <v>467.86199340820315</v>
      </c>
      <c r="J1024" s="731">
        <v>11</v>
      </c>
      <c r="K1024" s="732">
        <v>5146.47998046875</v>
      </c>
    </row>
    <row r="1025" spans="1:11" ht="14.4" customHeight="1" x14ac:dyDescent="0.3">
      <c r="A1025" s="726" t="s">
        <v>569</v>
      </c>
      <c r="B1025" s="727" t="s">
        <v>570</v>
      </c>
      <c r="C1025" s="728" t="s">
        <v>3001</v>
      </c>
      <c r="D1025" s="729" t="s">
        <v>3002</v>
      </c>
      <c r="E1025" s="728" t="s">
        <v>3459</v>
      </c>
      <c r="F1025" s="729" t="s">
        <v>3460</v>
      </c>
      <c r="G1025" s="728" t="s">
        <v>4833</v>
      </c>
      <c r="H1025" s="728" t="s">
        <v>4834</v>
      </c>
      <c r="I1025" s="731">
        <v>467.85499572753906</v>
      </c>
      <c r="J1025" s="731">
        <v>4</v>
      </c>
      <c r="K1025" s="732">
        <v>1871.4100341796875</v>
      </c>
    </row>
    <row r="1026" spans="1:11" ht="14.4" customHeight="1" x14ac:dyDescent="0.3">
      <c r="A1026" s="726" t="s">
        <v>569</v>
      </c>
      <c r="B1026" s="727" t="s">
        <v>570</v>
      </c>
      <c r="C1026" s="728" t="s">
        <v>3001</v>
      </c>
      <c r="D1026" s="729" t="s">
        <v>3002</v>
      </c>
      <c r="E1026" s="728" t="s">
        <v>3459</v>
      </c>
      <c r="F1026" s="729" t="s">
        <v>3460</v>
      </c>
      <c r="G1026" s="728" t="s">
        <v>4835</v>
      </c>
      <c r="H1026" s="728" t="s">
        <v>4836</v>
      </c>
      <c r="I1026" s="731">
        <v>467.85000610351562</v>
      </c>
      <c r="J1026" s="731">
        <v>1</v>
      </c>
      <c r="K1026" s="732">
        <v>467.85000610351562</v>
      </c>
    </row>
    <row r="1027" spans="1:11" ht="14.4" customHeight="1" x14ac:dyDescent="0.3">
      <c r="A1027" s="726" t="s">
        <v>569</v>
      </c>
      <c r="B1027" s="727" t="s">
        <v>570</v>
      </c>
      <c r="C1027" s="728" t="s">
        <v>3001</v>
      </c>
      <c r="D1027" s="729" t="s">
        <v>3002</v>
      </c>
      <c r="E1027" s="728" t="s">
        <v>3459</v>
      </c>
      <c r="F1027" s="729" t="s">
        <v>3460</v>
      </c>
      <c r="G1027" s="728" t="s">
        <v>4837</v>
      </c>
      <c r="H1027" s="728" t="s">
        <v>4838</v>
      </c>
      <c r="I1027" s="731">
        <v>1579.989990234375</v>
      </c>
      <c r="J1027" s="731">
        <v>8</v>
      </c>
      <c r="K1027" s="732">
        <v>12639.900390625</v>
      </c>
    </row>
    <row r="1028" spans="1:11" ht="14.4" customHeight="1" x14ac:dyDescent="0.3">
      <c r="A1028" s="726" t="s">
        <v>569</v>
      </c>
      <c r="B1028" s="727" t="s">
        <v>570</v>
      </c>
      <c r="C1028" s="728" t="s">
        <v>3001</v>
      </c>
      <c r="D1028" s="729" t="s">
        <v>3002</v>
      </c>
      <c r="E1028" s="728" t="s">
        <v>3459</v>
      </c>
      <c r="F1028" s="729" t="s">
        <v>3460</v>
      </c>
      <c r="G1028" s="728" t="s">
        <v>4839</v>
      </c>
      <c r="H1028" s="728" t="s">
        <v>4840</v>
      </c>
      <c r="I1028" s="731">
        <v>1447.4388994489398</v>
      </c>
      <c r="J1028" s="731">
        <v>49</v>
      </c>
      <c r="K1028" s="732">
        <v>70924.370483398438</v>
      </c>
    </row>
    <row r="1029" spans="1:11" ht="14.4" customHeight="1" x14ac:dyDescent="0.3">
      <c r="A1029" s="726" t="s">
        <v>569</v>
      </c>
      <c r="B1029" s="727" t="s">
        <v>570</v>
      </c>
      <c r="C1029" s="728" t="s">
        <v>3001</v>
      </c>
      <c r="D1029" s="729" t="s">
        <v>3002</v>
      </c>
      <c r="E1029" s="728" t="s">
        <v>3459</v>
      </c>
      <c r="F1029" s="729" t="s">
        <v>3460</v>
      </c>
      <c r="G1029" s="728" t="s">
        <v>4841</v>
      </c>
      <c r="H1029" s="728" t="s">
        <v>4842</v>
      </c>
      <c r="I1029" s="731">
        <v>1579.9842761811756</v>
      </c>
      <c r="J1029" s="731">
        <v>50</v>
      </c>
      <c r="K1029" s="732">
        <v>78999.200073242188</v>
      </c>
    </row>
    <row r="1030" spans="1:11" ht="14.4" customHeight="1" x14ac:dyDescent="0.3">
      <c r="A1030" s="726" t="s">
        <v>569</v>
      </c>
      <c r="B1030" s="727" t="s">
        <v>570</v>
      </c>
      <c r="C1030" s="728" t="s">
        <v>3001</v>
      </c>
      <c r="D1030" s="729" t="s">
        <v>3002</v>
      </c>
      <c r="E1030" s="728" t="s">
        <v>3459</v>
      </c>
      <c r="F1030" s="729" t="s">
        <v>3460</v>
      </c>
      <c r="G1030" s="728" t="s">
        <v>4843</v>
      </c>
      <c r="H1030" s="728" t="s">
        <v>4844</v>
      </c>
      <c r="I1030" s="731">
        <v>1579.9911024305557</v>
      </c>
      <c r="J1030" s="731">
        <v>79</v>
      </c>
      <c r="K1030" s="732">
        <v>124819.14892578125</v>
      </c>
    </row>
    <row r="1031" spans="1:11" ht="14.4" customHeight="1" x14ac:dyDescent="0.3">
      <c r="A1031" s="726" t="s">
        <v>569</v>
      </c>
      <c r="B1031" s="727" t="s">
        <v>570</v>
      </c>
      <c r="C1031" s="728" t="s">
        <v>3001</v>
      </c>
      <c r="D1031" s="729" t="s">
        <v>3002</v>
      </c>
      <c r="E1031" s="728" t="s">
        <v>3459</v>
      </c>
      <c r="F1031" s="729" t="s">
        <v>3460</v>
      </c>
      <c r="G1031" s="728" t="s">
        <v>4845</v>
      </c>
      <c r="H1031" s="728" t="s">
        <v>4846</v>
      </c>
      <c r="I1031" s="731">
        <v>1579.989555027174</v>
      </c>
      <c r="J1031" s="731">
        <v>76</v>
      </c>
      <c r="K1031" s="732">
        <v>120078.97021484375</v>
      </c>
    </row>
    <row r="1032" spans="1:11" ht="14.4" customHeight="1" x14ac:dyDescent="0.3">
      <c r="A1032" s="726" t="s">
        <v>569</v>
      </c>
      <c r="B1032" s="727" t="s">
        <v>570</v>
      </c>
      <c r="C1032" s="728" t="s">
        <v>3001</v>
      </c>
      <c r="D1032" s="729" t="s">
        <v>3002</v>
      </c>
      <c r="E1032" s="728" t="s">
        <v>3459</v>
      </c>
      <c r="F1032" s="729" t="s">
        <v>3460</v>
      </c>
      <c r="G1032" s="728" t="s">
        <v>4847</v>
      </c>
      <c r="H1032" s="728" t="s">
        <v>4848</v>
      </c>
      <c r="I1032" s="731">
        <v>1092.5</v>
      </c>
      <c r="J1032" s="731">
        <v>29</v>
      </c>
      <c r="K1032" s="732">
        <v>31682.5</v>
      </c>
    </row>
    <row r="1033" spans="1:11" ht="14.4" customHeight="1" x14ac:dyDescent="0.3">
      <c r="A1033" s="726" t="s">
        <v>569</v>
      </c>
      <c r="B1033" s="727" t="s">
        <v>570</v>
      </c>
      <c r="C1033" s="728" t="s">
        <v>3001</v>
      </c>
      <c r="D1033" s="729" t="s">
        <v>3002</v>
      </c>
      <c r="E1033" s="728" t="s">
        <v>3459</v>
      </c>
      <c r="F1033" s="729" t="s">
        <v>3460</v>
      </c>
      <c r="G1033" s="728" t="s">
        <v>4849</v>
      </c>
      <c r="H1033" s="728" t="s">
        <v>4850</v>
      </c>
      <c r="I1033" s="731">
        <v>1443.5</v>
      </c>
      <c r="J1033" s="731">
        <v>1</v>
      </c>
      <c r="K1033" s="732">
        <v>1443.5</v>
      </c>
    </row>
    <row r="1034" spans="1:11" ht="14.4" customHeight="1" x14ac:dyDescent="0.3">
      <c r="A1034" s="726" t="s">
        <v>569</v>
      </c>
      <c r="B1034" s="727" t="s">
        <v>570</v>
      </c>
      <c r="C1034" s="728" t="s">
        <v>3001</v>
      </c>
      <c r="D1034" s="729" t="s">
        <v>3002</v>
      </c>
      <c r="E1034" s="728" t="s">
        <v>3459</v>
      </c>
      <c r="F1034" s="729" t="s">
        <v>3460</v>
      </c>
      <c r="G1034" s="728" t="s">
        <v>4851</v>
      </c>
      <c r="H1034" s="728" t="s">
        <v>4852</v>
      </c>
      <c r="I1034" s="731">
        <v>596.739990234375</v>
      </c>
      <c r="J1034" s="731">
        <v>1</v>
      </c>
      <c r="K1034" s="732">
        <v>596.739990234375</v>
      </c>
    </row>
    <row r="1035" spans="1:11" ht="14.4" customHeight="1" x14ac:dyDescent="0.3">
      <c r="A1035" s="726" t="s">
        <v>569</v>
      </c>
      <c r="B1035" s="727" t="s">
        <v>570</v>
      </c>
      <c r="C1035" s="728" t="s">
        <v>3001</v>
      </c>
      <c r="D1035" s="729" t="s">
        <v>3002</v>
      </c>
      <c r="E1035" s="728" t="s">
        <v>3459</v>
      </c>
      <c r="F1035" s="729" t="s">
        <v>3460</v>
      </c>
      <c r="G1035" s="728" t="s">
        <v>4853</v>
      </c>
      <c r="H1035" s="728" t="s">
        <v>4854</v>
      </c>
      <c r="I1035" s="731">
        <v>596.739990234375</v>
      </c>
      <c r="J1035" s="731">
        <v>3</v>
      </c>
      <c r="K1035" s="732">
        <v>1790.22998046875</v>
      </c>
    </row>
    <row r="1036" spans="1:11" ht="14.4" customHeight="1" x14ac:dyDescent="0.3">
      <c r="A1036" s="726" t="s">
        <v>569</v>
      </c>
      <c r="B1036" s="727" t="s">
        <v>570</v>
      </c>
      <c r="C1036" s="728" t="s">
        <v>3001</v>
      </c>
      <c r="D1036" s="729" t="s">
        <v>3002</v>
      </c>
      <c r="E1036" s="728" t="s">
        <v>3459</v>
      </c>
      <c r="F1036" s="729" t="s">
        <v>3460</v>
      </c>
      <c r="G1036" s="728" t="s">
        <v>4855</v>
      </c>
      <c r="H1036" s="728" t="s">
        <v>4856</v>
      </c>
      <c r="I1036" s="731">
        <v>596.3800048828125</v>
      </c>
      <c r="J1036" s="731">
        <v>3</v>
      </c>
      <c r="K1036" s="732">
        <v>1789.1500244140625</v>
      </c>
    </row>
    <row r="1037" spans="1:11" ht="14.4" customHeight="1" x14ac:dyDescent="0.3">
      <c r="A1037" s="726" t="s">
        <v>569</v>
      </c>
      <c r="B1037" s="727" t="s">
        <v>570</v>
      </c>
      <c r="C1037" s="728" t="s">
        <v>3001</v>
      </c>
      <c r="D1037" s="729" t="s">
        <v>3002</v>
      </c>
      <c r="E1037" s="728" t="s">
        <v>3459</v>
      </c>
      <c r="F1037" s="729" t="s">
        <v>3460</v>
      </c>
      <c r="G1037" s="728" t="s">
        <v>4857</v>
      </c>
      <c r="H1037" s="728" t="s">
        <v>4858</v>
      </c>
      <c r="I1037" s="731">
        <v>195.91500091552734</v>
      </c>
      <c r="J1037" s="731">
        <v>4</v>
      </c>
      <c r="K1037" s="732">
        <v>783.66000366210937</v>
      </c>
    </row>
    <row r="1038" spans="1:11" ht="14.4" customHeight="1" x14ac:dyDescent="0.3">
      <c r="A1038" s="726" t="s">
        <v>569</v>
      </c>
      <c r="B1038" s="727" t="s">
        <v>570</v>
      </c>
      <c r="C1038" s="728" t="s">
        <v>3001</v>
      </c>
      <c r="D1038" s="729" t="s">
        <v>3002</v>
      </c>
      <c r="E1038" s="728" t="s">
        <v>3459</v>
      </c>
      <c r="F1038" s="729" t="s">
        <v>3460</v>
      </c>
      <c r="G1038" s="728" t="s">
        <v>4859</v>
      </c>
      <c r="H1038" s="728" t="s">
        <v>4860</v>
      </c>
      <c r="I1038" s="731">
        <v>195.91000148228235</v>
      </c>
      <c r="J1038" s="731">
        <v>18</v>
      </c>
      <c r="K1038" s="732">
        <v>3526.3800048828125</v>
      </c>
    </row>
    <row r="1039" spans="1:11" ht="14.4" customHeight="1" x14ac:dyDescent="0.3">
      <c r="A1039" s="726" t="s">
        <v>569</v>
      </c>
      <c r="B1039" s="727" t="s">
        <v>570</v>
      </c>
      <c r="C1039" s="728" t="s">
        <v>3001</v>
      </c>
      <c r="D1039" s="729" t="s">
        <v>3002</v>
      </c>
      <c r="E1039" s="728" t="s">
        <v>3459</v>
      </c>
      <c r="F1039" s="729" t="s">
        <v>3460</v>
      </c>
      <c r="G1039" s="728" t="s">
        <v>4861</v>
      </c>
      <c r="H1039" s="728" t="s">
        <v>4862</v>
      </c>
      <c r="I1039" s="731">
        <v>195.91280151367187</v>
      </c>
      <c r="J1039" s="731">
        <v>43</v>
      </c>
      <c r="K1039" s="732">
        <v>8424.2599487304687</v>
      </c>
    </row>
    <row r="1040" spans="1:11" ht="14.4" customHeight="1" x14ac:dyDescent="0.3">
      <c r="A1040" s="726" t="s">
        <v>569</v>
      </c>
      <c r="B1040" s="727" t="s">
        <v>570</v>
      </c>
      <c r="C1040" s="728" t="s">
        <v>3001</v>
      </c>
      <c r="D1040" s="729" t="s">
        <v>3002</v>
      </c>
      <c r="E1040" s="728" t="s">
        <v>3459</v>
      </c>
      <c r="F1040" s="729" t="s">
        <v>3460</v>
      </c>
      <c r="G1040" s="728" t="s">
        <v>4863</v>
      </c>
      <c r="H1040" s="728" t="s">
        <v>4864</v>
      </c>
      <c r="I1040" s="731">
        <v>195.91091086647728</v>
      </c>
      <c r="J1040" s="731">
        <v>29</v>
      </c>
      <c r="K1040" s="732">
        <v>5681.4099884033203</v>
      </c>
    </row>
    <row r="1041" spans="1:11" ht="14.4" customHeight="1" x14ac:dyDescent="0.3">
      <c r="A1041" s="726" t="s">
        <v>569</v>
      </c>
      <c r="B1041" s="727" t="s">
        <v>570</v>
      </c>
      <c r="C1041" s="728" t="s">
        <v>3001</v>
      </c>
      <c r="D1041" s="729" t="s">
        <v>3002</v>
      </c>
      <c r="E1041" s="728" t="s">
        <v>3459</v>
      </c>
      <c r="F1041" s="729" t="s">
        <v>3460</v>
      </c>
      <c r="G1041" s="728" t="s">
        <v>4865</v>
      </c>
      <c r="H1041" s="728" t="s">
        <v>4866</v>
      </c>
      <c r="I1041" s="731">
        <v>195.90666707356772</v>
      </c>
      <c r="J1041" s="731">
        <v>6</v>
      </c>
      <c r="K1041" s="732">
        <v>1175.4400024414062</v>
      </c>
    </row>
    <row r="1042" spans="1:11" ht="14.4" customHeight="1" x14ac:dyDescent="0.3">
      <c r="A1042" s="726" t="s">
        <v>569</v>
      </c>
      <c r="B1042" s="727" t="s">
        <v>570</v>
      </c>
      <c r="C1042" s="728" t="s">
        <v>3001</v>
      </c>
      <c r="D1042" s="729" t="s">
        <v>3002</v>
      </c>
      <c r="E1042" s="728" t="s">
        <v>3459</v>
      </c>
      <c r="F1042" s="729" t="s">
        <v>3460</v>
      </c>
      <c r="G1042" s="728" t="s">
        <v>4867</v>
      </c>
      <c r="H1042" s="728" t="s">
        <v>4868</v>
      </c>
      <c r="I1042" s="731">
        <v>195.91000366210937</v>
      </c>
      <c r="J1042" s="731">
        <v>5</v>
      </c>
      <c r="K1042" s="732">
        <v>979.55001831054687</v>
      </c>
    </row>
    <row r="1043" spans="1:11" ht="14.4" customHeight="1" x14ac:dyDescent="0.3">
      <c r="A1043" s="726" t="s">
        <v>569</v>
      </c>
      <c r="B1043" s="727" t="s">
        <v>570</v>
      </c>
      <c r="C1043" s="728" t="s">
        <v>3001</v>
      </c>
      <c r="D1043" s="729" t="s">
        <v>3002</v>
      </c>
      <c r="E1043" s="728" t="s">
        <v>3459</v>
      </c>
      <c r="F1043" s="729" t="s">
        <v>3460</v>
      </c>
      <c r="G1043" s="728" t="s">
        <v>4869</v>
      </c>
      <c r="H1043" s="728" t="s">
        <v>4870</v>
      </c>
      <c r="I1043" s="731">
        <v>195.91999816894531</v>
      </c>
      <c r="J1043" s="731">
        <v>2</v>
      </c>
      <c r="K1043" s="732">
        <v>391.82998657226562</v>
      </c>
    </row>
    <row r="1044" spans="1:11" ht="14.4" customHeight="1" x14ac:dyDescent="0.3">
      <c r="A1044" s="726" t="s">
        <v>569</v>
      </c>
      <c r="B1044" s="727" t="s">
        <v>570</v>
      </c>
      <c r="C1044" s="728" t="s">
        <v>3001</v>
      </c>
      <c r="D1044" s="729" t="s">
        <v>3002</v>
      </c>
      <c r="E1044" s="728" t="s">
        <v>3459</v>
      </c>
      <c r="F1044" s="729" t="s">
        <v>3460</v>
      </c>
      <c r="G1044" s="728" t="s">
        <v>4871</v>
      </c>
      <c r="H1044" s="728" t="s">
        <v>4872</v>
      </c>
      <c r="I1044" s="731">
        <v>196</v>
      </c>
      <c r="J1044" s="731">
        <v>1</v>
      </c>
      <c r="K1044" s="732">
        <v>196</v>
      </c>
    </row>
    <row r="1045" spans="1:11" ht="14.4" customHeight="1" x14ac:dyDescent="0.3">
      <c r="A1045" s="726" t="s">
        <v>569</v>
      </c>
      <c r="B1045" s="727" t="s">
        <v>570</v>
      </c>
      <c r="C1045" s="728" t="s">
        <v>3001</v>
      </c>
      <c r="D1045" s="729" t="s">
        <v>3002</v>
      </c>
      <c r="E1045" s="728" t="s">
        <v>3459</v>
      </c>
      <c r="F1045" s="729" t="s">
        <v>3460</v>
      </c>
      <c r="G1045" s="728" t="s">
        <v>4873</v>
      </c>
      <c r="H1045" s="728" t="s">
        <v>4874</v>
      </c>
      <c r="I1045" s="731">
        <v>334.32998657226562</v>
      </c>
      <c r="J1045" s="731">
        <v>1</v>
      </c>
      <c r="K1045" s="732">
        <v>334.32998657226562</v>
      </c>
    </row>
    <row r="1046" spans="1:11" ht="14.4" customHeight="1" x14ac:dyDescent="0.3">
      <c r="A1046" s="726" t="s">
        <v>569</v>
      </c>
      <c r="B1046" s="727" t="s">
        <v>570</v>
      </c>
      <c r="C1046" s="728" t="s">
        <v>3001</v>
      </c>
      <c r="D1046" s="729" t="s">
        <v>3002</v>
      </c>
      <c r="E1046" s="728" t="s">
        <v>3459</v>
      </c>
      <c r="F1046" s="729" t="s">
        <v>3460</v>
      </c>
      <c r="G1046" s="728" t="s">
        <v>4875</v>
      </c>
      <c r="H1046" s="728" t="s">
        <v>4876</v>
      </c>
      <c r="I1046" s="731">
        <v>334.29998779296875</v>
      </c>
      <c r="J1046" s="731">
        <v>1</v>
      </c>
      <c r="K1046" s="732">
        <v>334.29998779296875</v>
      </c>
    </row>
    <row r="1047" spans="1:11" ht="14.4" customHeight="1" x14ac:dyDescent="0.3">
      <c r="A1047" s="726" t="s">
        <v>569</v>
      </c>
      <c r="B1047" s="727" t="s">
        <v>570</v>
      </c>
      <c r="C1047" s="728" t="s">
        <v>3001</v>
      </c>
      <c r="D1047" s="729" t="s">
        <v>3002</v>
      </c>
      <c r="E1047" s="728" t="s">
        <v>3459</v>
      </c>
      <c r="F1047" s="729" t="s">
        <v>3460</v>
      </c>
      <c r="G1047" s="728" t="s">
        <v>4877</v>
      </c>
      <c r="H1047" s="728" t="s">
        <v>4878</v>
      </c>
      <c r="I1047" s="731">
        <v>334.29998779296875</v>
      </c>
      <c r="J1047" s="731">
        <v>1</v>
      </c>
      <c r="K1047" s="732">
        <v>334.29998779296875</v>
      </c>
    </row>
    <row r="1048" spans="1:11" ht="14.4" customHeight="1" x14ac:dyDescent="0.3">
      <c r="A1048" s="726" t="s">
        <v>569</v>
      </c>
      <c r="B1048" s="727" t="s">
        <v>570</v>
      </c>
      <c r="C1048" s="728" t="s">
        <v>3001</v>
      </c>
      <c r="D1048" s="729" t="s">
        <v>3002</v>
      </c>
      <c r="E1048" s="728" t="s">
        <v>3459</v>
      </c>
      <c r="F1048" s="729" t="s">
        <v>3460</v>
      </c>
      <c r="G1048" s="728" t="s">
        <v>4879</v>
      </c>
      <c r="H1048" s="728" t="s">
        <v>4880</v>
      </c>
      <c r="I1048" s="731">
        <v>334.32998657226562</v>
      </c>
      <c r="J1048" s="731">
        <v>2</v>
      </c>
      <c r="K1048" s="732">
        <v>668.6500244140625</v>
      </c>
    </row>
    <row r="1049" spans="1:11" ht="14.4" customHeight="1" x14ac:dyDescent="0.3">
      <c r="A1049" s="726" t="s">
        <v>569</v>
      </c>
      <c r="B1049" s="727" t="s">
        <v>570</v>
      </c>
      <c r="C1049" s="728" t="s">
        <v>3001</v>
      </c>
      <c r="D1049" s="729" t="s">
        <v>3002</v>
      </c>
      <c r="E1049" s="728" t="s">
        <v>3459</v>
      </c>
      <c r="F1049" s="729" t="s">
        <v>3460</v>
      </c>
      <c r="G1049" s="728" t="s">
        <v>4881</v>
      </c>
      <c r="H1049" s="728" t="s">
        <v>4882</v>
      </c>
      <c r="I1049" s="731">
        <v>2518.5</v>
      </c>
      <c r="J1049" s="731">
        <v>2</v>
      </c>
      <c r="K1049" s="732">
        <v>5037</v>
      </c>
    </row>
    <row r="1050" spans="1:11" ht="14.4" customHeight="1" x14ac:dyDescent="0.3">
      <c r="A1050" s="726" t="s">
        <v>569</v>
      </c>
      <c r="B1050" s="727" t="s">
        <v>570</v>
      </c>
      <c r="C1050" s="728" t="s">
        <v>3001</v>
      </c>
      <c r="D1050" s="729" t="s">
        <v>3002</v>
      </c>
      <c r="E1050" s="728" t="s">
        <v>3459</v>
      </c>
      <c r="F1050" s="729" t="s">
        <v>3460</v>
      </c>
      <c r="G1050" s="728" t="s">
        <v>4883</v>
      </c>
      <c r="H1050" s="728" t="s">
        <v>4884</v>
      </c>
      <c r="I1050" s="731">
        <v>2518.5</v>
      </c>
      <c r="J1050" s="731">
        <v>3</v>
      </c>
      <c r="K1050" s="732">
        <v>7555.5</v>
      </c>
    </row>
    <row r="1051" spans="1:11" ht="14.4" customHeight="1" x14ac:dyDescent="0.3">
      <c r="A1051" s="726" t="s">
        <v>569</v>
      </c>
      <c r="B1051" s="727" t="s">
        <v>570</v>
      </c>
      <c r="C1051" s="728" t="s">
        <v>3001</v>
      </c>
      <c r="D1051" s="729" t="s">
        <v>3002</v>
      </c>
      <c r="E1051" s="728" t="s">
        <v>3459</v>
      </c>
      <c r="F1051" s="729" t="s">
        <v>3460</v>
      </c>
      <c r="G1051" s="728" t="s">
        <v>4885</v>
      </c>
      <c r="H1051" s="728" t="s">
        <v>4886</v>
      </c>
      <c r="I1051" s="731">
        <v>2518.5</v>
      </c>
      <c r="J1051" s="731">
        <v>4</v>
      </c>
      <c r="K1051" s="732">
        <v>10074</v>
      </c>
    </row>
    <row r="1052" spans="1:11" ht="14.4" customHeight="1" x14ac:dyDescent="0.3">
      <c r="A1052" s="726" t="s">
        <v>569</v>
      </c>
      <c r="B1052" s="727" t="s">
        <v>570</v>
      </c>
      <c r="C1052" s="728" t="s">
        <v>3001</v>
      </c>
      <c r="D1052" s="729" t="s">
        <v>3002</v>
      </c>
      <c r="E1052" s="728" t="s">
        <v>3459</v>
      </c>
      <c r="F1052" s="729" t="s">
        <v>3460</v>
      </c>
      <c r="G1052" s="728" t="s">
        <v>4887</v>
      </c>
      <c r="H1052" s="728" t="s">
        <v>4888</v>
      </c>
      <c r="I1052" s="731">
        <v>3999</v>
      </c>
      <c r="J1052" s="731">
        <v>2</v>
      </c>
      <c r="K1052" s="732">
        <v>7998</v>
      </c>
    </row>
    <row r="1053" spans="1:11" ht="14.4" customHeight="1" x14ac:dyDescent="0.3">
      <c r="A1053" s="726" t="s">
        <v>569</v>
      </c>
      <c r="B1053" s="727" t="s">
        <v>570</v>
      </c>
      <c r="C1053" s="728" t="s">
        <v>3001</v>
      </c>
      <c r="D1053" s="729" t="s">
        <v>3002</v>
      </c>
      <c r="E1053" s="728" t="s">
        <v>3459</v>
      </c>
      <c r="F1053" s="729" t="s">
        <v>3460</v>
      </c>
      <c r="G1053" s="728" t="s">
        <v>4889</v>
      </c>
      <c r="H1053" s="728" t="s">
        <v>4890</v>
      </c>
      <c r="I1053" s="731">
        <v>1135.1700439453125</v>
      </c>
      <c r="J1053" s="731">
        <v>1</v>
      </c>
      <c r="K1053" s="732">
        <v>1135.1700439453125</v>
      </c>
    </row>
    <row r="1054" spans="1:11" ht="14.4" customHeight="1" x14ac:dyDescent="0.3">
      <c r="A1054" s="726" t="s">
        <v>569</v>
      </c>
      <c r="B1054" s="727" t="s">
        <v>570</v>
      </c>
      <c r="C1054" s="728" t="s">
        <v>3001</v>
      </c>
      <c r="D1054" s="729" t="s">
        <v>3002</v>
      </c>
      <c r="E1054" s="728" t="s">
        <v>3459</v>
      </c>
      <c r="F1054" s="729" t="s">
        <v>3460</v>
      </c>
      <c r="G1054" s="728" t="s">
        <v>4891</v>
      </c>
      <c r="H1054" s="728" t="s">
        <v>4892</v>
      </c>
      <c r="I1054" s="731">
        <v>1135.1500244140625</v>
      </c>
      <c r="J1054" s="731">
        <v>3</v>
      </c>
      <c r="K1054" s="732">
        <v>3405.4500732421875</v>
      </c>
    </row>
    <row r="1055" spans="1:11" ht="14.4" customHeight="1" x14ac:dyDescent="0.3">
      <c r="A1055" s="726" t="s">
        <v>569</v>
      </c>
      <c r="B1055" s="727" t="s">
        <v>570</v>
      </c>
      <c r="C1055" s="728" t="s">
        <v>3001</v>
      </c>
      <c r="D1055" s="729" t="s">
        <v>3002</v>
      </c>
      <c r="E1055" s="728" t="s">
        <v>3459</v>
      </c>
      <c r="F1055" s="729" t="s">
        <v>3460</v>
      </c>
      <c r="G1055" s="728" t="s">
        <v>4893</v>
      </c>
      <c r="H1055" s="728" t="s">
        <v>4894</v>
      </c>
      <c r="I1055" s="731">
        <v>1135.1700439453125</v>
      </c>
      <c r="J1055" s="731">
        <v>1</v>
      </c>
      <c r="K1055" s="732">
        <v>1135.1700439453125</v>
      </c>
    </row>
    <row r="1056" spans="1:11" ht="14.4" customHeight="1" x14ac:dyDescent="0.3">
      <c r="A1056" s="726" t="s">
        <v>569</v>
      </c>
      <c r="B1056" s="727" t="s">
        <v>570</v>
      </c>
      <c r="C1056" s="728" t="s">
        <v>3001</v>
      </c>
      <c r="D1056" s="729" t="s">
        <v>3002</v>
      </c>
      <c r="E1056" s="728" t="s">
        <v>3459</v>
      </c>
      <c r="F1056" s="729" t="s">
        <v>3460</v>
      </c>
      <c r="G1056" s="728" t="s">
        <v>4895</v>
      </c>
      <c r="H1056" s="728" t="s">
        <v>4896</v>
      </c>
      <c r="I1056" s="731">
        <v>1135.1700439453125</v>
      </c>
      <c r="J1056" s="731">
        <v>3</v>
      </c>
      <c r="K1056" s="732">
        <v>3405.5101318359375</v>
      </c>
    </row>
    <row r="1057" spans="1:11" ht="14.4" customHeight="1" x14ac:dyDescent="0.3">
      <c r="A1057" s="726" t="s">
        <v>569</v>
      </c>
      <c r="B1057" s="727" t="s">
        <v>570</v>
      </c>
      <c r="C1057" s="728" t="s">
        <v>3001</v>
      </c>
      <c r="D1057" s="729" t="s">
        <v>3002</v>
      </c>
      <c r="E1057" s="728" t="s">
        <v>3459</v>
      </c>
      <c r="F1057" s="729" t="s">
        <v>3460</v>
      </c>
      <c r="G1057" s="728" t="s">
        <v>4897</v>
      </c>
      <c r="H1057" s="728" t="s">
        <v>4898</v>
      </c>
      <c r="I1057" s="731">
        <v>1135.1700439453125</v>
      </c>
      <c r="J1057" s="731">
        <v>1</v>
      </c>
      <c r="K1057" s="732">
        <v>1135.1700439453125</v>
      </c>
    </row>
    <row r="1058" spans="1:11" ht="14.4" customHeight="1" x14ac:dyDescent="0.3">
      <c r="A1058" s="726" t="s">
        <v>569</v>
      </c>
      <c r="B1058" s="727" t="s">
        <v>570</v>
      </c>
      <c r="C1058" s="728" t="s">
        <v>3001</v>
      </c>
      <c r="D1058" s="729" t="s">
        <v>3002</v>
      </c>
      <c r="E1058" s="728" t="s">
        <v>3459</v>
      </c>
      <c r="F1058" s="729" t="s">
        <v>3460</v>
      </c>
      <c r="G1058" s="728" t="s">
        <v>4899</v>
      </c>
      <c r="H1058" s="728" t="s">
        <v>4900</v>
      </c>
      <c r="I1058" s="731">
        <v>1135.1650390625</v>
      </c>
      <c r="J1058" s="731">
        <v>5</v>
      </c>
      <c r="K1058" s="732">
        <v>5675.8201904296875</v>
      </c>
    </row>
    <row r="1059" spans="1:11" ht="14.4" customHeight="1" x14ac:dyDescent="0.3">
      <c r="A1059" s="726" t="s">
        <v>569</v>
      </c>
      <c r="B1059" s="727" t="s">
        <v>570</v>
      </c>
      <c r="C1059" s="728" t="s">
        <v>3001</v>
      </c>
      <c r="D1059" s="729" t="s">
        <v>3002</v>
      </c>
      <c r="E1059" s="728" t="s">
        <v>3459</v>
      </c>
      <c r="F1059" s="729" t="s">
        <v>3460</v>
      </c>
      <c r="G1059" s="728" t="s">
        <v>4901</v>
      </c>
      <c r="H1059" s="728" t="s">
        <v>4902</v>
      </c>
      <c r="I1059" s="731">
        <v>1135.1700439453125</v>
      </c>
      <c r="J1059" s="731">
        <v>1</v>
      </c>
      <c r="K1059" s="732">
        <v>1135.1700439453125</v>
      </c>
    </row>
    <row r="1060" spans="1:11" ht="14.4" customHeight="1" x14ac:dyDescent="0.3">
      <c r="A1060" s="726" t="s">
        <v>569</v>
      </c>
      <c r="B1060" s="727" t="s">
        <v>570</v>
      </c>
      <c r="C1060" s="728" t="s">
        <v>3001</v>
      </c>
      <c r="D1060" s="729" t="s">
        <v>3002</v>
      </c>
      <c r="E1060" s="728" t="s">
        <v>3459</v>
      </c>
      <c r="F1060" s="729" t="s">
        <v>3460</v>
      </c>
      <c r="G1060" s="728" t="s">
        <v>4903</v>
      </c>
      <c r="H1060" s="728" t="s">
        <v>4904</v>
      </c>
      <c r="I1060" s="731">
        <v>1135.1700439453125</v>
      </c>
      <c r="J1060" s="731">
        <v>1</v>
      </c>
      <c r="K1060" s="732">
        <v>1135.1700439453125</v>
      </c>
    </row>
    <row r="1061" spans="1:11" ht="14.4" customHeight="1" x14ac:dyDescent="0.3">
      <c r="A1061" s="726" t="s">
        <v>569</v>
      </c>
      <c r="B1061" s="727" t="s">
        <v>570</v>
      </c>
      <c r="C1061" s="728" t="s">
        <v>3001</v>
      </c>
      <c r="D1061" s="729" t="s">
        <v>3002</v>
      </c>
      <c r="E1061" s="728" t="s">
        <v>3459</v>
      </c>
      <c r="F1061" s="729" t="s">
        <v>3460</v>
      </c>
      <c r="G1061" s="728" t="s">
        <v>4905</v>
      </c>
      <c r="H1061" s="728" t="s">
        <v>4906</v>
      </c>
      <c r="I1061" s="731">
        <v>1135.1650390625</v>
      </c>
      <c r="J1061" s="731">
        <v>3</v>
      </c>
      <c r="K1061" s="732">
        <v>3405.4901123046875</v>
      </c>
    </row>
    <row r="1062" spans="1:11" ht="14.4" customHeight="1" x14ac:dyDescent="0.3">
      <c r="A1062" s="726" t="s">
        <v>569</v>
      </c>
      <c r="B1062" s="727" t="s">
        <v>570</v>
      </c>
      <c r="C1062" s="728" t="s">
        <v>3001</v>
      </c>
      <c r="D1062" s="729" t="s">
        <v>3002</v>
      </c>
      <c r="E1062" s="728" t="s">
        <v>3459</v>
      </c>
      <c r="F1062" s="729" t="s">
        <v>3460</v>
      </c>
      <c r="G1062" s="728" t="s">
        <v>4907</v>
      </c>
      <c r="H1062" s="728" t="s">
        <v>4908</v>
      </c>
      <c r="I1062" s="731">
        <v>1135.1700439453125</v>
      </c>
      <c r="J1062" s="731">
        <v>2</v>
      </c>
      <c r="K1062" s="732">
        <v>2270.330078125</v>
      </c>
    </row>
    <row r="1063" spans="1:11" ht="14.4" customHeight="1" x14ac:dyDescent="0.3">
      <c r="A1063" s="726" t="s">
        <v>569</v>
      </c>
      <c r="B1063" s="727" t="s">
        <v>570</v>
      </c>
      <c r="C1063" s="728" t="s">
        <v>3001</v>
      </c>
      <c r="D1063" s="729" t="s">
        <v>3002</v>
      </c>
      <c r="E1063" s="728" t="s">
        <v>3459</v>
      </c>
      <c r="F1063" s="729" t="s">
        <v>3460</v>
      </c>
      <c r="G1063" s="728" t="s">
        <v>4909</v>
      </c>
      <c r="H1063" s="728" t="s">
        <v>4910</v>
      </c>
      <c r="I1063" s="731">
        <v>592.78997802734375</v>
      </c>
      <c r="J1063" s="731">
        <v>1</v>
      </c>
      <c r="K1063" s="732">
        <v>592.78997802734375</v>
      </c>
    </row>
    <row r="1064" spans="1:11" ht="14.4" customHeight="1" x14ac:dyDescent="0.3">
      <c r="A1064" s="726" t="s">
        <v>569</v>
      </c>
      <c r="B1064" s="727" t="s">
        <v>570</v>
      </c>
      <c r="C1064" s="728" t="s">
        <v>3001</v>
      </c>
      <c r="D1064" s="729" t="s">
        <v>3002</v>
      </c>
      <c r="E1064" s="728" t="s">
        <v>3459</v>
      </c>
      <c r="F1064" s="729" t="s">
        <v>3460</v>
      </c>
      <c r="G1064" s="728" t="s">
        <v>4911</v>
      </c>
      <c r="H1064" s="728" t="s">
        <v>4912</v>
      </c>
      <c r="I1064" s="731">
        <v>592.78997802734375</v>
      </c>
      <c r="J1064" s="731">
        <v>2</v>
      </c>
      <c r="K1064" s="732">
        <v>1185.5799560546875</v>
      </c>
    </row>
    <row r="1065" spans="1:11" ht="14.4" customHeight="1" x14ac:dyDescent="0.3">
      <c r="A1065" s="726" t="s">
        <v>569</v>
      </c>
      <c r="B1065" s="727" t="s">
        <v>570</v>
      </c>
      <c r="C1065" s="728" t="s">
        <v>3001</v>
      </c>
      <c r="D1065" s="729" t="s">
        <v>3002</v>
      </c>
      <c r="E1065" s="728" t="s">
        <v>3459</v>
      </c>
      <c r="F1065" s="729" t="s">
        <v>3460</v>
      </c>
      <c r="G1065" s="728" t="s">
        <v>4913</v>
      </c>
      <c r="H1065" s="728" t="s">
        <v>4914</v>
      </c>
      <c r="I1065" s="731">
        <v>592.78666178385413</v>
      </c>
      <c r="J1065" s="731">
        <v>3</v>
      </c>
      <c r="K1065" s="732">
        <v>1778.3599853515625</v>
      </c>
    </row>
    <row r="1066" spans="1:11" ht="14.4" customHeight="1" x14ac:dyDescent="0.3">
      <c r="A1066" s="726" t="s">
        <v>569</v>
      </c>
      <c r="B1066" s="727" t="s">
        <v>570</v>
      </c>
      <c r="C1066" s="728" t="s">
        <v>3001</v>
      </c>
      <c r="D1066" s="729" t="s">
        <v>3002</v>
      </c>
      <c r="E1066" s="728" t="s">
        <v>3459</v>
      </c>
      <c r="F1066" s="729" t="s">
        <v>3460</v>
      </c>
      <c r="G1066" s="728" t="s">
        <v>4915</v>
      </c>
      <c r="H1066" s="728" t="s">
        <v>4916</v>
      </c>
      <c r="I1066" s="731">
        <v>592.78997802734375</v>
      </c>
      <c r="J1066" s="731">
        <v>5</v>
      </c>
      <c r="K1066" s="732">
        <v>2963.9599609375</v>
      </c>
    </row>
    <row r="1067" spans="1:11" ht="14.4" customHeight="1" x14ac:dyDescent="0.3">
      <c r="A1067" s="726" t="s">
        <v>569</v>
      </c>
      <c r="B1067" s="727" t="s">
        <v>570</v>
      </c>
      <c r="C1067" s="728" t="s">
        <v>3001</v>
      </c>
      <c r="D1067" s="729" t="s">
        <v>3002</v>
      </c>
      <c r="E1067" s="728" t="s">
        <v>3459</v>
      </c>
      <c r="F1067" s="729" t="s">
        <v>3460</v>
      </c>
      <c r="G1067" s="728" t="s">
        <v>4917</v>
      </c>
      <c r="H1067" s="728" t="s">
        <v>4918</v>
      </c>
      <c r="I1067" s="731">
        <v>592.78997802734375</v>
      </c>
      <c r="J1067" s="731">
        <v>10</v>
      </c>
      <c r="K1067" s="732">
        <v>5927.8998413085937</v>
      </c>
    </row>
    <row r="1068" spans="1:11" ht="14.4" customHeight="1" x14ac:dyDescent="0.3">
      <c r="A1068" s="726" t="s">
        <v>569</v>
      </c>
      <c r="B1068" s="727" t="s">
        <v>570</v>
      </c>
      <c r="C1068" s="728" t="s">
        <v>3001</v>
      </c>
      <c r="D1068" s="729" t="s">
        <v>3002</v>
      </c>
      <c r="E1068" s="728" t="s">
        <v>3459</v>
      </c>
      <c r="F1068" s="729" t="s">
        <v>3460</v>
      </c>
      <c r="G1068" s="728" t="s">
        <v>4919</v>
      </c>
      <c r="H1068" s="728" t="s">
        <v>4920</v>
      </c>
      <c r="I1068" s="731">
        <v>592.78997802734375</v>
      </c>
      <c r="J1068" s="731">
        <v>6</v>
      </c>
      <c r="K1068" s="732">
        <v>3556.7299194335937</v>
      </c>
    </row>
    <row r="1069" spans="1:11" ht="14.4" customHeight="1" x14ac:dyDescent="0.3">
      <c r="A1069" s="726" t="s">
        <v>569</v>
      </c>
      <c r="B1069" s="727" t="s">
        <v>570</v>
      </c>
      <c r="C1069" s="728" t="s">
        <v>3001</v>
      </c>
      <c r="D1069" s="729" t="s">
        <v>3002</v>
      </c>
      <c r="E1069" s="728" t="s">
        <v>3459</v>
      </c>
      <c r="F1069" s="729" t="s">
        <v>3460</v>
      </c>
      <c r="G1069" s="728" t="s">
        <v>4921</v>
      </c>
      <c r="H1069" s="728" t="s">
        <v>4922</v>
      </c>
      <c r="I1069" s="731">
        <v>674.96002197265625</v>
      </c>
      <c r="J1069" s="731">
        <v>1</v>
      </c>
      <c r="K1069" s="732">
        <v>674.96002197265625</v>
      </c>
    </row>
    <row r="1070" spans="1:11" ht="14.4" customHeight="1" x14ac:dyDescent="0.3">
      <c r="A1070" s="726" t="s">
        <v>569</v>
      </c>
      <c r="B1070" s="727" t="s">
        <v>570</v>
      </c>
      <c r="C1070" s="728" t="s">
        <v>3001</v>
      </c>
      <c r="D1070" s="729" t="s">
        <v>3002</v>
      </c>
      <c r="E1070" s="728" t="s">
        <v>3459</v>
      </c>
      <c r="F1070" s="729" t="s">
        <v>3460</v>
      </c>
      <c r="G1070" s="728" t="s">
        <v>4923</v>
      </c>
      <c r="H1070" s="728" t="s">
        <v>4924</v>
      </c>
      <c r="I1070" s="731">
        <v>3.9999999105930328E-2</v>
      </c>
      <c r="J1070" s="731">
        <v>2</v>
      </c>
      <c r="K1070" s="732">
        <v>7.9999998211860657E-2</v>
      </c>
    </row>
    <row r="1071" spans="1:11" ht="14.4" customHeight="1" x14ac:dyDescent="0.3">
      <c r="A1071" s="726" t="s">
        <v>569</v>
      </c>
      <c r="B1071" s="727" t="s">
        <v>570</v>
      </c>
      <c r="C1071" s="728" t="s">
        <v>3001</v>
      </c>
      <c r="D1071" s="729" t="s">
        <v>3002</v>
      </c>
      <c r="E1071" s="728" t="s">
        <v>3459</v>
      </c>
      <c r="F1071" s="729" t="s">
        <v>3460</v>
      </c>
      <c r="G1071" s="728" t="s">
        <v>4925</v>
      </c>
      <c r="H1071" s="728" t="s">
        <v>4926</v>
      </c>
      <c r="I1071" s="731">
        <v>318.77000081290799</v>
      </c>
      <c r="J1071" s="731">
        <v>5</v>
      </c>
      <c r="K1071" s="732">
        <v>1912.5400048792362</v>
      </c>
    </row>
    <row r="1072" spans="1:11" ht="14.4" customHeight="1" x14ac:dyDescent="0.3">
      <c r="A1072" s="726" t="s">
        <v>569</v>
      </c>
      <c r="B1072" s="727" t="s">
        <v>570</v>
      </c>
      <c r="C1072" s="728" t="s">
        <v>3001</v>
      </c>
      <c r="D1072" s="729" t="s">
        <v>3002</v>
      </c>
      <c r="E1072" s="728" t="s">
        <v>3459</v>
      </c>
      <c r="F1072" s="729" t="s">
        <v>3460</v>
      </c>
      <c r="G1072" s="728" t="s">
        <v>4927</v>
      </c>
      <c r="H1072" s="728" t="s">
        <v>4928</v>
      </c>
      <c r="I1072" s="731">
        <v>5.4999998770654202E-2</v>
      </c>
      <c r="J1072" s="731">
        <v>2</v>
      </c>
      <c r="K1072" s="732">
        <v>0.1099999975413084</v>
      </c>
    </row>
    <row r="1073" spans="1:11" ht="14.4" customHeight="1" x14ac:dyDescent="0.3">
      <c r="A1073" s="726" t="s">
        <v>569</v>
      </c>
      <c r="B1073" s="727" t="s">
        <v>570</v>
      </c>
      <c r="C1073" s="728" t="s">
        <v>3001</v>
      </c>
      <c r="D1073" s="729" t="s">
        <v>3002</v>
      </c>
      <c r="E1073" s="728" t="s">
        <v>3459</v>
      </c>
      <c r="F1073" s="729" t="s">
        <v>3460</v>
      </c>
      <c r="G1073" s="728" t="s">
        <v>4929</v>
      </c>
      <c r="H1073" s="728" t="s">
        <v>4930</v>
      </c>
      <c r="I1073" s="731">
        <v>2.9999999329447746E-2</v>
      </c>
      <c r="J1073" s="731">
        <v>1</v>
      </c>
      <c r="K1073" s="732">
        <v>2.9999999329447746E-2</v>
      </c>
    </row>
    <row r="1074" spans="1:11" ht="14.4" customHeight="1" x14ac:dyDescent="0.3">
      <c r="A1074" s="726" t="s">
        <v>569</v>
      </c>
      <c r="B1074" s="727" t="s">
        <v>570</v>
      </c>
      <c r="C1074" s="728" t="s">
        <v>3001</v>
      </c>
      <c r="D1074" s="729" t="s">
        <v>3002</v>
      </c>
      <c r="E1074" s="728" t="s">
        <v>3459</v>
      </c>
      <c r="F1074" s="729" t="s">
        <v>3460</v>
      </c>
      <c r="G1074" s="728" t="s">
        <v>4931</v>
      </c>
      <c r="H1074" s="728" t="s">
        <v>4932</v>
      </c>
      <c r="I1074" s="731">
        <v>5.4999998770654202E-2</v>
      </c>
      <c r="J1074" s="731">
        <v>2</v>
      </c>
      <c r="K1074" s="732">
        <v>0.1099999975413084</v>
      </c>
    </row>
    <row r="1075" spans="1:11" ht="14.4" customHeight="1" x14ac:dyDescent="0.3">
      <c r="A1075" s="726" t="s">
        <v>569</v>
      </c>
      <c r="B1075" s="727" t="s">
        <v>570</v>
      </c>
      <c r="C1075" s="728" t="s">
        <v>3001</v>
      </c>
      <c r="D1075" s="729" t="s">
        <v>3002</v>
      </c>
      <c r="E1075" s="728" t="s">
        <v>3459</v>
      </c>
      <c r="F1075" s="729" t="s">
        <v>3460</v>
      </c>
      <c r="G1075" s="728" t="s">
        <v>4933</v>
      </c>
      <c r="H1075" s="728" t="s">
        <v>4934</v>
      </c>
      <c r="I1075" s="731">
        <v>5.4999998770654202E-2</v>
      </c>
      <c r="J1075" s="731">
        <v>2</v>
      </c>
      <c r="K1075" s="732">
        <v>0.1099999975413084</v>
      </c>
    </row>
    <row r="1076" spans="1:11" ht="14.4" customHeight="1" x14ac:dyDescent="0.3">
      <c r="A1076" s="726" t="s">
        <v>569</v>
      </c>
      <c r="B1076" s="727" t="s">
        <v>570</v>
      </c>
      <c r="C1076" s="728" t="s">
        <v>3001</v>
      </c>
      <c r="D1076" s="729" t="s">
        <v>3002</v>
      </c>
      <c r="E1076" s="728" t="s">
        <v>3459</v>
      </c>
      <c r="F1076" s="729" t="s">
        <v>3460</v>
      </c>
      <c r="G1076" s="728" t="s">
        <v>4935</v>
      </c>
      <c r="H1076" s="728" t="s">
        <v>4936</v>
      </c>
      <c r="I1076" s="731">
        <v>2.9999999329447746E-2</v>
      </c>
      <c r="J1076" s="731">
        <v>1</v>
      </c>
      <c r="K1076" s="732">
        <v>2.9999999329447746E-2</v>
      </c>
    </row>
    <row r="1077" spans="1:11" ht="14.4" customHeight="1" x14ac:dyDescent="0.3">
      <c r="A1077" s="726" t="s">
        <v>569</v>
      </c>
      <c r="B1077" s="727" t="s">
        <v>570</v>
      </c>
      <c r="C1077" s="728" t="s">
        <v>3001</v>
      </c>
      <c r="D1077" s="729" t="s">
        <v>3002</v>
      </c>
      <c r="E1077" s="728" t="s">
        <v>3459</v>
      </c>
      <c r="F1077" s="729" t="s">
        <v>3460</v>
      </c>
      <c r="G1077" s="728" t="s">
        <v>4937</v>
      </c>
      <c r="H1077" s="728" t="s">
        <v>4938</v>
      </c>
      <c r="I1077" s="731">
        <v>5.000000074505806E-2</v>
      </c>
      <c r="J1077" s="731">
        <v>3</v>
      </c>
      <c r="K1077" s="732">
        <v>0.14000000059604645</v>
      </c>
    </row>
    <row r="1078" spans="1:11" ht="14.4" customHeight="1" x14ac:dyDescent="0.3">
      <c r="A1078" s="726" t="s">
        <v>569</v>
      </c>
      <c r="B1078" s="727" t="s">
        <v>570</v>
      </c>
      <c r="C1078" s="728" t="s">
        <v>3001</v>
      </c>
      <c r="D1078" s="729" t="s">
        <v>3002</v>
      </c>
      <c r="E1078" s="728" t="s">
        <v>3459</v>
      </c>
      <c r="F1078" s="729" t="s">
        <v>3460</v>
      </c>
      <c r="G1078" s="728" t="s">
        <v>4939</v>
      </c>
      <c r="H1078" s="728" t="s">
        <v>4940</v>
      </c>
      <c r="I1078" s="731">
        <v>562.49002685584128</v>
      </c>
      <c r="J1078" s="731">
        <v>2</v>
      </c>
      <c r="K1078" s="732">
        <v>1124.9800537116826</v>
      </c>
    </row>
    <row r="1079" spans="1:11" ht="14.4" customHeight="1" x14ac:dyDescent="0.3">
      <c r="A1079" s="726" t="s">
        <v>569</v>
      </c>
      <c r="B1079" s="727" t="s">
        <v>570</v>
      </c>
      <c r="C1079" s="728" t="s">
        <v>3001</v>
      </c>
      <c r="D1079" s="729" t="s">
        <v>3002</v>
      </c>
      <c r="E1079" s="728" t="s">
        <v>3459</v>
      </c>
      <c r="F1079" s="729" t="s">
        <v>3460</v>
      </c>
      <c r="G1079" s="728" t="s">
        <v>4941</v>
      </c>
      <c r="H1079" s="728" t="s">
        <v>4942</v>
      </c>
      <c r="I1079" s="731">
        <v>956.19000244140625</v>
      </c>
      <c r="J1079" s="731">
        <v>4</v>
      </c>
      <c r="K1079" s="732">
        <v>3824.760009765625</v>
      </c>
    </row>
    <row r="1080" spans="1:11" ht="14.4" customHeight="1" x14ac:dyDescent="0.3">
      <c r="A1080" s="726" t="s">
        <v>569</v>
      </c>
      <c r="B1080" s="727" t="s">
        <v>570</v>
      </c>
      <c r="C1080" s="728" t="s">
        <v>3001</v>
      </c>
      <c r="D1080" s="729" t="s">
        <v>3002</v>
      </c>
      <c r="E1080" s="728" t="s">
        <v>3459</v>
      </c>
      <c r="F1080" s="729" t="s">
        <v>3460</v>
      </c>
      <c r="G1080" s="728" t="s">
        <v>4943</v>
      </c>
      <c r="H1080" s="728" t="s">
        <v>4944</v>
      </c>
      <c r="I1080" s="731">
        <v>956.19000244140625</v>
      </c>
      <c r="J1080" s="731">
        <v>1</v>
      </c>
      <c r="K1080" s="732">
        <v>956.19000244140625</v>
      </c>
    </row>
    <row r="1081" spans="1:11" ht="14.4" customHeight="1" x14ac:dyDescent="0.3">
      <c r="A1081" s="726" t="s">
        <v>569</v>
      </c>
      <c r="B1081" s="727" t="s">
        <v>570</v>
      </c>
      <c r="C1081" s="728" t="s">
        <v>3001</v>
      </c>
      <c r="D1081" s="729" t="s">
        <v>3002</v>
      </c>
      <c r="E1081" s="728" t="s">
        <v>3459</v>
      </c>
      <c r="F1081" s="729" t="s">
        <v>3460</v>
      </c>
      <c r="G1081" s="728" t="s">
        <v>4945</v>
      </c>
      <c r="H1081" s="728" t="s">
        <v>4946</v>
      </c>
      <c r="I1081" s="731">
        <v>1124.9300537109375</v>
      </c>
      <c r="J1081" s="731">
        <v>2</v>
      </c>
      <c r="K1081" s="732">
        <v>2249.860107421875</v>
      </c>
    </row>
    <row r="1082" spans="1:11" ht="14.4" customHeight="1" x14ac:dyDescent="0.3">
      <c r="A1082" s="726" t="s">
        <v>569</v>
      </c>
      <c r="B1082" s="727" t="s">
        <v>570</v>
      </c>
      <c r="C1082" s="728" t="s">
        <v>3001</v>
      </c>
      <c r="D1082" s="729" t="s">
        <v>3002</v>
      </c>
      <c r="E1082" s="728" t="s">
        <v>3459</v>
      </c>
      <c r="F1082" s="729" t="s">
        <v>3460</v>
      </c>
      <c r="G1082" s="728" t="s">
        <v>4947</v>
      </c>
      <c r="H1082" s="728" t="s">
        <v>4948</v>
      </c>
      <c r="I1082" s="731">
        <v>1124.9300537109375</v>
      </c>
      <c r="J1082" s="731">
        <v>2</v>
      </c>
      <c r="K1082" s="732">
        <v>2249.860107421875</v>
      </c>
    </row>
    <row r="1083" spans="1:11" ht="14.4" customHeight="1" x14ac:dyDescent="0.3">
      <c r="A1083" s="726" t="s">
        <v>569</v>
      </c>
      <c r="B1083" s="727" t="s">
        <v>570</v>
      </c>
      <c r="C1083" s="728" t="s">
        <v>3001</v>
      </c>
      <c r="D1083" s="729" t="s">
        <v>3002</v>
      </c>
      <c r="E1083" s="728" t="s">
        <v>3459</v>
      </c>
      <c r="F1083" s="729" t="s">
        <v>3460</v>
      </c>
      <c r="G1083" s="728" t="s">
        <v>4949</v>
      </c>
      <c r="H1083" s="728" t="s">
        <v>4950</v>
      </c>
      <c r="I1083" s="731">
        <v>516</v>
      </c>
      <c r="J1083" s="731">
        <v>2</v>
      </c>
      <c r="K1083" s="732">
        <v>1032</v>
      </c>
    </row>
    <row r="1084" spans="1:11" ht="14.4" customHeight="1" x14ac:dyDescent="0.3">
      <c r="A1084" s="726" t="s">
        <v>569</v>
      </c>
      <c r="B1084" s="727" t="s">
        <v>570</v>
      </c>
      <c r="C1084" s="728" t="s">
        <v>3001</v>
      </c>
      <c r="D1084" s="729" t="s">
        <v>3002</v>
      </c>
      <c r="E1084" s="728" t="s">
        <v>3459</v>
      </c>
      <c r="F1084" s="729" t="s">
        <v>3460</v>
      </c>
      <c r="G1084" s="728" t="s">
        <v>4951</v>
      </c>
      <c r="H1084" s="728" t="s">
        <v>4952</v>
      </c>
      <c r="I1084" s="731">
        <v>516</v>
      </c>
      <c r="J1084" s="731">
        <v>1</v>
      </c>
      <c r="K1084" s="732">
        <v>516</v>
      </c>
    </row>
    <row r="1085" spans="1:11" ht="14.4" customHeight="1" x14ac:dyDescent="0.3">
      <c r="A1085" s="726" t="s">
        <v>569</v>
      </c>
      <c r="B1085" s="727" t="s">
        <v>570</v>
      </c>
      <c r="C1085" s="728" t="s">
        <v>3001</v>
      </c>
      <c r="D1085" s="729" t="s">
        <v>3002</v>
      </c>
      <c r="E1085" s="728" t="s">
        <v>3459</v>
      </c>
      <c r="F1085" s="729" t="s">
        <v>3460</v>
      </c>
      <c r="G1085" s="728" t="s">
        <v>4953</v>
      </c>
      <c r="H1085" s="728" t="s">
        <v>4954</v>
      </c>
      <c r="I1085" s="731">
        <v>412</v>
      </c>
      <c r="J1085" s="731">
        <v>2</v>
      </c>
      <c r="K1085" s="732">
        <v>824</v>
      </c>
    </row>
    <row r="1086" spans="1:11" ht="14.4" customHeight="1" x14ac:dyDescent="0.3">
      <c r="A1086" s="726" t="s">
        <v>569</v>
      </c>
      <c r="B1086" s="727" t="s">
        <v>570</v>
      </c>
      <c r="C1086" s="728" t="s">
        <v>3001</v>
      </c>
      <c r="D1086" s="729" t="s">
        <v>3002</v>
      </c>
      <c r="E1086" s="728" t="s">
        <v>3459</v>
      </c>
      <c r="F1086" s="729" t="s">
        <v>3460</v>
      </c>
      <c r="G1086" s="728" t="s">
        <v>4955</v>
      </c>
      <c r="H1086" s="728" t="s">
        <v>4956</v>
      </c>
      <c r="I1086" s="731">
        <v>908.41998291015625</v>
      </c>
      <c r="J1086" s="731">
        <v>1</v>
      </c>
      <c r="K1086" s="732">
        <v>908.41998291015625</v>
      </c>
    </row>
    <row r="1087" spans="1:11" ht="14.4" customHeight="1" x14ac:dyDescent="0.3">
      <c r="A1087" s="726" t="s">
        <v>569</v>
      </c>
      <c r="B1087" s="727" t="s">
        <v>570</v>
      </c>
      <c r="C1087" s="728" t="s">
        <v>3001</v>
      </c>
      <c r="D1087" s="729" t="s">
        <v>3002</v>
      </c>
      <c r="E1087" s="728" t="s">
        <v>3459</v>
      </c>
      <c r="F1087" s="729" t="s">
        <v>3460</v>
      </c>
      <c r="G1087" s="728" t="s">
        <v>4957</v>
      </c>
      <c r="H1087" s="728" t="s">
        <v>4958</v>
      </c>
      <c r="I1087" s="731">
        <v>908.41998291015625</v>
      </c>
      <c r="J1087" s="731">
        <v>2</v>
      </c>
      <c r="K1087" s="732">
        <v>1816.8399658203125</v>
      </c>
    </row>
    <row r="1088" spans="1:11" ht="14.4" customHeight="1" x14ac:dyDescent="0.3">
      <c r="A1088" s="726" t="s">
        <v>569</v>
      </c>
      <c r="B1088" s="727" t="s">
        <v>570</v>
      </c>
      <c r="C1088" s="728" t="s">
        <v>3001</v>
      </c>
      <c r="D1088" s="729" t="s">
        <v>3002</v>
      </c>
      <c r="E1088" s="728" t="s">
        <v>3459</v>
      </c>
      <c r="F1088" s="729" t="s">
        <v>3460</v>
      </c>
      <c r="G1088" s="728" t="s">
        <v>4959</v>
      </c>
      <c r="H1088" s="728" t="s">
        <v>4960</v>
      </c>
      <c r="I1088" s="731">
        <v>908.41998291015625</v>
      </c>
      <c r="J1088" s="731">
        <v>3</v>
      </c>
      <c r="K1088" s="732">
        <v>2725.260009765625</v>
      </c>
    </row>
    <row r="1089" spans="1:11" ht="14.4" customHeight="1" x14ac:dyDescent="0.3">
      <c r="A1089" s="726" t="s">
        <v>569</v>
      </c>
      <c r="B1089" s="727" t="s">
        <v>570</v>
      </c>
      <c r="C1089" s="728" t="s">
        <v>3001</v>
      </c>
      <c r="D1089" s="729" t="s">
        <v>3002</v>
      </c>
      <c r="E1089" s="728" t="s">
        <v>3459</v>
      </c>
      <c r="F1089" s="729" t="s">
        <v>3460</v>
      </c>
      <c r="G1089" s="728" t="s">
        <v>4961</v>
      </c>
      <c r="H1089" s="728" t="s">
        <v>4962</v>
      </c>
      <c r="I1089" s="731">
        <v>943</v>
      </c>
      <c r="J1089" s="731">
        <v>9</v>
      </c>
      <c r="K1089" s="732">
        <v>8487</v>
      </c>
    </row>
    <row r="1090" spans="1:11" ht="14.4" customHeight="1" x14ac:dyDescent="0.3">
      <c r="A1090" s="726" t="s">
        <v>569</v>
      </c>
      <c r="B1090" s="727" t="s">
        <v>570</v>
      </c>
      <c r="C1090" s="728" t="s">
        <v>3001</v>
      </c>
      <c r="D1090" s="729" t="s">
        <v>3002</v>
      </c>
      <c r="E1090" s="728" t="s">
        <v>3459</v>
      </c>
      <c r="F1090" s="729" t="s">
        <v>3460</v>
      </c>
      <c r="G1090" s="728" t="s">
        <v>4963</v>
      </c>
      <c r="H1090" s="728" t="s">
        <v>4964</v>
      </c>
      <c r="I1090" s="731">
        <v>943</v>
      </c>
      <c r="J1090" s="731">
        <v>13</v>
      </c>
      <c r="K1090" s="732">
        <v>12259</v>
      </c>
    </row>
    <row r="1091" spans="1:11" ht="14.4" customHeight="1" x14ac:dyDescent="0.3">
      <c r="A1091" s="726" t="s">
        <v>569</v>
      </c>
      <c r="B1091" s="727" t="s">
        <v>570</v>
      </c>
      <c r="C1091" s="728" t="s">
        <v>3001</v>
      </c>
      <c r="D1091" s="729" t="s">
        <v>3002</v>
      </c>
      <c r="E1091" s="728" t="s">
        <v>3459</v>
      </c>
      <c r="F1091" s="729" t="s">
        <v>3460</v>
      </c>
      <c r="G1091" s="728" t="s">
        <v>4965</v>
      </c>
      <c r="H1091" s="728" t="s">
        <v>4966</v>
      </c>
      <c r="I1091" s="731">
        <v>943</v>
      </c>
      <c r="J1091" s="731">
        <v>2</v>
      </c>
      <c r="K1091" s="732">
        <v>1886</v>
      </c>
    </row>
    <row r="1092" spans="1:11" ht="14.4" customHeight="1" x14ac:dyDescent="0.3">
      <c r="A1092" s="726" t="s">
        <v>569</v>
      </c>
      <c r="B1092" s="727" t="s">
        <v>570</v>
      </c>
      <c r="C1092" s="728" t="s">
        <v>3001</v>
      </c>
      <c r="D1092" s="729" t="s">
        <v>3002</v>
      </c>
      <c r="E1092" s="728" t="s">
        <v>3459</v>
      </c>
      <c r="F1092" s="729" t="s">
        <v>3460</v>
      </c>
      <c r="G1092" s="728" t="s">
        <v>4967</v>
      </c>
      <c r="H1092" s="728" t="s">
        <v>4968</v>
      </c>
      <c r="I1092" s="731">
        <v>506</v>
      </c>
      <c r="J1092" s="731">
        <v>1</v>
      </c>
      <c r="K1092" s="732">
        <v>506</v>
      </c>
    </row>
    <row r="1093" spans="1:11" ht="14.4" customHeight="1" x14ac:dyDescent="0.3">
      <c r="A1093" s="726" t="s">
        <v>569</v>
      </c>
      <c r="B1093" s="727" t="s">
        <v>570</v>
      </c>
      <c r="C1093" s="728" t="s">
        <v>3001</v>
      </c>
      <c r="D1093" s="729" t="s">
        <v>3002</v>
      </c>
      <c r="E1093" s="728" t="s">
        <v>3459</v>
      </c>
      <c r="F1093" s="729" t="s">
        <v>3460</v>
      </c>
      <c r="G1093" s="728" t="s">
        <v>4969</v>
      </c>
      <c r="H1093" s="728" t="s">
        <v>4970</v>
      </c>
      <c r="I1093" s="731">
        <v>506</v>
      </c>
      <c r="J1093" s="731">
        <v>19</v>
      </c>
      <c r="K1093" s="732">
        <v>9614</v>
      </c>
    </row>
    <row r="1094" spans="1:11" ht="14.4" customHeight="1" x14ac:dyDescent="0.3">
      <c r="A1094" s="726" t="s">
        <v>569</v>
      </c>
      <c r="B1094" s="727" t="s">
        <v>570</v>
      </c>
      <c r="C1094" s="728" t="s">
        <v>3001</v>
      </c>
      <c r="D1094" s="729" t="s">
        <v>3002</v>
      </c>
      <c r="E1094" s="728" t="s">
        <v>3459</v>
      </c>
      <c r="F1094" s="729" t="s">
        <v>3460</v>
      </c>
      <c r="G1094" s="728" t="s">
        <v>4971</v>
      </c>
      <c r="H1094" s="728" t="s">
        <v>4972</v>
      </c>
      <c r="I1094" s="731">
        <v>506</v>
      </c>
      <c r="J1094" s="731">
        <v>5</v>
      </c>
      <c r="K1094" s="732">
        <v>2530</v>
      </c>
    </row>
    <row r="1095" spans="1:11" ht="14.4" customHeight="1" x14ac:dyDescent="0.3">
      <c r="A1095" s="726" t="s">
        <v>569</v>
      </c>
      <c r="B1095" s="727" t="s">
        <v>570</v>
      </c>
      <c r="C1095" s="728" t="s">
        <v>3001</v>
      </c>
      <c r="D1095" s="729" t="s">
        <v>3002</v>
      </c>
      <c r="E1095" s="728" t="s">
        <v>3459</v>
      </c>
      <c r="F1095" s="729" t="s">
        <v>3460</v>
      </c>
      <c r="G1095" s="728" t="s">
        <v>4973</v>
      </c>
      <c r="H1095" s="728" t="s">
        <v>4974</v>
      </c>
      <c r="I1095" s="731">
        <v>506</v>
      </c>
      <c r="J1095" s="731">
        <v>4</v>
      </c>
      <c r="K1095" s="732">
        <v>2024</v>
      </c>
    </row>
    <row r="1096" spans="1:11" ht="14.4" customHeight="1" x14ac:dyDescent="0.3">
      <c r="A1096" s="726" t="s">
        <v>569</v>
      </c>
      <c r="B1096" s="727" t="s">
        <v>570</v>
      </c>
      <c r="C1096" s="728" t="s">
        <v>3001</v>
      </c>
      <c r="D1096" s="729" t="s">
        <v>3002</v>
      </c>
      <c r="E1096" s="728" t="s">
        <v>3459</v>
      </c>
      <c r="F1096" s="729" t="s">
        <v>3460</v>
      </c>
      <c r="G1096" s="728" t="s">
        <v>4975</v>
      </c>
      <c r="H1096" s="728" t="s">
        <v>4976</v>
      </c>
      <c r="I1096" s="731">
        <v>506</v>
      </c>
      <c r="J1096" s="731">
        <v>3</v>
      </c>
      <c r="K1096" s="732">
        <v>1518</v>
      </c>
    </row>
    <row r="1097" spans="1:11" ht="14.4" customHeight="1" x14ac:dyDescent="0.3">
      <c r="A1097" s="726" t="s">
        <v>569</v>
      </c>
      <c r="B1097" s="727" t="s">
        <v>570</v>
      </c>
      <c r="C1097" s="728" t="s">
        <v>3001</v>
      </c>
      <c r="D1097" s="729" t="s">
        <v>3002</v>
      </c>
      <c r="E1097" s="728" t="s">
        <v>3459</v>
      </c>
      <c r="F1097" s="729" t="s">
        <v>3460</v>
      </c>
      <c r="G1097" s="728" t="s">
        <v>4977</v>
      </c>
      <c r="H1097" s="728" t="s">
        <v>4978</v>
      </c>
      <c r="I1097" s="731">
        <v>506</v>
      </c>
      <c r="J1097" s="731">
        <v>2</v>
      </c>
      <c r="K1097" s="732">
        <v>1012</v>
      </c>
    </row>
    <row r="1098" spans="1:11" ht="14.4" customHeight="1" x14ac:dyDescent="0.3">
      <c r="A1098" s="726" t="s">
        <v>569</v>
      </c>
      <c r="B1098" s="727" t="s">
        <v>570</v>
      </c>
      <c r="C1098" s="728" t="s">
        <v>3001</v>
      </c>
      <c r="D1098" s="729" t="s">
        <v>3002</v>
      </c>
      <c r="E1098" s="728" t="s">
        <v>3459</v>
      </c>
      <c r="F1098" s="729" t="s">
        <v>3460</v>
      </c>
      <c r="G1098" s="728" t="s">
        <v>4979</v>
      </c>
      <c r="H1098" s="728" t="s">
        <v>4980</v>
      </c>
      <c r="I1098" s="731">
        <v>506</v>
      </c>
      <c r="J1098" s="731">
        <v>2</v>
      </c>
      <c r="K1098" s="732">
        <v>1012</v>
      </c>
    </row>
    <row r="1099" spans="1:11" ht="14.4" customHeight="1" x14ac:dyDescent="0.3">
      <c r="A1099" s="726" t="s">
        <v>569</v>
      </c>
      <c r="B1099" s="727" t="s">
        <v>570</v>
      </c>
      <c r="C1099" s="728" t="s">
        <v>3001</v>
      </c>
      <c r="D1099" s="729" t="s">
        <v>3002</v>
      </c>
      <c r="E1099" s="728" t="s">
        <v>3459</v>
      </c>
      <c r="F1099" s="729" t="s">
        <v>3460</v>
      </c>
      <c r="G1099" s="728" t="s">
        <v>4981</v>
      </c>
      <c r="H1099" s="728" t="s">
        <v>4982</v>
      </c>
      <c r="I1099" s="731">
        <v>943</v>
      </c>
      <c r="J1099" s="731">
        <v>1</v>
      </c>
      <c r="K1099" s="732">
        <v>943</v>
      </c>
    </row>
    <row r="1100" spans="1:11" ht="14.4" customHeight="1" x14ac:dyDescent="0.3">
      <c r="A1100" s="726" t="s">
        <v>569</v>
      </c>
      <c r="B1100" s="727" t="s">
        <v>570</v>
      </c>
      <c r="C1100" s="728" t="s">
        <v>3001</v>
      </c>
      <c r="D1100" s="729" t="s">
        <v>3002</v>
      </c>
      <c r="E1100" s="728" t="s">
        <v>3459</v>
      </c>
      <c r="F1100" s="729" t="s">
        <v>3460</v>
      </c>
      <c r="G1100" s="728" t="s">
        <v>4983</v>
      </c>
      <c r="H1100" s="728" t="s">
        <v>4984</v>
      </c>
      <c r="I1100" s="731">
        <v>1163.800048828125</v>
      </c>
      <c r="J1100" s="731">
        <v>1</v>
      </c>
      <c r="K1100" s="732">
        <v>1163.800048828125</v>
      </c>
    </row>
    <row r="1101" spans="1:11" ht="14.4" customHeight="1" x14ac:dyDescent="0.3">
      <c r="A1101" s="726" t="s">
        <v>569</v>
      </c>
      <c r="B1101" s="727" t="s">
        <v>570</v>
      </c>
      <c r="C1101" s="728" t="s">
        <v>3001</v>
      </c>
      <c r="D1101" s="729" t="s">
        <v>3002</v>
      </c>
      <c r="E1101" s="728" t="s">
        <v>3459</v>
      </c>
      <c r="F1101" s="729" t="s">
        <v>3460</v>
      </c>
      <c r="G1101" s="728" t="s">
        <v>4985</v>
      </c>
      <c r="H1101" s="728" t="s">
        <v>4986</v>
      </c>
      <c r="I1101" s="731">
        <v>1163.800048828125</v>
      </c>
      <c r="J1101" s="731">
        <v>1</v>
      </c>
      <c r="K1101" s="732">
        <v>1163.800048828125</v>
      </c>
    </row>
    <row r="1102" spans="1:11" ht="14.4" customHeight="1" x14ac:dyDescent="0.3">
      <c r="A1102" s="726" t="s">
        <v>569</v>
      </c>
      <c r="B1102" s="727" t="s">
        <v>570</v>
      </c>
      <c r="C1102" s="728" t="s">
        <v>3001</v>
      </c>
      <c r="D1102" s="729" t="s">
        <v>3002</v>
      </c>
      <c r="E1102" s="728" t="s">
        <v>3459</v>
      </c>
      <c r="F1102" s="729" t="s">
        <v>3460</v>
      </c>
      <c r="G1102" s="728" t="s">
        <v>4987</v>
      </c>
      <c r="H1102" s="728" t="s">
        <v>4988</v>
      </c>
      <c r="I1102" s="731">
        <v>1053.663330078125</v>
      </c>
      <c r="J1102" s="731">
        <v>3</v>
      </c>
      <c r="K1102" s="732">
        <v>3160.989990234375</v>
      </c>
    </row>
    <row r="1103" spans="1:11" ht="14.4" customHeight="1" x14ac:dyDescent="0.3">
      <c r="A1103" s="726" t="s">
        <v>569</v>
      </c>
      <c r="B1103" s="727" t="s">
        <v>570</v>
      </c>
      <c r="C1103" s="728" t="s">
        <v>3001</v>
      </c>
      <c r="D1103" s="729" t="s">
        <v>3002</v>
      </c>
      <c r="E1103" s="728" t="s">
        <v>3459</v>
      </c>
      <c r="F1103" s="729" t="s">
        <v>3460</v>
      </c>
      <c r="G1103" s="728" t="s">
        <v>4989</v>
      </c>
      <c r="H1103" s="728" t="s">
        <v>4990</v>
      </c>
      <c r="I1103" s="731">
        <v>1053.6533610026042</v>
      </c>
      <c r="J1103" s="731">
        <v>3</v>
      </c>
      <c r="K1103" s="732">
        <v>3160.9600830078125</v>
      </c>
    </row>
    <row r="1104" spans="1:11" ht="14.4" customHeight="1" x14ac:dyDescent="0.3">
      <c r="A1104" s="726" t="s">
        <v>569</v>
      </c>
      <c r="B1104" s="727" t="s">
        <v>570</v>
      </c>
      <c r="C1104" s="728" t="s">
        <v>3001</v>
      </c>
      <c r="D1104" s="729" t="s">
        <v>3002</v>
      </c>
      <c r="E1104" s="728" t="s">
        <v>3459</v>
      </c>
      <c r="F1104" s="729" t="s">
        <v>3460</v>
      </c>
      <c r="G1104" s="728" t="s">
        <v>4991</v>
      </c>
      <c r="H1104" s="728" t="s">
        <v>4992</v>
      </c>
      <c r="I1104" s="731">
        <v>1053.6500244140625</v>
      </c>
      <c r="J1104" s="731">
        <v>3</v>
      </c>
      <c r="K1104" s="732">
        <v>3160.9500732421875</v>
      </c>
    </row>
    <row r="1105" spans="1:11" ht="14.4" customHeight="1" x14ac:dyDescent="0.3">
      <c r="A1105" s="726" t="s">
        <v>569</v>
      </c>
      <c r="B1105" s="727" t="s">
        <v>570</v>
      </c>
      <c r="C1105" s="728" t="s">
        <v>3001</v>
      </c>
      <c r="D1105" s="729" t="s">
        <v>3002</v>
      </c>
      <c r="E1105" s="728" t="s">
        <v>3459</v>
      </c>
      <c r="F1105" s="729" t="s">
        <v>3460</v>
      </c>
      <c r="G1105" s="728" t="s">
        <v>4993</v>
      </c>
      <c r="H1105" s="728" t="s">
        <v>4994</v>
      </c>
      <c r="I1105" s="731">
        <v>1053.6500244140625</v>
      </c>
      <c r="J1105" s="731">
        <v>1</v>
      </c>
      <c r="K1105" s="732">
        <v>1053.6500244140625</v>
      </c>
    </row>
    <row r="1106" spans="1:11" ht="14.4" customHeight="1" x14ac:dyDescent="0.3">
      <c r="A1106" s="726" t="s">
        <v>569</v>
      </c>
      <c r="B1106" s="727" t="s">
        <v>570</v>
      </c>
      <c r="C1106" s="728" t="s">
        <v>3001</v>
      </c>
      <c r="D1106" s="729" t="s">
        <v>3002</v>
      </c>
      <c r="E1106" s="728" t="s">
        <v>3459</v>
      </c>
      <c r="F1106" s="729" t="s">
        <v>3460</v>
      </c>
      <c r="G1106" s="728" t="s">
        <v>4995</v>
      </c>
      <c r="H1106" s="728" t="s">
        <v>4996</v>
      </c>
      <c r="I1106" s="731">
        <v>1053.6500244140625</v>
      </c>
      <c r="J1106" s="731">
        <v>2</v>
      </c>
      <c r="K1106" s="732">
        <v>2107.300048828125</v>
      </c>
    </row>
    <row r="1107" spans="1:11" ht="14.4" customHeight="1" x14ac:dyDescent="0.3">
      <c r="A1107" s="726" t="s">
        <v>569</v>
      </c>
      <c r="B1107" s="727" t="s">
        <v>570</v>
      </c>
      <c r="C1107" s="728" t="s">
        <v>3001</v>
      </c>
      <c r="D1107" s="729" t="s">
        <v>3002</v>
      </c>
      <c r="E1107" s="728" t="s">
        <v>3459</v>
      </c>
      <c r="F1107" s="729" t="s">
        <v>3460</v>
      </c>
      <c r="G1107" s="728" t="s">
        <v>4997</v>
      </c>
      <c r="H1107" s="728" t="s">
        <v>4998</v>
      </c>
      <c r="I1107" s="731">
        <v>1053.6500244140625</v>
      </c>
      <c r="J1107" s="731">
        <v>3</v>
      </c>
      <c r="K1107" s="732">
        <v>3160.9500732421875</v>
      </c>
    </row>
    <row r="1108" spans="1:11" ht="14.4" customHeight="1" x14ac:dyDescent="0.3">
      <c r="A1108" s="726" t="s">
        <v>569</v>
      </c>
      <c r="B1108" s="727" t="s">
        <v>570</v>
      </c>
      <c r="C1108" s="728" t="s">
        <v>3001</v>
      </c>
      <c r="D1108" s="729" t="s">
        <v>3002</v>
      </c>
      <c r="E1108" s="728" t="s">
        <v>3459</v>
      </c>
      <c r="F1108" s="729" t="s">
        <v>3460</v>
      </c>
      <c r="G1108" s="728" t="s">
        <v>4999</v>
      </c>
      <c r="H1108" s="728" t="s">
        <v>5000</v>
      </c>
      <c r="I1108" s="731">
        <v>1053.6500244140625</v>
      </c>
      <c r="J1108" s="731">
        <v>2</v>
      </c>
      <c r="K1108" s="732">
        <v>2107.300048828125</v>
      </c>
    </row>
    <row r="1109" spans="1:11" ht="14.4" customHeight="1" x14ac:dyDescent="0.3">
      <c r="A1109" s="726" t="s">
        <v>569</v>
      </c>
      <c r="B1109" s="727" t="s">
        <v>570</v>
      </c>
      <c r="C1109" s="728" t="s">
        <v>3001</v>
      </c>
      <c r="D1109" s="729" t="s">
        <v>3002</v>
      </c>
      <c r="E1109" s="728" t="s">
        <v>3459</v>
      </c>
      <c r="F1109" s="729" t="s">
        <v>3460</v>
      </c>
      <c r="G1109" s="728" t="s">
        <v>5001</v>
      </c>
      <c r="H1109" s="728" t="s">
        <v>5002</v>
      </c>
      <c r="I1109" s="731">
        <v>581.6300048828125</v>
      </c>
      <c r="J1109" s="731">
        <v>1</v>
      </c>
      <c r="K1109" s="732">
        <v>581.6300048828125</v>
      </c>
    </row>
    <row r="1110" spans="1:11" ht="14.4" customHeight="1" x14ac:dyDescent="0.3">
      <c r="A1110" s="726" t="s">
        <v>569</v>
      </c>
      <c r="B1110" s="727" t="s">
        <v>570</v>
      </c>
      <c r="C1110" s="728" t="s">
        <v>3001</v>
      </c>
      <c r="D1110" s="729" t="s">
        <v>3002</v>
      </c>
      <c r="E1110" s="728" t="s">
        <v>3459</v>
      </c>
      <c r="F1110" s="729" t="s">
        <v>3460</v>
      </c>
      <c r="G1110" s="728" t="s">
        <v>5003</v>
      </c>
      <c r="H1110" s="728" t="s">
        <v>5004</v>
      </c>
      <c r="I1110" s="731">
        <v>581.6300048828125</v>
      </c>
      <c r="J1110" s="731">
        <v>6</v>
      </c>
      <c r="K1110" s="732">
        <v>3489.75</v>
      </c>
    </row>
    <row r="1111" spans="1:11" ht="14.4" customHeight="1" x14ac:dyDescent="0.3">
      <c r="A1111" s="726" t="s">
        <v>569</v>
      </c>
      <c r="B1111" s="727" t="s">
        <v>570</v>
      </c>
      <c r="C1111" s="728" t="s">
        <v>3001</v>
      </c>
      <c r="D1111" s="729" t="s">
        <v>3002</v>
      </c>
      <c r="E1111" s="728" t="s">
        <v>3459</v>
      </c>
      <c r="F1111" s="729" t="s">
        <v>3460</v>
      </c>
      <c r="G1111" s="728" t="s">
        <v>5005</v>
      </c>
      <c r="H1111" s="728" t="s">
        <v>5006</v>
      </c>
      <c r="I1111" s="731">
        <v>1242</v>
      </c>
      <c r="J1111" s="731">
        <v>9</v>
      </c>
      <c r="K1111" s="732">
        <v>11178</v>
      </c>
    </row>
    <row r="1112" spans="1:11" ht="14.4" customHeight="1" x14ac:dyDescent="0.3">
      <c r="A1112" s="726" t="s">
        <v>569</v>
      </c>
      <c r="B1112" s="727" t="s">
        <v>570</v>
      </c>
      <c r="C1112" s="728" t="s">
        <v>3001</v>
      </c>
      <c r="D1112" s="729" t="s">
        <v>3002</v>
      </c>
      <c r="E1112" s="728" t="s">
        <v>3459</v>
      </c>
      <c r="F1112" s="729" t="s">
        <v>3460</v>
      </c>
      <c r="G1112" s="728" t="s">
        <v>5007</v>
      </c>
      <c r="H1112" s="728" t="s">
        <v>5008</v>
      </c>
      <c r="I1112" s="731">
        <v>1242</v>
      </c>
      <c r="J1112" s="731">
        <v>6</v>
      </c>
      <c r="K1112" s="732">
        <v>7452</v>
      </c>
    </row>
    <row r="1113" spans="1:11" ht="14.4" customHeight="1" x14ac:dyDescent="0.3">
      <c r="A1113" s="726" t="s">
        <v>569</v>
      </c>
      <c r="B1113" s="727" t="s">
        <v>570</v>
      </c>
      <c r="C1113" s="728" t="s">
        <v>3001</v>
      </c>
      <c r="D1113" s="729" t="s">
        <v>3002</v>
      </c>
      <c r="E1113" s="728" t="s">
        <v>3459</v>
      </c>
      <c r="F1113" s="729" t="s">
        <v>3460</v>
      </c>
      <c r="G1113" s="728" t="s">
        <v>5009</v>
      </c>
      <c r="H1113" s="728" t="s">
        <v>5010</v>
      </c>
      <c r="I1113" s="731">
        <v>1242</v>
      </c>
      <c r="J1113" s="731">
        <v>5</v>
      </c>
      <c r="K1113" s="732">
        <v>6210</v>
      </c>
    </row>
    <row r="1114" spans="1:11" ht="14.4" customHeight="1" x14ac:dyDescent="0.3">
      <c r="A1114" s="726" t="s">
        <v>569</v>
      </c>
      <c r="B1114" s="727" t="s">
        <v>570</v>
      </c>
      <c r="C1114" s="728" t="s">
        <v>3001</v>
      </c>
      <c r="D1114" s="729" t="s">
        <v>3002</v>
      </c>
      <c r="E1114" s="728" t="s">
        <v>3459</v>
      </c>
      <c r="F1114" s="729" t="s">
        <v>3460</v>
      </c>
      <c r="G1114" s="728" t="s">
        <v>5011</v>
      </c>
      <c r="H1114" s="728" t="s">
        <v>5012</v>
      </c>
      <c r="I1114" s="731">
        <v>1242</v>
      </c>
      <c r="J1114" s="731">
        <v>2</v>
      </c>
      <c r="K1114" s="732">
        <v>2484</v>
      </c>
    </row>
    <row r="1115" spans="1:11" ht="14.4" customHeight="1" x14ac:dyDescent="0.3">
      <c r="A1115" s="726" t="s">
        <v>569</v>
      </c>
      <c r="B1115" s="727" t="s">
        <v>570</v>
      </c>
      <c r="C1115" s="728" t="s">
        <v>3001</v>
      </c>
      <c r="D1115" s="729" t="s">
        <v>3002</v>
      </c>
      <c r="E1115" s="728" t="s">
        <v>3459</v>
      </c>
      <c r="F1115" s="729" t="s">
        <v>3460</v>
      </c>
      <c r="G1115" s="728" t="s">
        <v>5013</v>
      </c>
      <c r="H1115" s="728" t="s">
        <v>5014</v>
      </c>
      <c r="I1115" s="731">
        <v>1955</v>
      </c>
      <c r="J1115" s="731">
        <v>1</v>
      </c>
      <c r="K1115" s="732">
        <v>1955</v>
      </c>
    </row>
    <row r="1116" spans="1:11" ht="14.4" customHeight="1" x14ac:dyDescent="0.3">
      <c r="A1116" s="726" t="s">
        <v>569</v>
      </c>
      <c r="B1116" s="727" t="s">
        <v>570</v>
      </c>
      <c r="C1116" s="728" t="s">
        <v>3001</v>
      </c>
      <c r="D1116" s="729" t="s">
        <v>3002</v>
      </c>
      <c r="E1116" s="728" t="s">
        <v>3459</v>
      </c>
      <c r="F1116" s="729" t="s">
        <v>3460</v>
      </c>
      <c r="G1116" s="728" t="s">
        <v>5015</v>
      </c>
      <c r="H1116" s="728" t="s">
        <v>5016</v>
      </c>
      <c r="I1116" s="731">
        <v>908.4000244140625</v>
      </c>
      <c r="J1116" s="731">
        <v>1</v>
      </c>
      <c r="K1116" s="732">
        <v>908.4000244140625</v>
      </c>
    </row>
    <row r="1117" spans="1:11" ht="14.4" customHeight="1" x14ac:dyDescent="0.3">
      <c r="A1117" s="726" t="s">
        <v>569</v>
      </c>
      <c r="B1117" s="727" t="s">
        <v>570</v>
      </c>
      <c r="C1117" s="728" t="s">
        <v>3001</v>
      </c>
      <c r="D1117" s="729" t="s">
        <v>3002</v>
      </c>
      <c r="E1117" s="728" t="s">
        <v>3459</v>
      </c>
      <c r="F1117" s="729" t="s">
        <v>3460</v>
      </c>
      <c r="G1117" s="728" t="s">
        <v>5017</v>
      </c>
      <c r="H1117" s="728" t="s">
        <v>5018</v>
      </c>
      <c r="I1117" s="731">
        <v>908.41998291015625</v>
      </c>
      <c r="J1117" s="731">
        <v>3</v>
      </c>
      <c r="K1117" s="732">
        <v>2725.260009765625</v>
      </c>
    </row>
    <row r="1118" spans="1:11" ht="14.4" customHeight="1" x14ac:dyDescent="0.3">
      <c r="A1118" s="726" t="s">
        <v>569</v>
      </c>
      <c r="B1118" s="727" t="s">
        <v>570</v>
      </c>
      <c r="C1118" s="728" t="s">
        <v>3001</v>
      </c>
      <c r="D1118" s="729" t="s">
        <v>3002</v>
      </c>
      <c r="E1118" s="728" t="s">
        <v>3459</v>
      </c>
      <c r="F1118" s="729" t="s">
        <v>3460</v>
      </c>
      <c r="G1118" s="728" t="s">
        <v>5019</v>
      </c>
      <c r="H1118" s="728" t="s">
        <v>5020</v>
      </c>
      <c r="I1118" s="731">
        <v>1213.5</v>
      </c>
      <c r="J1118" s="731">
        <v>1</v>
      </c>
      <c r="K1118" s="732">
        <v>1213.5</v>
      </c>
    </row>
    <row r="1119" spans="1:11" ht="14.4" customHeight="1" x14ac:dyDescent="0.3">
      <c r="A1119" s="726" t="s">
        <v>569</v>
      </c>
      <c r="B1119" s="727" t="s">
        <v>570</v>
      </c>
      <c r="C1119" s="728" t="s">
        <v>3001</v>
      </c>
      <c r="D1119" s="729" t="s">
        <v>3002</v>
      </c>
      <c r="E1119" s="728" t="s">
        <v>3459</v>
      </c>
      <c r="F1119" s="729" t="s">
        <v>3460</v>
      </c>
      <c r="G1119" s="728" t="s">
        <v>5021</v>
      </c>
      <c r="H1119" s="728" t="s">
        <v>5022</v>
      </c>
      <c r="I1119" s="731">
        <v>1247.2074890136719</v>
      </c>
      <c r="J1119" s="731">
        <v>5</v>
      </c>
      <c r="K1119" s="732">
        <v>6202.3299560546875</v>
      </c>
    </row>
    <row r="1120" spans="1:11" ht="14.4" customHeight="1" x14ac:dyDescent="0.3">
      <c r="A1120" s="726" t="s">
        <v>569</v>
      </c>
      <c r="B1120" s="727" t="s">
        <v>570</v>
      </c>
      <c r="C1120" s="728" t="s">
        <v>3001</v>
      </c>
      <c r="D1120" s="729" t="s">
        <v>3002</v>
      </c>
      <c r="E1120" s="728" t="s">
        <v>3459</v>
      </c>
      <c r="F1120" s="729" t="s">
        <v>3460</v>
      </c>
      <c r="G1120" s="728" t="s">
        <v>5023</v>
      </c>
      <c r="H1120" s="728" t="s">
        <v>5024</v>
      </c>
      <c r="I1120" s="731">
        <v>1213.5033365885417</v>
      </c>
      <c r="J1120" s="731">
        <v>4</v>
      </c>
      <c r="K1120" s="732">
        <v>4854.010009765625</v>
      </c>
    </row>
    <row r="1121" spans="1:11" ht="14.4" customHeight="1" x14ac:dyDescent="0.3">
      <c r="A1121" s="726" t="s">
        <v>569</v>
      </c>
      <c r="B1121" s="727" t="s">
        <v>570</v>
      </c>
      <c r="C1121" s="728" t="s">
        <v>3001</v>
      </c>
      <c r="D1121" s="729" t="s">
        <v>3002</v>
      </c>
      <c r="E1121" s="728" t="s">
        <v>3459</v>
      </c>
      <c r="F1121" s="729" t="s">
        <v>3460</v>
      </c>
      <c r="G1121" s="728" t="s">
        <v>5025</v>
      </c>
      <c r="H1121" s="728" t="s">
        <v>5026</v>
      </c>
      <c r="I1121" s="731">
        <v>1213.4977756076389</v>
      </c>
      <c r="J1121" s="731">
        <v>12</v>
      </c>
      <c r="K1121" s="732">
        <v>14561.97998046875</v>
      </c>
    </row>
    <row r="1122" spans="1:11" ht="14.4" customHeight="1" x14ac:dyDescent="0.3">
      <c r="A1122" s="726" t="s">
        <v>569</v>
      </c>
      <c r="B1122" s="727" t="s">
        <v>570</v>
      </c>
      <c r="C1122" s="728" t="s">
        <v>3001</v>
      </c>
      <c r="D1122" s="729" t="s">
        <v>3002</v>
      </c>
      <c r="E1122" s="728" t="s">
        <v>3459</v>
      </c>
      <c r="F1122" s="729" t="s">
        <v>3460</v>
      </c>
      <c r="G1122" s="728" t="s">
        <v>5027</v>
      </c>
      <c r="H1122" s="728" t="s">
        <v>5028</v>
      </c>
      <c r="I1122" s="731">
        <v>1213.5010009765624</v>
      </c>
      <c r="J1122" s="731">
        <v>11</v>
      </c>
      <c r="K1122" s="732">
        <v>13348.510009765625</v>
      </c>
    </row>
    <row r="1123" spans="1:11" ht="14.4" customHeight="1" x14ac:dyDescent="0.3">
      <c r="A1123" s="726" t="s">
        <v>569</v>
      </c>
      <c r="B1123" s="727" t="s">
        <v>570</v>
      </c>
      <c r="C1123" s="728" t="s">
        <v>3001</v>
      </c>
      <c r="D1123" s="729" t="s">
        <v>3002</v>
      </c>
      <c r="E1123" s="728" t="s">
        <v>3459</v>
      </c>
      <c r="F1123" s="729" t="s">
        <v>3460</v>
      </c>
      <c r="G1123" s="728" t="s">
        <v>5029</v>
      </c>
      <c r="H1123" s="728" t="s">
        <v>5030</v>
      </c>
      <c r="I1123" s="731">
        <v>1322.6811387803818</v>
      </c>
      <c r="J1123" s="731">
        <v>18</v>
      </c>
      <c r="K1123" s="732">
        <v>23808.200317382813</v>
      </c>
    </row>
    <row r="1124" spans="1:11" ht="14.4" customHeight="1" x14ac:dyDescent="0.3">
      <c r="A1124" s="726" t="s">
        <v>569</v>
      </c>
      <c r="B1124" s="727" t="s">
        <v>570</v>
      </c>
      <c r="C1124" s="728" t="s">
        <v>3001</v>
      </c>
      <c r="D1124" s="729" t="s">
        <v>3002</v>
      </c>
      <c r="E1124" s="728" t="s">
        <v>3459</v>
      </c>
      <c r="F1124" s="729" t="s">
        <v>3460</v>
      </c>
      <c r="G1124" s="728" t="s">
        <v>5031</v>
      </c>
      <c r="H1124" s="728" t="s">
        <v>5032</v>
      </c>
      <c r="I1124" s="731">
        <v>1322.6714739118304</v>
      </c>
      <c r="J1124" s="731">
        <v>11</v>
      </c>
      <c r="K1124" s="732">
        <v>14549.390380859375</v>
      </c>
    </row>
    <row r="1125" spans="1:11" ht="14.4" customHeight="1" x14ac:dyDescent="0.3">
      <c r="A1125" s="726" t="s">
        <v>569</v>
      </c>
      <c r="B1125" s="727" t="s">
        <v>570</v>
      </c>
      <c r="C1125" s="728" t="s">
        <v>3001</v>
      </c>
      <c r="D1125" s="729" t="s">
        <v>3002</v>
      </c>
      <c r="E1125" s="728" t="s">
        <v>3459</v>
      </c>
      <c r="F1125" s="729" t="s">
        <v>3460</v>
      </c>
      <c r="G1125" s="728" t="s">
        <v>5033</v>
      </c>
      <c r="H1125" s="728" t="s">
        <v>5034</v>
      </c>
      <c r="I1125" s="731">
        <v>1322.6733805338542</v>
      </c>
      <c r="J1125" s="731">
        <v>11</v>
      </c>
      <c r="K1125" s="732">
        <v>14549.410400390625</v>
      </c>
    </row>
    <row r="1126" spans="1:11" ht="14.4" customHeight="1" x14ac:dyDescent="0.3">
      <c r="A1126" s="726" t="s">
        <v>569</v>
      </c>
      <c r="B1126" s="727" t="s">
        <v>570</v>
      </c>
      <c r="C1126" s="728" t="s">
        <v>3001</v>
      </c>
      <c r="D1126" s="729" t="s">
        <v>3002</v>
      </c>
      <c r="E1126" s="728" t="s">
        <v>3459</v>
      </c>
      <c r="F1126" s="729" t="s">
        <v>3460</v>
      </c>
      <c r="G1126" s="728" t="s">
        <v>5035</v>
      </c>
      <c r="H1126" s="728" t="s">
        <v>5036</v>
      </c>
      <c r="I1126" s="731">
        <v>1322.6700439453125</v>
      </c>
      <c r="J1126" s="731">
        <v>6</v>
      </c>
      <c r="K1126" s="732">
        <v>7936.0301513671875</v>
      </c>
    </row>
    <row r="1127" spans="1:11" ht="14.4" customHeight="1" x14ac:dyDescent="0.3">
      <c r="A1127" s="726" t="s">
        <v>569</v>
      </c>
      <c r="B1127" s="727" t="s">
        <v>570</v>
      </c>
      <c r="C1127" s="728" t="s">
        <v>3001</v>
      </c>
      <c r="D1127" s="729" t="s">
        <v>3002</v>
      </c>
      <c r="E1127" s="728" t="s">
        <v>3459</v>
      </c>
      <c r="F1127" s="729" t="s">
        <v>3460</v>
      </c>
      <c r="G1127" s="728" t="s">
        <v>5037</v>
      </c>
      <c r="H1127" s="728" t="s">
        <v>5038</v>
      </c>
      <c r="I1127" s="731">
        <v>1133.7228829520088</v>
      </c>
      <c r="J1127" s="731">
        <v>8</v>
      </c>
      <c r="K1127" s="732">
        <v>10581.410268554464</v>
      </c>
    </row>
    <row r="1128" spans="1:11" ht="14.4" customHeight="1" x14ac:dyDescent="0.3">
      <c r="A1128" s="726" t="s">
        <v>569</v>
      </c>
      <c r="B1128" s="727" t="s">
        <v>570</v>
      </c>
      <c r="C1128" s="728" t="s">
        <v>3001</v>
      </c>
      <c r="D1128" s="729" t="s">
        <v>3002</v>
      </c>
      <c r="E1128" s="728" t="s">
        <v>3459</v>
      </c>
      <c r="F1128" s="729" t="s">
        <v>3460</v>
      </c>
      <c r="G1128" s="728" t="s">
        <v>5039</v>
      </c>
      <c r="H1128" s="728" t="s">
        <v>5040</v>
      </c>
      <c r="I1128" s="731">
        <v>1405.5225219726562</v>
      </c>
      <c r="J1128" s="731">
        <v>6</v>
      </c>
      <c r="K1128" s="732">
        <v>8433.130126953125</v>
      </c>
    </row>
    <row r="1129" spans="1:11" ht="14.4" customHeight="1" x14ac:dyDescent="0.3">
      <c r="A1129" s="726" t="s">
        <v>569</v>
      </c>
      <c r="B1129" s="727" t="s">
        <v>570</v>
      </c>
      <c r="C1129" s="728" t="s">
        <v>3001</v>
      </c>
      <c r="D1129" s="729" t="s">
        <v>3002</v>
      </c>
      <c r="E1129" s="728" t="s">
        <v>3459</v>
      </c>
      <c r="F1129" s="729" t="s">
        <v>3460</v>
      </c>
      <c r="G1129" s="728" t="s">
        <v>5041</v>
      </c>
      <c r="H1129" s="728" t="s">
        <v>5042</v>
      </c>
      <c r="I1129" s="731">
        <v>1405.52001953125</v>
      </c>
      <c r="J1129" s="731">
        <v>1</v>
      </c>
      <c r="K1129" s="732">
        <v>1405.52001953125</v>
      </c>
    </row>
    <row r="1130" spans="1:11" ht="14.4" customHeight="1" x14ac:dyDescent="0.3">
      <c r="A1130" s="726" t="s">
        <v>569</v>
      </c>
      <c r="B1130" s="727" t="s">
        <v>570</v>
      </c>
      <c r="C1130" s="728" t="s">
        <v>3001</v>
      </c>
      <c r="D1130" s="729" t="s">
        <v>3002</v>
      </c>
      <c r="E1130" s="728" t="s">
        <v>3459</v>
      </c>
      <c r="F1130" s="729" t="s">
        <v>3460</v>
      </c>
      <c r="G1130" s="728" t="s">
        <v>5043</v>
      </c>
      <c r="H1130" s="728" t="s">
        <v>5044</v>
      </c>
      <c r="I1130" s="731">
        <v>1637.489990234375</v>
      </c>
      <c r="J1130" s="731">
        <v>2</v>
      </c>
      <c r="K1130" s="732">
        <v>3274.97998046875</v>
      </c>
    </row>
    <row r="1131" spans="1:11" ht="14.4" customHeight="1" x14ac:dyDescent="0.3">
      <c r="A1131" s="726" t="s">
        <v>569</v>
      </c>
      <c r="B1131" s="727" t="s">
        <v>570</v>
      </c>
      <c r="C1131" s="728" t="s">
        <v>3001</v>
      </c>
      <c r="D1131" s="729" t="s">
        <v>3002</v>
      </c>
      <c r="E1131" s="728" t="s">
        <v>3459</v>
      </c>
      <c r="F1131" s="729" t="s">
        <v>3460</v>
      </c>
      <c r="G1131" s="728" t="s">
        <v>5045</v>
      </c>
      <c r="H1131" s="728" t="s">
        <v>5046</v>
      </c>
      <c r="I1131" s="731">
        <v>886.010009765625</v>
      </c>
      <c r="J1131" s="731">
        <v>1</v>
      </c>
      <c r="K1131" s="732">
        <v>886.010009765625</v>
      </c>
    </row>
    <row r="1132" spans="1:11" ht="14.4" customHeight="1" x14ac:dyDescent="0.3">
      <c r="A1132" s="726" t="s">
        <v>569</v>
      </c>
      <c r="B1132" s="727" t="s">
        <v>570</v>
      </c>
      <c r="C1132" s="728" t="s">
        <v>3001</v>
      </c>
      <c r="D1132" s="729" t="s">
        <v>3002</v>
      </c>
      <c r="E1132" s="728" t="s">
        <v>3459</v>
      </c>
      <c r="F1132" s="729" t="s">
        <v>3460</v>
      </c>
      <c r="G1132" s="728" t="s">
        <v>5047</v>
      </c>
      <c r="H1132" s="728" t="s">
        <v>5048</v>
      </c>
      <c r="I1132" s="731">
        <v>1089.719970703125</v>
      </c>
      <c r="J1132" s="731">
        <v>1</v>
      </c>
      <c r="K1132" s="732">
        <v>1089.719970703125</v>
      </c>
    </row>
    <row r="1133" spans="1:11" ht="14.4" customHeight="1" x14ac:dyDescent="0.3">
      <c r="A1133" s="726" t="s">
        <v>569</v>
      </c>
      <c r="B1133" s="727" t="s">
        <v>570</v>
      </c>
      <c r="C1133" s="728" t="s">
        <v>3001</v>
      </c>
      <c r="D1133" s="729" t="s">
        <v>3002</v>
      </c>
      <c r="E1133" s="728" t="s">
        <v>3459</v>
      </c>
      <c r="F1133" s="729" t="s">
        <v>3460</v>
      </c>
      <c r="G1133" s="728" t="s">
        <v>5049</v>
      </c>
      <c r="H1133" s="728" t="s">
        <v>5050</v>
      </c>
      <c r="I1133" s="731">
        <v>1089.719970703125</v>
      </c>
      <c r="J1133" s="731">
        <v>2</v>
      </c>
      <c r="K1133" s="732">
        <v>2179.43994140625</v>
      </c>
    </row>
    <row r="1134" spans="1:11" ht="14.4" customHeight="1" x14ac:dyDescent="0.3">
      <c r="A1134" s="726" t="s">
        <v>569</v>
      </c>
      <c r="B1134" s="727" t="s">
        <v>570</v>
      </c>
      <c r="C1134" s="728" t="s">
        <v>3001</v>
      </c>
      <c r="D1134" s="729" t="s">
        <v>3002</v>
      </c>
      <c r="E1134" s="728" t="s">
        <v>3459</v>
      </c>
      <c r="F1134" s="729" t="s">
        <v>3460</v>
      </c>
      <c r="G1134" s="728" t="s">
        <v>5051</v>
      </c>
      <c r="H1134" s="728" t="s">
        <v>5052</v>
      </c>
      <c r="I1134" s="731">
        <v>1089.719970703125</v>
      </c>
      <c r="J1134" s="731">
        <v>3</v>
      </c>
      <c r="K1134" s="732">
        <v>3269.159912109375</v>
      </c>
    </row>
    <row r="1135" spans="1:11" ht="14.4" customHeight="1" x14ac:dyDescent="0.3">
      <c r="A1135" s="726" t="s">
        <v>569</v>
      </c>
      <c r="B1135" s="727" t="s">
        <v>570</v>
      </c>
      <c r="C1135" s="728" t="s">
        <v>3001</v>
      </c>
      <c r="D1135" s="729" t="s">
        <v>3002</v>
      </c>
      <c r="E1135" s="728" t="s">
        <v>3459</v>
      </c>
      <c r="F1135" s="729" t="s">
        <v>3460</v>
      </c>
      <c r="G1135" s="728" t="s">
        <v>5053</v>
      </c>
      <c r="H1135" s="728" t="s">
        <v>5054</v>
      </c>
      <c r="I1135" s="731">
        <v>1089.719970703125</v>
      </c>
      <c r="J1135" s="731">
        <v>6</v>
      </c>
      <c r="K1135" s="732">
        <v>6538.31982421875</v>
      </c>
    </row>
    <row r="1136" spans="1:11" ht="14.4" customHeight="1" x14ac:dyDescent="0.3">
      <c r="A1136" s="726" t="s">
        <v>569</v>
      </c>
      <c r="B1136" s="727" t="s">
        <v>570</v>
      </c>
      <c r="C1136" s="728" t="s">
        <v>3001</v>
      </c>
      <c r="D1136" s="729" t="s">
        <v>3002</v>
      </c>
      <c r="E1136" s="728" t="s">
        <v>3459</v>
      </c>
      <c r="F1136" s="729" t="s">
        <v>3460</v>
      </c>
      <c r="G1136" s="728" t="s">
        <v>5055</v>
      </c>
      <c r="H1136" s="728" t="s">
        <v>5056</v>
      </c>
      <c r="I1136" s="731">
        <v>1161.8399658203125</v>
      </c>
      <c r="J1136" s="731">
        <v>3</v>
      </c>
      <c r="K1136" s="732">
        <v>3485.5198974609375</v>
      </c>
    </row>
    <row r="1137" spans="1:11" ht="14.4" customHeight="1" x14ac:dyDescent="0.3">
      <c r="A1137" s="726" t="s">
        <v>569</v>
      </c>
      <c r="B1137" s="727" t="s">
        <v>570</v>
      </c>
      <c r="C1137" s="728" t="s">
        <v>3001</v>
      </c>
      <c r="D1137" s="729" t="s">
        <v>3002</v>
      </c>
      <c r="E1137" s="728" t="s">
        <v>3459</v>
      </c>
      <c r="F1137" s="729" t="s">
        <v>3460</v>
      </c>
      <c r="G1137" s="728" t="s">
        <v>5057</v>
      </c>
      <c r="H1137" s="728" t="s">
        <v>5058</v>
      </c>
      <c r="I1137" s="731">
        <v>1161.8399658203125</v>
      </c>
      <c r="J1137" s="731">
        <v>2</v>
      </c>
      <c r="K1137" s="732">
        <v>2323.679931640625</v>
      </c>
    </row>
    <row r="1138" spans="1:11" ht="14.4" customHeight="1" x14ac:dyDescent="0.3">
      <c r="A1138" s="726" t="s">
        <v>569</v>
      </c>
      <c r="B1138" s="727" t="s">
        <v>570</v>
      </c>
      <c r="C1138" s="728" t="s">
        <v>3001</v>
      </c>
      <c r="D1138" s="729" t="s">
        <v>3002</v>
      </c>
      <c r="E1138" s="728" t="s">
        <v>3459</v>
      </c>
      <c r="F1138" s="729" t="s">
        <v>3460</v>
      </c>
      <c r="G1138" s="728" t="s">
        <v>5059</v>
      </c>
      <c r="H1138" s="728" t="s">
        <v>5060</v>
      </c>
      <c r="I1138" s="731">
        <v>1161.8399658203125</v>
      </c>
      <c r="J1138" s="731">
        <v>3</v>
      </c>
      <c r="K1138" s="732">
        <v>3485.5198974609375</v>
      </c>
    </row>
    <row r="1139" spans="1:11" ht="14.4" customHeight="1" x14ac:dyDescent="0.3">
      <c r="A1139" s="726" t="s">
        <v>569</v>
      </c>
      <c r="B1139" s="727" t="s">
        <v>570</v>
      </c>
      <c r="C1139" s="728" t="s">
        <v>3001</v>
      </c>
      <c r="D1139" s="729" t="s">
        <v>3002</v>
      </c>
      <c r="E1139" s="728" t="s">
        <v>3459</v>
      </c>
      <c r="F1139" s="729" t="s">
        <v>3460</v>
      </c>
      <c r="G1139" s="728" t="s">
        <v>5061</v>
      </c>
      <c r="H1139" s="728" t="s">
        <v>5062</v>
      </c>
      <c r="I1139" s="731">
        <v>1161.8399658203125</v>
      </c>
      <c r="J1139" s="731">
        <v>3</v>
      </c>
      <c r="K1139" s="732">
        <v>3485.5198974609375</v>
      </c>
    </row>
    <row r="1140" spans="1:11" ht="14.4" customHeight="1" x14ac:dyDescent="0.3">
      <c r="A1140" s="726" t="s">
        <v>569</v>
      </c>
      <c r="B1140" s="727" t="s">
        <v>570</v>
      </c>
      <c r="C1140" s="728" t="s">
        <v>3001</v>
      </c>
      <c r="D1140" s="729" t="s">
        <v>3002</v>
      </c>
      <c r="E1140" s="728" t="s">
        <v>3459</v>
      </c>
      <c r="F1140" s="729" t="s">
        <v>3460</v>
      </c>
      <c r="G1140" s="728" t="s">
        <v>5063</v>
      </c>
      <c r="H1140" s="728" t="s">
        <v>5064</v>
      </c>
      <c r="I1140" s="731">
        <v>1161.8399658203125</v>
      </c>
      <c r="J1140" s="731">
        <v>4</v>
      </c>
      <c r="K1140" s="732">
        <v>4647.35986328125</v>
      </c>
    </row>
    <row r="1141" spans="1:11" ht="14.4" customHeight="1" x14ac:dyDescent="0.3">
      <c r="A1141" s="726" t="s">
        <v>569</v>
      </c>
      <c r="B1141" s="727" t="s">
        <v>570</v>
      </c>
      <c r="C1141" s="728" t="s">
        <v>3001</v>
      </c>
      <c r="D1141" s="729" t="s">
        <v>3002</v>
      </c>
      <c r="E1141" s="728" t="s">
        <v>3459</v>
      </c>
      <c r="F1141" s="729" t="s">
        <v>3460</v>
      </c>
      <c r="G1141" s="728" t="s">
        <v>5065</v>
      </c>
      <c r="H1141" s="728" t="s">
        <v>5066</v>
      </c>
      <c r="I1141" s="731">
        <v>1161.8366292317708</v>
      </c>
      <c r="J1141" s="731">
        <v>3</v>
      </c>
      <c r="K1141" s="732">
        <v>3485.5098876953125</v>
      </c>
    </row>
    <row r="1142" spans="1:11" ht="14.4" customHeight="1" x14ac:dyDescent="0.3">
      <c r="A1142" s="726" t="s">
        <v>569</v>
      </c>
      <c r="B1142" s="727" t="s">
        <v>570</v>
      </c>
      <c r="C1142" s="728" t="s">
        <v>3001</v>
      </c>
      <c r="D1142" s="729" t="s">
        <v>3002</v>
      </c>
      <c r="E1142" s="728" t="s">
        <v>3459</v>
      </c>
      <c r="F1142" s="729" t="s">
        <v>3460</v>
      </c>
      <c r="G1142" s="728" t="s">
        <v>5067</v>
      </c>
      <c r="H1142" s="728" t="s">
        <v>5068</v>
      </c>
      <c r="I1142" s="731">
        <v>1161.8399658203125</v>
      </c>
      <c r="J1142" s="731">
        <v>3</v>
      </c>
      <c r="K1142" s="732">
        <v>3485.5198974609375</v>
      </c>
    </row>
    <row r="1143" spans="1:11" ht="14.4" customHeight="1" x14ac:dyDescent="0.3">
      <c r="A1143" s="726" t="s">
        <v>569</v>
      </c>
      <c r="B1143" s="727" t="s">
        <v>570</v>
      </c>
      <c r="C1143" s="728" t="s">
        <v>3001</v>
      </c>
      <c r="D1143" s="729" t="s">
        <v>3002</v>
      </c>
      <c r="E1143" s="728" t="s">
        <v>3459</v>
      </c>
      <c r="F1143" s="729" t="s">
        <v>3460</v>
      </c>
      <c r="G1143" s="728" t="s">
        <v>5069</v>
      </c>
      <c r="H1143" s="728" t="s">
        <v>5070</v>
      </c>
      <c r="I1143" s="731">
        <v>1161.8349609375</v>
      </c>
      <c r="J1143" s="731">
        <v>2</v>
      </c>
      <c r="K1143" s="732">
        <v>2323.669921875</v>
      </c>
    </row>
    <row r="1144" spans="1:11" ht="14.4" customHeight="1" x14ac:dyDescent="0.3">
      <c r="A1144" s="726" t="s">
        <v>569</v>
      </c>
      <c r="B1144" s="727" t="s">
        <v>570</v>
      </c>
      <c r="C1144" s="728" t="s">
        <v>3001</v>
      </c>
      <c r="D1144" s="729" t="s">
        <v>3002</v>
      </c>
      <c r="E1144" s="728" t="s">
        <v>3459</v>
      </c>
      <c r="F1144" s="729" t="s">
        <v>3460</v>
      </c>
      <c r="G1144" s="728" t="s">
        <v>5071</v>
      </c>
      <c r="H1144" s="728" t="s">
        <v>5072</v>
      </c>
      <c r="I1144" s="731">
        <v>1217.4000244140625</v>
      </c>
      <c r="J1144" s="731">
        <v>1</v>
      </c>
      <c r="K1144" s="732">
        <v>1217.4000244140625</v>
      </c>
    </row>
    <row r="1145" spans="1:11" ht="14.4" customHeight="1" x14ac:dyDescent="0.3">
      <c r="A1145" s="726" t="s">
        <v>569</v>
      </c>
      <c r="B1145" s="727" t="s">
        <v>570</v>
      </c>
      <c r="C1145" s="728" t="s">
        <v>3001</v>
      </c>
      <c r="D1145" s="729" t="s">
        <v>3002</v>
      </c>
      <c r="E1145" s="728" t="s">
        <v>3459</v>
      </c>
      <c r="F1145" s="729" t="s">
        <v>3460</v>
      </c>
      <c r="G1145" s="728" t="s">
        <v>5073</v>
      </c>
      <c r="H1145" s="728" t="s">
        <v>5074</v>
      </c>
      <c r="I1145" s="731">
        <v>1217.4000244140625</v>
      </c>
      <c r="J1145" s="731">
        <v>1</v>
      </c>
      <c r="K1145" s="732">
        <v>1217.4000244140625</v>
      </c>
    </row>
    <row r="1146" spans="1:11" ht="14.4" customHeight="1" x14ac:dyDescent="0.3">
      <c r="A1146" s="726" t="s">
        <v>569</v>
      </c>
      <c r="B1146" s="727" t="s">
        <v>570</v>
      </c>
      <c r="C1146" s="728" t="s">
        <v>3001</v>
      </c>
      <c r="D1146" s="729" t="s">
        <v>3002</v>
      </c>
      <c r="E1146" s="728" t="s">
        <v>3459</v>
      </c>
      <c r="F1146" s="729" t="s">
        <v>3460</v>
      </c>
      <c r="G1146" s="728" t="s">
        <v>5075</v>
      </c>
      <c r="H1146" s="728" t="s">
        <v>5076</v>
      </c>
      <c r="I1146" s="731">
        <v>1217.4000244140625</v>
      </c>
      <c r="J1146" s="731">
        <v>1</v>
      </c>
      <c r="K1146" s="732">
        <v>1217.4000244140625</v>
      </c>
    </row>
    <row r="1147" spans="1:11" ht="14.4" customHeight="1" x14ac:dyDescent="0.3">
      <c r="A1147" s="726" t="s">
        <v>569</v>
      </c>
      <c r="B1147" s="727" t="s">
        <v>570</v>
      </c>
      <c r="C1147" s="728" t="s">
        <v>3001</v>
      </c>
      <c r="D1147" s="729" t="s">
        <v>3002</v>
      </c>
      <c r="E1147" s="728" t="s">
        <v>3459</v>
      </c>
      <c r="F1147" s="729" t="s">
        <v>3460</v>
      </c>
      <c r="G1147" s="728" t="s">
        <v>5077</v>
      </c>
      <c r="H1147" s="728" t="s">
        <v>5078</v>
      </c>
      <c r="I1147" s="731">
        <v>1217.4000244140625</v>
      </c>
      <c r="J1147" s="731">
        <v>1</v>
      </c>
      <c r="K1147" s="732">
        <v>1217.4000244140625</v>
      </c>
    </row>
    <row r="1148" spans="1:11" ht="14.4" customHeight="1" x14ac:dyDescent="0.3">
      <c r="A1148" s="726" t="s">
        <v>569</v>
      </c>
      <c r="B1148" s="727" t="s">
        <v>570</v>
      </c>
      <c r="C1148" s="728" t="s">
        <v>3001</v>
      </c>
      <c r="D1148" s="729" t="s">
        <v>3002</v>
      </c>
      <c r="E1148" s="728" t="s">
        <v>3459</v>
      </c>
      <c r="F1148" s="729" t="s">
        <v>3460</v>
      </c>
      <c r="G1148" s="728" t="s">
        <v>5079</v>
      </c>
      <c r="H1148" s="728" t="s">
        <v>5080</v>
      </c>
      <c r="I1148" s="731">
        <v>1089.719970703125</v>
      </c>
      <c r="J1148" s="731">
        <v>1</v>
      </c>
      <c r="K1148" s="732">
        <v>1089.719970703125</v>
      </c>
    </row>
    <row r="1149" spans="1:11" ht="14.4" customHeight="1" x14ac:dyDescent="0.3">
      <c r="A1149" s="726" t="s">
        <v>569</v>
      </c>
      <c r="B1149" s="727" t="s">
        <v>570</v>
      </c>
      <c r="C1149" s="728" t="s">
        <v>3001</v>
      </c>
      <c r="D1149" s="729" t="s">
        <v>3002</v>
      </c>
      <c r="E1149" s="728" t="s">
        <v>3459</v>
      </c>
      <c r="F1149" s="729" t="s">
        <v>3460</v>
      </c>
      <c r="G1149" s="728" t="s">
        <v>5081</v>
      </c>
      <c r="H1149" s="728" t="s">
        <v>5082</v>
      </c>
      <c r="I1149" s="731">
        <v>1089.719970703125</v>
      </c>
      <c r="J1149" s="731">
        <v>2</v>
      </c>
      <c r="K1149" s="732">
        <v>2179.429931640625</v>
      </c>
    </row>
    <row r="1150" spans="1:11" ht="14.4" customHeight="1" x14ac:dyDescent="0.3">
      <c r="A1150" s="726" t="s">
        <v>569</v>
      </c>
      <c r="B1150" s="727" t="s">
        <v>570</v>
      </c>
      <c r="C1150" s="728" t="s">
        <v>3001</v>
      </c>
      <c r="D1150" s="729" t="s">
        <v>3002</v>
      </c>
      <c r="E1150" s="728" t="s">
        <v>3459</v>
      </c>
      <c r="F1150" s="729" t="s">
        <v>3460</v>
      </c>
      <c r="G1150" s="728" t="s">
        <v>5083</v>
      </c>
      <c r="H1150" s="728" t="s">
        <v>5084</v>
      </c>
      <c r="I1150" s="731">
        <v>1089.7233072916667</v>
      </c>
      <c r="J1150" s="731">
        <v>4</v>
      </c>
      <c r="K1150" s="732">
        <v>4358.889892578125</v>
      </c>
    </row>
    <row r="1151" spans="1:11" ht="14.4" customHeight="1" x14ac:dyDescent="0.3">
      <c r="A1151" s="726" t="s">
        <v>569</v>
      </c>
      <c r="B1151" s="727" t="s">
        <v>570</v>
      </c>
      <c r="C1151" s="728" t="s">
        <v>3001</v>
      </c>
      <c r="D1151" s="729" t="s">
        <v>3002</v>
      </c>
      <c r="E1151" s="728" t="s">
        <v>3459</v>
      </c>
      <c r="F1151" s="729" t="s">
        <v>3460</v>
      </c>
      <c r="G1151" s="728" t="s">
        <v>5085</v>
      </c>
      <c r="H1151" s="728" t="s">
        <v>5086</v>
      </c>
      <c r="I1151" s="731">
        <v>1089.7159667968749</v>
      </c>
      <c r="J1151" s="731">
        <v>8</v>
      </c>
      <c r="K1151" s="732">
        <v>8717.7197265625</v>
      </c>
    </row>
    <row r="1152" spans="1:11" ht="14.4" customHeight="1" x14ac:dyDescent="0.3">
      <c r="A1152" s="726" t="s">
        <v>569</v>
      </c>
      <c r="B1152" s="727" t="s">
        <v>570</v>
      </c>
      <c r="C1152" s="728" t="s">
        <v>3001</v>
      </c>
      <c r="D1152" s="729" t="s">
        <v>3002</v>
      </c>
      <c r="E1152" s="728" t="s">
        <v>3459</v>
      </c>
      <c r="F1152" s="729" t="s">
        <v>3460</v>
      </c>
      <c r="G1152" s="728" t="s">
        <v>5087</v>
      </c>
      <c r="H1152" s="728" t="s">
        <v>5088</v>
      </c>
      <c r="I1152" s="731">
        <v>1089.7149658203125</v>
      </c>
      <c r="J1152" s="731">
        <v>11</v>
      </c>
      <c r="K1152" s="732">
        <v>11986.86962890625</v>
      </c>
    </row>
    <row r="1153" spans="1:11" ht="14.4" customHeight="1" x14ac:dyDescent="0.3">
      <c r="A1153" s="726" t="s">
        <v>569</v>
      </c>
      <c r="B1153" s="727" t="s">
        <v>570</v>
      </c>
      <c r="C1153" s="728" t="s">
        <v>3001</v>
      </c>
      <c r="D1153" s="729" t="s">
        <v>3002</v>
      </c>
      <c r="E1153" s="728" t="s">
        <v>3459</v>
      </c>
      <c r="F1153" s="729" t="s">
        <v>3460</v>
      </c>
      <c r="G1153" s="728" t="s">
        <v>5089</v>
      </c>
      <c r="H1153" s="728" t="s">
        <v>5090</v>
      </c>
      <c r="I1153" s="731">
        <v>1089.7149658203125</v>
      </c>
      <c r="J1153" s="731">
        <v>6</v>
      </c>
      <c r="K1153" s="732">
        <v>6538.269775390625</v>
      </c>
    </row>
    <row r="1154" spans="1:11" ht="14.4" customHeight="1" x14ac:dyDescent="0.3">
      <c r="A1154" s="726" t="s">
        <v>569</v>
      </c>
      <c r="B1154" s="727" t="s">
        <v>570</v>
      </c>
      <c r="C1154" s="728" t="s">
        <v>3001</v>
      </c>
      <c r="D1154" s="729" t="s">
        <v>3002</v>
      </c>
      <c r="E1154" s="728" t="s">
        <v>3459</v>
      </c>
      <c r="F1154" s="729" t="s">
        <v>3460</v>
      </c>
      <c r="G1154" s="728" t="s">
        <v>5091</v>
      </c>
      <c r="H1154" s="728" t="s">
        <v>5092</v>
      </c>
      <c r="I1154" s="731">
        <v>1089.719970703125</v>
      </c>
      <c r="J1154" s="731">
        <v>5</v>
      </c>
      <c r="K1154" s="732">
        <v>5448.58984375</v>
      </c>
    </row>
    <row r="1155" spans="1:11" ht="14.4" customHeight="1" x14ac:dyDescent="0.3">
      <c r="A1155" s="726" t="s">
        <v>569</v>
      </c>
      <c r="B1155" s="727" t="s">
        <v>570</v>
      </c>
      <c r="C1155" s="728" t="s">
        <v>3001</v>
      </c>
      <c r="D1155" s="729" t="s">
        <v>3002</v>
      </c>
      <c r="E1155" s="728" t="s">
        <v>3459</v>
      </c>
      <c r="F1155" s="729" t="s">
        <v>3460</v>
      </c>
      <c r="G1155" s="728" t="s">
        <v>5093</v>
      </c>
      <c r="H1155" s="728" t="s">
        <v>5094</v>
      </c>
      <c r="I1155" s="731">
        <v>1161.8299560546875</v>
      </c>
      <c r="J1155" s="731">
        <v>3</v>
      </c>
      <c r="K1155" s="732">
        <v>3485.4898681640625</v>
      </c>
    </row>
    <row r="1156" spans="1:11" ht="14.4" customHeight="1" x14ac:dyDescent="0.3">
      <c r="A1156" s="726" t="s">
        <v>569</v>
      </c>
      <c r="B1156" s="727" t="s">
        <v>570</v>
      </c>
      <c r="C1156" s="728" t="s">
        <v>3001</v>
      </c>
      <c r="D1156" s="729" t="s">
        <v>3002</v>
      </c>
      <c r="E1156" s="728" t="s">
        <v>3459</v>
      </c>
      <c r="F1156" s="729" t="s">
        <v>3460</v>
      </c>
      <c r="G1156" s="728" t="s">
        <v>5095</v>
      </c>
      <c r="H1156" s="728" t="s">
        <v>5096</v>
      </c>
      <c r="I1156" s="731">
        <v>1161.8299560546875</v>
      </c>
      <c r="J1156" s="731">
        <v>3</v>
      </c>
      <c r="K1156" s="732">
        <v>3485.5</v>
      </c>
    </row>
    <row r="1157" spans="1:11" ht="14.4" customHeight="1" x14ac:dyDescent="0.3">
      <c r="A1157" s="726" t="s">
        <v>569</v>
      </c>
      <c r="B1157" s="727" t="s">
        <v>570</v>
      </c>
      <c r="C1157" s="728" t="s">
        <v>3001</v>
      </c>
      <c r="D1157" s="729" t="s">
        <v>3002</v>
      </c>
      <c r="E1157" s="728" t="s">
        <v>3459</v>
      </c>
      <c r="F1157" s="729" t="s">
        <v>3460</v>
      </c>
      <c r="G1157" s="728" t="s">
        <v>5097</v>
      </c>
      <c r="H1157" s="728" t="s">
        <v>5098</v>
      </c>
      <c r="I1157" s="731">
        <v>1217.4000244140625</v>
      </c>
      <c r="J1157" s="731">
        <v>1</v>
      </c>
      <c r="K1157" s="732">
        <v>1217.4000244140625</v>
      </c>
    </row>
    <row r="1158" spans="1:11" ht="14.4" customHeight="1" x14ac:dyDescent="0.3">
      <c r="A1158" s="726" t="s">
        <v>569</v>
      </c>
      <c r="B1158" s="727" t="s">
        <v>570</v>
      </c>
      <c r="C1158" s="728" t="s">
        <v>3001</v>
      </c>
      <c r="D1158" s="729" t="s">
        <v>3002</v>
      </c>
      <c r="E1158" s="728" t="s">
        <v>3459</v>
      </c>
      <c r="F1158" s="729" t="s">
        <v>3460</v>
      </c>
      <c r="G1158" s="728" t="s">
        <v>5099</v>
      </c>
      <c r="H1158" s="728" t="s">
        <v>5100</v>
      </c>
      <c r="I1158" s="731">
        <v>1213.5066731770833</v>
      </c>
      <c r="J1158" s="731">
        <v>3</v>
      </c>
      <c r="K1158" s="732">
        <v>3640.52001953125</v>
      </c>
    </row>
    <row r="1159" spans="1:11" ht="14.4" customHeight="1" x14ac:dyDescent="0.3">
      <c r="A1159" s="726" t="s">
        <v>569</v>
      </c>
      <c r="B1159" s="727" t="s">
        <v>570</v>
      </c>
      <c r="C1159" s="728" t="s">
        <v>3001</v>
      </c>
      <c r="D1159" s="729" t="s">
        <v>3002</v>
      </c>
      <c r="E1159" s="728" t="s">
        <v>3459</v>
      </c>
      <c r="F1159" s="729" t="s">
        <v>3460</v>
      </c>
      <c r="G1159" s="728" t="s">
        <v>5101</v>
      </c>
      <c r="H1159" s="728" t="s">
        <v>5102</v>
      </c>
      <c r="I1159" s="731">
        <v>1213.5</v>
      </c>
      <c r="J1159" s="731">
        <v>4</v>
      </c>
      <c r="K1159" s="732">
        <v>4854</v>
      </c>
    </row>
    <row r="1160" spans="1:11" ht="14.4" customHeight="1" x14ac:dyDescent="0.3">
      <c r="A1160" s="726" t="s">
        <v>569</v>
      </c>
      <c r="B1160" s="727" t="s">
        <v>570</v>
      </c>
      <c r="C1160" s="728" t="s">
        <v>3001</v>
      </c>
      <c r="D1160" s="729" t="s">
        <v>3002</v>
      </c>
      <c r="E1160" s="728" t="s">
        <v>3459</v>
      </c>
      <c r="F1160" s="729" t="s">
        <v>3460</v>
      </c>
      <c r="G1160" s="728" t="s">
        <v>5103</v>
      </c>
      <c r="H1160" s="728" t="s">
        <v>5104</v>
      </c>
      <c r="I1160" s="731">
        <v>1213.5033365885417</v>
      </c>
      <c r="J1160" s="731">
        <v>11</v>
      </c>
      <c r="K1160" s="732">
        <v>13348.52001953125</v>
      </c>
    </row>
    <row r="1161" spans="1:11" ht="14.4" customHeight="1" x14ac:dyDescent="0.3">
      <c r="A1161" s="726" t="s">
        <v>569</v>
      </c>
      <c r="B1161" s="727" t="s">
        <v>570</v>
      </c>
      <c r="C1161" s="728" t="s">
        <v>3001</v>
      </c>
      <c r="D1161" s="729" t="s">
        <v>3002</v>
      </c>
      <c r="E1161" s="728" t="s">
        <v>3459</v>
      </c>
      <c r="F1161" s="729" t="s">
        <v>3460</v>
      </c>
      <c r="G1161" s="728" t="s">
        <v>5105</v>
      </c>
      <c r="H1161" s="728" t="s">
        <v>5106</v>
      </c>
      <c r="I1161" s="731">
        <v>1213.5050048828125</v>
      </c>
      <c r="J1161" s="731">
        <v>3</v>
      </c>
      <c r="K1161" s="732">
        <v>3640.510009765625</v>
      </c>
    </row>
    <row r="1162" spans="1:11" ht="14.4" customHeight="1" x14ac:dyDescent="0.3">
      <c r="A1162" s="726" t="s">
        <v>569</v>
      </c>
      <c r="B1162" s="727" t="s">
        <v>570</v>
      </c>
      <c r="C1162" s="728" t="s">
        <v>3001</v>
      </c>
      <c r="D1162" s="729" t="s">
        <v>3002</v>
      </c>
      <c r="E1162" s="728" t="s">
        <v>3459</v>
      </c>
      <c r="F1162" s="729" t="s">
        <v>3460</v>
      </c>
      <c r="G1162" s="728" t="s">
        <v>5107</v>
      </c>
      <c r="H1162" s="728" t="s">
        <v>5108</v>
      </c>
      <c r="I1162" s="731">
        <v>1213.5033365885417</v>
      </c>
      <c r="J1162" s="731">
        <v>4</v>
      </c>
      <c r="K1162" s="732">
        <v>4854.010009765625</v>
      </c>
    </row>
    <row r="1163" spans="1:11" ht="14.4" customHeight="1" x14ac:dyDescent="0.3">
      <c r="A1163" s="726" t="s">
        <v>569</v>
      </c>
      <c r="B1163" s="727" t="s">
        <v>570</v>
      </c>
      <c r="C1163" s="728" t="s">
        <v>3001</v>
      </c>
      <c r="D1163" s="729" t="s">
        <v>3002</v>
      </c>
      <c r="E1163" s="728" t="s">
        <v>3459</v>
      </c>
      <c r="F1163" s="729" t="s">
        <v>3460</v>
      </c>
      <c r="G1163" s="728" t="s">
        <v>5109</v>
      </c>
      <c r="H1163" s="728" t="s">
        <v>5110</v>
      </c>
      <c r="I1163" s="731">
        <v>1322.6700439453125</v>
      </c>
      <c r="J1163" s="731">
        <v>1</v>
      </c>
      <c r="K1163" s="732">
        <v>1322.6700439453125</v>
      </c>
    </row>
    <row r="1164" spans="1:11" ht="14.4" customHeight="1" x14ac:dyDescent="0.3">
      <c r="A1164" s="726" t="s">
        <v>569</v>
      </c>
      <c r="B1164" s="727" t="s">
        <v>570</v>
      </c>
      <c r="C1164" s="728" t="s">
        <v>3001</v>
      </c>
      <c r="D1164" s="729" t="s">
        <v>3002</v>
      </c>
      <c r="E1164" s="728" t="s">
        <v>3459</v>
      </c>
      <c r="F1164" s="729" t="s">
        <v>3460</v>
      </c>
      <c r="G1164" s="728" t="s">
        <v>5111</v>
      </c>
      <c r="H1164" s="728" t="s">
        <v>5112</v>
      </c>
      <c r="I1164" s="731">
        <v>1322.6800537109375</v>
      </c>
      <c r="J1164" s="731">
        <v>1</v>
      </c>
      <c r="K1164" s="732">
        <v>1322.6800537109375</v>
      </c>
    </row>
    <row r="1165" spans="1:11" ht="14.4" customHeight="1" x14ac:dyDescent="0.3">
      <c r="A1165" s="726" t="s">
        <v>569</v>
      </c>
      <c r="B1165" s="727" t="s">
        <v>570</v>
      </c>
      <c r="C1165" s="728" t="s">
        <v>3001</v>
      </c>
      <c r="D1165" s="729" t="s">
        <v>3002</v>
      </c>
      <c r="E1165" s="728" t="s">
        <v>3459</v>
      </c>
      <c r="F1165" s="729" t="s">
        <v>3460</v>
      </c>
      <c r="G1165" s="728" t="s">
        <v>5113</v>
      </c>
      <c r="H1165" s="728" t="s">
        <v>5114</v>
      </c>
      <c r="I1165" s="731">
        <v>1322.6800537109375</v>
      </c>
      <c r="J1165" s="731">
        <v>1</v>
      </c>
      <c r="K1165" s="732">
        <v>1322.6800537109375</v>
      </c>
    </row>
    <row r="1166" spans="1:11" ht="14.4" customHeight="1" x14ac:dyDescent="0.3">
      <c r="A1166" s="726" t="s">
        <v>569</v>
      </c>
      <c r="B1166" s="727" t="s">
        <v>570</v>
      </c>
      <c r="C1166" s="728" t="s">
        <v>3001</v>
      </c>
      <c r="D1166" s="729" t="s">
        <v>3002</v>
      </c>
      <c r="E1166" s="728" t="s">
        <v>3459</v>
      </c>
      <c r="F1166" s="729" t="s">
        <v>3460</v>
      </c>
      <c r="G1166" s="728" t="s">
        <v>5115</v>
      </c>
      <c r="H1166" s="728" t="s">
        <v>5116</v>
      </c>
      <c r="I1166" s="731">
        <v>770.97998046875</v>
      </c>
      <c r="J1166" s="731">
        <v>2</v>
      </c>
      <c r="K1166" s="732">
        <v>1541.9599609375</v>
      </c>
    </row>
    <row r="1167" spans="1:11" ht="14.4" customHeight="1" x14ac:dyDescent="0.3">
      <c r="A1167" s="726" t="s">
        <v>569</v>
      </c>
      <c r="B1167" s="727" t="s">
        <v>570</v>
      </c>
      <c r="C1167" s="728" t="s">
        <v>3001</v>
      </c>
      <c r="D1167" s="729" t="s">
        <v>3002</v>
      </c>
      <c r="E1167" s="728" t="s">
        <v>3459</v>
      </c>
      <c r="F1167" s="729" t="s">
        <v>3460</v>
      </c>
      <c r="G1167" s="728" t="s">
        <v>5117</v>
      </c>
      <c r="H1167" s="728" t="s">
        <v>5118</v>
      </c>
      <c r="I1167" s="731">
        <v>770.9849853515625</v>
      </c>
      <c r="J1167" s="731">
        <v>2</v>
      </c>
      <c r="K1167" s="732">
        <v>1541.969970703125</v>
      </c>
    </row>
    <row r="1168" spans="1:11" ht="14.4" customHeight="1" x14ac:dyDescent="0.3">
      <c r="A1168" s="726" t="s">
        <v>569</v>
      </c>
      <c r="B1168" s="727" t="s">
        <v>570</v>
      </c>
      <c r="C1168" s="728" t="s">
        <v>3001</v>
      </c>
      <c r="D1168" s="729" t="s">
        <v>3002</v>
      </c>
      <c r="E1168" s="728" t="s">
        <v>3459</v>
      </c>
      <c r="F1168" s="729" t="s">
        <v>3460</v>
      </c>
      <c r="G1168" s="728" t="s">
        <v>5119</v>
      </c>
      <c r="H1168" s="728" t="s">
        <v>5120</v>
      </c>
      <c r="I1168" s="731">
        <v>770.989990234375</v>
      </c>
      <c r="J1168" s="731">
        <v>1</v>
      </c>
      <c r="K1168" s="732">
        <v>770.989990234375</v>
      </c>
    </row>
    <row r="1169" spans="1:11" ht="14.4" customHeight="1" x14ac:dyDescent="0.3">
      <c r="A1169" s="726" t="s">
        <v>569</v>
      </c>
      <c r="B1169" s="727" t="s">
        <v>570</v>
      </c>
      <c r="C1169" s="728" t="s">
        <v>3001</v>
      </c>
      <c r="D1169" s="729" t="s">
        <v>3002</v>
      </c>
      <c r="E1169" s="728" t="s">
        <v>3459</v>
      </c>
      <c r="F1169" s="729" t="s">
        <v>3460</v>
      </c>
      <c r="G1169" s="728" t="s">
        <v>5121</v>
      </c>
      <c r="H1169" s="728" t="s">
        <v>5122</v>
      </c>
      <c r="I1169" s="731">
        <v>770.9849853515625</v>
      </c>
      <c r="J1169" s="731">
        <v>4</v>
      </c>
      <c r="K1169" s="732">
        <v>3083.93994140625</v>
      </c>
    </row>
    <row r="1170" spans="1:11" ht="14.4" customHeight="1" x14ac:dyDescent="0.3">
      <c r="A1170" s="726" t="s">
        <v>569</v>
      </c>
      <c r="B1170" s="727" t="s">
        <v>570</v>
      </c>
      <c r="C1170" s="728" t="s">
        <v>3001</v>
      </c>
      <c r="D1170" s="729" t="s">
        <v>3002</v>
      </c>
      <c r="E1170" s="728" t="s">
        <v>3459</v>
      </c>
      <c r="F1170" s="729" t="s">
        <v>3460</v>
      </c>
      <c r="G1170" s="728" t="s">
        <v>5123</v>
      </c>
      <c r="H1170" s="728" t="s">
        <v>5124</v>
      </c>
      <c r="I1170" s="731">
        <v>770.98665364583337</v>
      </c>
      <c r="J1170" s="731">
        <v>7</v>
      </c>
      <c r="K1170" s="732">
        <v>5396.89990234375</v>
      </c>
    </row>
    <row r="1171" spans="1:11" ht="14.4" customHeight="1" x14ac:dyDescent="0.3">
      <c r="A1171" s="726" t="s">
        <v>569</v>
      </c>
      <c r="B1171" s="727" t="s">
        <v>570</v>
      </c>
      <c r="C1171" s="728" t="s">
        <v>3001</v>
      </c>
      <c r="D1171" s="729" t="s">
        <v>3002</v>
      </c>
      <c r="E1171" s="728" t="s">
        <v>3459</v>
      </c>
      <c r="F1171" s="729" t="s">
        <v>3460</v>
      </c>
      <c r="G1171" s="728" t="s">
        <v>5125</v>
      </c>
      <c r="H1171" s="728" t="s">
        <v>5126</v>
      </c>
      <c r="I1171" s="731">
        <v>770.97998046875</v>
      </c>
      <c r="J1171" s="731">
        <v>5</v>
      </c>
      <c r="K1171" s="732">
        <v>3854.89990234375</v>
      </c>
    </row>
    <row r="1172" spans="1:11" ht="14.4" customHeight="1" x14ac:dyDescent="0.3">
      <c r="A1172" s="726" t="s">
        <v>569</v>
      </c>
      <c r="B1172" s="727" t="s">
        <v>570</v>
      </c>
      <c r="C1172" s="728" t="s">
        <v>3001</v>
      </c>
      <c r="D1172" s="729" t="s">
        <v>3002</v>
      </c>
      <c r="E1172" s="728" t="s">
        <v>3459</v>
      </c>
      <c r="F1172" s="729" t="s">
        <v>3460</v>
      </c>
      <c r="G1172" s="728" t="s">
        <v>5127</v>
      </c>
      <c r="H1172" s="728" t="s">
        <v>5128</v>
      </c>
      <c r="I1172" s="731">
        <v>770.98331705729163</v>
      </c>
      <c r="J1172" s="731">
        <v>9</v>
      </c>
      <c r="K1172" s="732">
        <v>6938.83984375</v>
      </c>
    </row>
    <row r="1173" spans="1:11" ht="14.4" customHeight="1" x14ac:dyDescent="0.3">
      <c r="A1173" s="726" t="s">
        <v>569</v>
      </c>
      <c r="B1173" s="727" t="s">
        <v>570</v>
      </c>
      <c r="C1173" s="728" t="s">
        <v>3001</v>
      </c>
      <c r="D1173" s="729" t="s">
        <v>3002</v>
      </c>
      <c r="E1173" s="728" t="s">
        <v>3459</v>
      </c>
      <c r="F1173" s="729" t="s">
        <v>3460</v>
      </c>
      <c r="G1173" s="728" t="s">
        <v>5129</v>
      </c>
      <c r="H1173" s="728" t="s">
        <v>5130</v>
      </c>
      <c r="I1173" s="731">
        <v>770.98748779296875</v>
      </c>
      <c r="J1173" s="731">
        <v>4</v>
      </c>
      <c r="K1173" s="732">
        <v>3083.949951171875</v>
      </c>
    </row>
    <row r="1174" spans="1:11" ht="14.4" customHeight="1" x14ac:dyDescent="0.3">
      <c r="A1174" s="726" t="s">
        <v>569</v>
      </c>
      <c r="B1174" s="727" t="s">
        <v>570</v>
      </c>
      <c r="C1174" s="728" t="s">
        <v>3001</v>
      </c>
      <c r="D1174" s="729" t="s">
        <v>3002</v>
      </c>
      <c r="E1174" s="728" t="s">
        <v>3459</v>
      </c>
      <c r="F1174" s="729" t="s">
        <v>3460</v>
      </c>
      <c r="G1174" s="728" t="s">
        <v>5131</v>
      </c>
      <c r="H1174" s="728" t="s">
        <v>5132</v>
      </c>
      <c r="I1174" s="731">
        <v>770.92331949869788</v>
      </c>
      <c r="J1174" s="731">
        <v>3</v>
      </c>
      <c r="K1174" s="732">
        <v>2312.7699584960937</v>
      </c>
    </row>
    <row r="1175" spans="1:11" ht="14.4" customHeight="1" x14ac:dyDescent="0.3">
      <c r="A1175" s="726" t="s">
        <v>569</v>
      </c>
      <c r="B1175" s="727" t="s">
        <v>570</v>
      </c>
      <c r="C1175" s="728" t="s">
        <v>3001</v>
      </c>
      <c r="D1175" s="729" t="s">
        <v>3002</v>
      </c>
      <c r="E1175" s="728" t="s">
        <v>3459</v>
      </c>
      <c r="F1175" s="729" t="s">
        <v>3460</v>
      </c>
      <c r="G1175" s="728" t="s">
        <v>5133</v>
      </c>
      <c r="H1175" s="728" t="s">
        <v>5134</v>
      </c>
      <c r="I1175" s="731">
        <v>770.98748779296875</v>
      </c>
      <c r="J1175" s="731">
        <v>5</v>
      </c>
      <c r="K1175" s="732">
        <v>3854.929931640625</v>
      </c>
    </row>
    <row r="1176" spans="1:11" ht="14.4" customHeight="1" x14ac:dyDescent="0.3">
      <c r="A1176" s="726" t="s">
        <v>569</v>
      </c>
      <c r="B1176" s="727" t="s">
        <v>570</v>
      </c>
      <c r="C1176" s="728" t="s">
        <v>3001</v>
      </c>
      <c r="D1176" s="729" t="s">
        <v>3002</v>
      </c>
      <c r="E1176" s="728" t="s">
        <v>3459</v>
      </c>
      <c r="F1176" s="729" t="s">
        <v>3460</v>
      </c>
      <c r="G1176" s="728" t="s">
        <v>5135</v>
      </c>
      <c r="H1176" s="728" t="s">
        <v>5136</v>
      </c>
      <c r="I1176" s="731">
        <v>770.97998046875</v>
      </c>
      <c r="J1176" s="731">
        <v>1</v>
      </c>
      <c r="K1176" s="732">
        <v>770.97998046875</v>
      </c>
    </row>
    <row r="1177" spans="1:11" ht="14.4" customHeight="1" x14ac:dyDescent="0.3">
      <c r="A1177" s="726" t="s">
        <v>569</v>
      </c>
      <c r="B1177" s="727" t="s">
        <v>570</v>
      </c>
      <c r="C1177" s="728" t="s">
        <v>3001</v>
      </c>
      <c r="D1177" s="729" t="s">
        <v>3002</v>
      </c>
      <c r="E1177" s="728" t="s">
        <v>3459</v>
      </c>
      <c r="F1177" s="729" t="s">
        <v>3460</v>
      </c>
      <c r="G1177" s="728" t="s">
        <v>5137</v>
      </c>
      <c r="H1177" s="728" t="s">
        <v>5138</v>
      </c>
      <c r="I1177" s="731">
        <v>770.97998046875</v>
      </c>
      <c r="J1177" s="731">
        <v>2</v>
      </c>
      <c r="K1177" s="732">
        <v>1541.9599609375</v>
      </c>
    </row>
    <row r="1178" spans="1:11" ht="14.4" customHeight="1" x14ac:dyDescent="0.3">
      <c r="A1178" s="726" t="s">
        <v>569</v>
      </c>
      <c r="B1178" s="727" t="s">
        <v>570</v>
      </c>
      <c r="C1178" s="728" t="s">
        <v>3001</v>
      </c>
      <c r="D1178" s="729" t="s">
        <v>3002</v>
      </c>
      <c r="E1178" s="728" t="s">
        <v>3459</v>
      </c>
      <c r="F1178" s="729" t="s">
        <v>3460</v>
      </c>
      <c r="G1178" s="728" t="s">
        <v>5139</v>
      </c>
      <c r="H1178" s="728" t="s">
        <v>5140</v>
      </c>
      <c r="I1178" s="731">
        <v>770.97998046875</v>
      </c>
      <c r="J1178" s="731">
        <v>1</v>
      </c>
      <c r="K1178" s="732">
        <v>770.97998046875</v>
      </c>
    </row>
    <row r="1179" spans="1:11" ht="14.4" customHeight="1" x14ac:dyDescent="0.3">
      <c r="A1179" s="726" t="s">
        <v>569</v>
      </c>
      <c r="B1179" s="727" t="s">
        <v>570</v>
      </c>
      <c r="C1179" s="728" t="s">
        <v>3001</v>
      </c>
      <c r="D1179" s="729" t="s">
        <v>3002</v>
      </c>
      <c r="E1179" s="728" t="s">
        <v>3459</v>
      </c>
      <c r="F1179" s="729" t="s">
        <v>3460</v>
      </c>
      <c r="G1179" s="728" t="s">
        <v>5141</v>
      </c>
      <c r="H1179" s="728" t="s">
        <v>5142</v>
      </c>
      <c r="I1179" s="731">
        <v>770.97998046875</v>
      </c>
      <c r="J1179" s="731">
        <v>1</v>
      </c>
      <c r="K1179" s="732">
        <v>770.97998046875</v>
      </c>
    </row>
    <row r="1180" spans="1:11" ht="14.4" customHeight="1" x14ac:dyDescent="0.3">
      <c r="A1180" s="726" t="s">
        <v>569</v>
      </c>
      <c r="B1180" s="727" t="s">
        <v>570</v>
      </c>
      <c r="C1180" s="728" t="s">
        <v>3001</v>
      </c>
      <c r="D1180" s="729" t="s">
        <v>3002</v>
      </c>
      <c r="E1180" s="728" t="s">
        <v>3459</v>
      </c>
      <c r="F1180" s="729" t="s">
        <v>3460</v>
      </c>
      <c r="G1180" s="728" t="s">
        <v>5143</v>
      </c>
      <c r="H1180" s="728" t="s">
        <v>5144</v>
      </c>
      <c r="I1180" s="731">
        <v>880.1500244140625</v>
      </c>
      <c r="J1180" s="731">
        <v>1</v>
      </c>
      <c r="K1180" s="732">
        <v>880.1500244140625</v>
      </c>
    </row>
    <row r="1181" spans="1:11" ht="14.4" customHeight="1" x14ac:dyDescent="0.3">
      <c r="A1181" s="726" t="s">
        <v>569</v>
      </c>
      <c r="B1181" s="727" t="s">
        <v>570</v>
      </c>
      <c r="C1181" s="728" t="s">
        <v>3001</v>
      </c>
      <c r="D1181" s="729" t="s">
        <v>3002</v>
      </c>
      <c r="E1181" s="728" t="s">
        <v>3459</v>
      </c>
      <c r="F1181" s="729" t="s">
        <v>3460</v>
      </c>
      <c r="G1181" s="728" t="s">
        <v>5145</v>
      </c>
      <c r="H1181" s="728" t="s">
        <v>5146</v>
      </c>
      <c r="I1181" s="731">
        <v>880.1500244140625</v>
      </c>
      <c r="J1181" s="731">
        <v>1</v>
      </c>
      <c r="K1181" s="732">
        <v>880.1500244140625</v>
      </c>
    </row>
    <row r="1182" spans="1:11" ht="14.4" customHeight="1" x14ac:dyDescent="0.3">
      <c r="A1182" s="726" t="s">
        <v>569</v>
      </c>
      <c r="B1182" s="727" t="s">
        <v>570</v>
      </c>
      <c r="C1182" s="728" t="s">
        <v>3001</v>
      </c>
      <c r="D1182" s="729" t="s">
        <v>3002</v>
      </c>
      <c r="E1182" s="728" t="s">
        <v>3459</v>
      </c>
      <c r="F1182" s="729" t="s">
        <v>3460</v>
      </c>
      <c r="G1182" s="728" t="s">
        <v>5147</v>
      </c>
      <c r="H1182" s="728" t="s">
        <v>5148</v>
      </c>
      <c r="I1182" s="731">
        <v>880.1500244140625</v>
      </c>
      <c r="J1182" s="731">
        <v>1</v>
      </c>
      <c r="K1182" s="732">
        <v>880.1500244140625</v>
      </c>
    </row>
    <row r="1183" spans="1:11" ht="14.4" customHeight="1" x14ac:dyDescent="0.3">
      <c r="A1183" s="726" t="s">
        <v>569</v>
      </c>
      <c r="B1183" s="727" t="s">
        <v>570</v>
      </c>
      <c r="C1183" s="728" t="s">
        <v>3001</v>
      </c>
      <c r="D1183" s="729" t="s">
        <v>3002</v>
      </c>
      <c r="E1183" s="728" t="s">
        <v>3459</v>
      </c>
      <c r="F1183" s="729" t="s">
        <v>3460</v>
      </c>
      <c r="G1183" s="728" t="s">
        <v>5149</v>
      </c>
      <c r="H1183" s="728" t="s">
        <v>5150</v>
      </c>
      <c r="I1183" s="731">
        <v>880.1500244140625</v>
      </c>
      <c r="J1183" s="731">
        <v>2</v>
      </c>
      <c r="K1183" s="732">
        <v>1760.300048828125</v>
      </c>
    </row>
    <row r="1184" spans="1:11" ht="14.4" customHeight="1" x14ac:dyDescent="0.3">
      <c r="A1184" s="726" t="s">
        <v>569</v>
      </c>
      <c r="B1184" s="727" t="s">
        <v>570</v>
      </c>
      <c r="C1184" s="728" t="s">
        <v>3001</v>
      </c>
      <c r="D1184" s="729" t="s">
        <v>3002</v>
      </c>
      <c r="E1184" s="728" t="s">
        <v>3459</v>
      </c>
      <c r="F1184" s="729" t="s">
        <v>3460</v>
      </c>
      <c r="G1184" s="728" t="s">
        <v>5151</v>
      </c>
      <c r="H1184" s="728" t="s">
        <v>5152</v>
      </c>
      <c r="I1184" s="731">
        <v>880.1500244140625</v>
      </c>
      <c r="J1184" s="731">
        <v>1</v>
      </c>
      <c r="K1184" s="732">
        <v>880.1500244140625</v>
      </c>
    </row>
    <row r="1185" spans="1:11" ht="14.4" customHeight="1" x14ac:dyDescent="0.3">
      <c r="A1185" s="726" t="s">
        <v>569</v>
      </c>
      <c r="B1185" s="727" t="s">
        <v>570</v>
      </c>
      <c r="C1185" s="728" t="s">
        <v>3001</v>
      </c>
      <c r="D1185" s="729" t="s">
        <v>3002</v>
      </c>
      <c r="E1185" s="728" t="s">
        <v>3459</v>
      </c>
      <c r="F1185" s="729" t="s">
        <v>3460</v>
      </c>
      <c r="G1185" s="728" t="s">
        <v>5153</v>
      </c>
      <c r="H1185" s="728" t="s">
        <v>5154</v>
      </c>
      <c r="I1185" s="731">
        <v>880.1500244140625</v>
      </c>
      <c r="J1185" s="731">
        <v>2</v>
      </c>
      <c r="K1185" s="732">
        <v>1760.300048828125</v>
      </c>
    </row>
    <row r="1186" spans="1:11" ht="14.4" customHeight="1" x14ac:dyDescent="0.3">
      <c r="A1186" s="726" t="s">
        <v>569</v>
      </c>
      <c r="B1186" s="727" t="s">
        <v>570</v>
      </c>
      <c r="C1186" s="728" t="s">
        <v>3001</v>
      </c>
      <c r="D1186" s="729" t="s">
        <v>3002</v>
      </c>
      <c r="E1186" s="728" t="s">
        <v>3459</v>
      </c>
      <c r="F1186" s="729" t="s">
        <v>3460</v>
      </c>
      <c r="G1186" s="728" t="s">
        <v>5155</v>
      </c>
      <c r="H1186" s="728" t="s">
        <v>5156</v>
      </c>
      <c r="I1186" s="731">
        <v>880.17251586914062</v>
      </c>
      <c r="J1186" s="731">
        <v>4</v>
      </c>
      <c r="K1186" s="732">
        <v>3520.6900634765625</v>
      </c>
    </row>
    <row r="1187" spans="1:11" ht="14.4" customHeight="1" x14ac:dyDescent="0.3">
      <c r="A1187" s="726" t="s">
        <v>569</v>
      </c>
      <c r="B1187" s="727" t="s">
        <v>570</v>
      </c>
      <c r="C1187" s="728" t="s">
        <v>3001</v>
      </c>
      <c r="D1187" s="729" t="s">
        <v>3002</v>
      </c>
      <c r="E1187" s="728" t="s">
        <v>3459</v>
      </c>
      <c r="F1187" s="729" t="s">
        <v>3460</v>
      </c>
      <c r="G1187" s="728" t="s">
        <v>5157</v>
      </c>
      <c r="H1187" s="728" t="s">
        <v>5158</v>
      </c>
      <c r="I1187" s="731">
        <v>880.17000325520837</v>
      </c>
      <c r="J1187" s="731">
        <v>3</v>
      </c>
      <c r="K1187" s="732">
        <v>2640.510009765625</v>
      </c>
    </row>
    <row r="1188" spans="1:11" ht="14.4" customHeight="1" x14ac:dyDescent="0.3">
      <c r="A1188" s="726" t="s">
        <v>569</v>
      </c>
      <c r="B1188" s="727" t="s">
        <v>570</v>
      </c>
      <c r="C1188" s="728" t="s">
        <v>3001</v>
      </c>
      <c r="D1188" s="729" t="s">
        <v>3002</v>
      </c>
      <c r="E1188" s="728" t="s">
        <v>3459</v>
      </c>
      <c r="F1188" s="729" t="s">
        <v>3460</v>
      </c>
      <c r="G1188" s="728" t="s">
        <v>5159</v>
      </c>
      <c r="H1188" s="728" t="s">
        <v>5160</v>
      </c>
      <c r="I1188" s="731">
        <v>880.15251159667969</v>
      </c>
      <c r="J1188" s="731">
        <v>5</v>
      </c>
      <c r="K1188" s="732">
        <v>4400.7601318359375</v>
      </c>
    </row>
    <row r="1189" spans="1:11" ht="14.4" customHeight="1" x14ac:dyDescent="0.3">
      <c r="A1189" s="726" t="s">
        <v>569</v>
      </c>
      <c r="B1189" s="727" t="s">
        <v>570</v>
      </c>
      <c r="C1189" s="728" t="s">
        <v>3001</v>
      </c>
      <c r="D1189" s="729" t="s">
        <v>3002</v>
      </c>
      <c r="E1189" s="728" t="s">
        <v>3459</v>
      </c>
      <c r="F1189" s="729" t="s">
        <v>3460</v>
      </c>
      <c r="G1189" s="728" t="s">
        <v>5161</v>
      </c>
      <c r="H1189" s="728" t="s">
        <v>5162</v>
      </c>
      <c r="I1189" s="731">
        <v>880.1500244140625</v>
      </c>
      <c r="J1189" s="731">
        <v>2</v>
      </c>
      <c r="K1189" s="732">
        <v>1760.300048828125</v>
      </c>
    </row>
    <row r="1190" spans="1:11" ht="14.4" customHeight="1" x14ac:dyDescent="0.3">
      <c r="A1190" s="726" t="s">
        <v>569</v>
      </c>
      <c r="B1190" s="727" t="s">
        <v>570</v>
      </c>
      <c r="C1190" s="728" t="s">
        <v>3001</v>
      </c>
      <c r="D1190" s="729" t="s">
        <v>3002</v>
      </c>
      <c r="E1190" s="728" t="s">
        <v>3459</v>
      </c>
      <c r="F1190" s="729" t="s">
        <v>3460</v>
      </c>
      <c r="G1190" s="728" t="s">
        <v>5163</v>
      </c>
      <c r="H1190" s="728" t="s">
        <v>5164</v>
      </c>
      <c r="I1190" s="731">
        <v>880.15997314453125</v>
      </c>
      <c r="J1190" s="731">
        <v>1</v>
      </c>
      <c r="K1190" s="732">
        <v>880.15997314453125</v>
      </c>
    </row>
    <row r="1191" spans="1:11" ht="14.4" customHeight="1" x14ac:dyDescent="0.3">
      <c r="A1191" s="726" t="s">
        <v>569</v>
      </c>
      <c r="B1191" s="727" t="s">
        <v>570</v>
      </c>
      <c r="C1191" s="728" t="s">
        <v>3001</v>
      </c>
      <c r="D1191" s="729" t="s">
        <v>3002</v>
      </c>
      <c r="E1191" s="728" t="s">
        <v>3459</v>
      </c>
      <c r="F1191" s="729" t="s">
        <v>3460</v>
      </c>
      <c r="G1191" s="728" t="s">
        <v>5165</v>
      </c>
      <c r="H1191" s="728" t="s">
        <v>5166</v>
      </c>
      <c r="I1191" s="731">
        <v>880.17001342773437</v>
      </c>
      <c r="J1191" s="731">
        <v>2</v>
      </c>
      <c r="K1191" s="732">
        <v>1760.3400268554687</v>
      </c>
    </row>
    <row r="1192" spans="1:11" ht="14.4" customHeight="1" x14ac:dyDescent="0.3">
      <c r="A1192" s="726" t="s">
        <v>569</v>
      </c>
      <c r="B1192" s="727" t="s">
        <v>570</v>
      </c>
      <c r="C1192" s="728" t="s">
        <v>3001</v>
      </c>
      <c r="D1192" s="729" t="s">
        <v>3002</v>
      </c>
      <c r="E1192" s="728" t="s">
        <v>3459</v>
      </c>
      <c r="F1192" s="729" t="s">
        <v>3460</v>
      </c>
      <c r="G1192" s="728" t="s">
        <v>5167</v>
      </c>
      <c r="H1192" s="728" t="s">
        <v>5168</v>
      </c>
      <c r="I1192" s="731">
        <v>880.1500244140625</v>
      </c>
      <c r="J1192" s="731">
        <v>1</v>
      </c>
      <c r="K1192" s="732">
        <v>880.1500244140625</v>
      </c>
    </row>
    <row r="1193" spans="1:11" ht="14.4" customHeight="1" x14ac:dyDescent="0.3">
      <c r="A1193" s="726" t="s">
        <v>569</v>
      </c>
      <c r="B1193" s="727" t="s">
        <v>570</v>
      </c>
      <c r="C1193" s="728" t="s">
        <v>3001</v>
      </c>
      <c r="D1193" s="729" t="s">
        <v>3002</v>
      </c>
      <c r="E1193" s="728" t="s">
        <v>3459</v>
      </c>
      <c r="F1193" s="729" t="s">
        <v>3460</v>
      </c>
      <c r="G1193" s="728" t="s">
        <v>5169</v>
      </c>
      <c r="H1193" s="728" t="s">
        <v>5170</v>
      </c>
      <c r="I1193" s="731">
        <v>880.1500244140625</v>
      </c>
      <c r="J1193" s="731">
        <v>1</v>
      </c>
      <c r="K1193" s="732">
        <v>880.1500244140625</v>
      </c>
    </row>
    <row r="1194" spans="1:11" ht="14.4" customHeight="1" x14ac:dyDescent="0.3">
      <c r="A1194" s="726" t="s">
        <v>569</v>
      </c>
      <c r="B1194" s="727" t="s">
        <v>570</v>
      </c>
      <c r="C1194" s="728" t="s">
        <v>3001</v>
      </c>
      <c r="D1194" s="729" t="s">
        <v>3002</v>
      </c>
      <c r="E1194" s="728" t="s">
        <v>3459</v>
      </c>
      <c r="F1194" s="729" t="s">
        <v>3460</v>
      </c>
      <c r="G1194" s="728" t="s">
        <v>5171</v>
      </c>
      <c r="H1194" s="728" t="s">
        <v>5172</v>
      </c>
      <c r="I1194" s="731">
        <v>880.135009765625</v>
      </c>
      <c r="J1194" s="731">
        <v>3</v>
      </c>
      <c r="K1194" s="732">
        <v>2640.3900146484375</v>
      </c>
    </row>
    <row r="1195" spans="1:11" ht="14.4" customHeight="1" x14ac:dyDescent="0.3">
      <c r="A1195" s="726" t="s">
        <v>569</v>
      </c>
      <c r="B1195" s="727" t="s">
        <v>570</v>
      </c>
      <c r="C1195" s="728" t="s">
        <v>3001</v>
      </c>
      <c r="D1195" s="729" t="s">
        <v>3002</v>
      </c>
      <c r="E1195" s="728" t="s">
        <v>3459</v>
      </c>
      <c r="F1195" s="729" t="s">
        <v>3460</v>
      </c>
      <c r="G1195" s="728" t="s">
        <v>5173</v>
      </c>
      <c r="H1195" s="728" t="s">
        <v>5174</v>
      </c>
      <c r="I1195" s="731">
        <v>880.15997314453125</v>
      </c>
      <c r="J1195" s="731">
        <v>1</v>
      </c>
      <c r="K1195" s="732">
        <v>880.15997314453125</v>
      </c>
    </row>
    <row r="1196" spans="1:11" ht="14.4" customHeight="1" x14ac:dyDescent="0.3">
      <c r="A1196" s="726" t="s">
        <v>569</v>
      </c>
      <c r="B1196" s="727" t="s">
        <v>570</v>
      </c>
      <c r="C1196" s="728" t="s">
        <v>3001</v>
      </c>
      <c r="D1196" s="729" t="s">
        <v>3002</v>
      </c>
      <c r="E1196" s="728" t="s">
        <v>3459</v>
      </c>
      <c r="F1196" s="729" t="s">
        <v>3460</v>
      </c>
      <c r="G1196" s="728" t="s">
        <v>5175</v>
      </c>
      <c r="H1196" s="728" t="s">
        <v>5176</v>
      </c>
      <c r="I1196" s="731">
        <v>880.1500244140625</v>
      </c>
      <c r="J1196" s="731">
        <v>2</v>
      </c>
      <c r="K1196" s="732">
        <v>1760.300048828125</v>
      </c>
    </row>
    <row r="1197" spans="1:11" ht="14.4" customHeight="1" x14ac:dyDescent="0.3">
      <c r="A1197" s="726" t="s">
        <v>569</v>
      </c>
      <c r="B1197" s="727" t="s">
        <v>570</v>
      </c>
      <c r="C1197" s="728" t="s">
        <v>3001</v>
      </c>
      <c r="D1197" s="729" t="s">
        <v>3002</v>
      </c>
      <c r="E1197" s="728" t="s">
        <v>3459</v>
      </c>
      <c r="F1197" s="729" t="s">
        <v>3460</v>
      </c>
      <c r="G1197" s="728" t="s">
        <v>5177</v>
      </c>
      <c r="H1197" s="728" t="s">
        <v>5178</v>
      </c>
      <c r="I1197" s="731">
        <v>880.1500244140625</v>
      </c>
      <c r="J1197" s="731">
        <v>1</v>
      </c>
      <c r="K1197" s="732">
        <v>880.1500244140625</v>
      </c>
    </row>
    <row r="1198" spans="1:11" ht="14.4" customHeight="1" x14ac:dyDescent="0.3">
      <c r="A1198" s="726" t="s">
        <v>569</v>
      </c>
      <c r="B1198" s="727" t="s">
        <v>570</v>
      </c>
      <c r="C1198" s="728" t="s">
        <v>3001</v>
      </c>
      <c r="D1198" s="729" t="s">
        <v>3002</v>
      </c>
      <c r="E1198" s="728" t="s">
        <v>3459</v>
      </c>
      <c r="F1198" s="729" t="s">
        <v>3460</v>
      </c>
      <c r="G1198" s="728" t="s">
        <v>5179</v>
      </c>
      <c r="H1198" s="728" t="s">
        <v>5180</v>
      </c>
      <c r="I1198" s="731">
        <v>880.1500244140625</v>
      </c>
      <c r="J1198" s="731">
        <v>1</v>
      </c>
      <c r="K1198" s="732">
        <v>880.1500244140625</v>
      </c>
    </row>
    <row r="1199" spans="1:11" ht="14.4" customHeight="1" x14ac:dyDescent="0.3">
      <c r="A1199" s="726" t="s">
        <v>569</v>
      </c>
      <c r="B1199" s="727" t="s">
        <v>570</v>
      </c>
      <c r="C1199" s="728" t="s">
        <v>3001</v>
      </c>
      <c r="D1199" s="729" t="s">
        <v>3002</v>
      </c>
      <c r="E1199" s="728" t="s">
        <v>3459</v>
      </c>
      <c r="F1199" s="729" t="s">
        <v>3460</v>
      </c>
      <c r="G1199" s="728" t="s">
        <v>5181</v>
      </c>
      <c r="H1199" s="728" t="s">
        <v>5182</v>
      </c>
      <c r="I1199" s="731">
        <v>1066.3299560546875</v>
      </c>
      <c r="J1199" s="731">
        <v>2</v>
      </c>
      <c r="K1199" s="732">
        <v>2132.659912109375</v>
      </c>
    </row>
    <row r="1200" spans="1:11" ht="14.4" customHeight="1" x14ac:dyDescent="0.3">
      <c r="A1200" s="726" t="s">
        <v>569</v>
      </c>
      <c r="B1200" s="727" t="s">
        <v>570</v>
      </c>
      <c r="C1200" s="728" t="s">
        <v>3001</v>
      </c>
      <c r="D1200" s="729" t="s">
        <v>3002</v>
      </c>
      <c r="E1200" s="728" t="s">
        <v>3459</v>
      </c>
      <c r="F1200" s="729" t="s">
        <v>3460</v>
      </c>
      <c r="G1200" s="728" t="s">
        <v>5183</v>
      </c>
      <c r="H1200" s="728" t="s">
        <v>5184</v>
      </c>
      <c r="I1200" s="731">
        <v>1066.3299560546875</v>
      </c>
      <c r="J1200" s="731">
        <v>3</v>
      </c>
      <c r="K1200" s="732">
        <v>3198.9898681640625</v>
      </c>
    </row>
    <row r="1201" spans="1:11" ht="14.4" customHeight="1" x14ac:dyDescent="0.3">
      <c r="A1201" s="726" t="s">
        <v>569</v>
      </c>
      <c r="B1201" s="727" t="s">
        <v>570</v>
      </c>
      <c r="C1201" s="728" t="s">
        <v>3001</v>
      </c>
      <c r="D1201" s="729" t="s">
        <v>3002</v>
      </c>
      <c r="E1201" s="728" t="s">
        <v>3459</v>
      </c>
      <c r="F1201" s="729" t="s">
        <v>3460</v>
      </c>
      <c r="G1201" s="728" t="s">
        <v>5185</v>
      </c>
      <c r="H1201" s="728" t="s">
        <v>5186</v>
      </c>
      <c r="I1201" s="731">
        <v>1066.3299560546875</v>
      </c>
      <c r="J1201" s="731">
        <v>2</v>
      </c>
      <c r="K1201" s="732">
        <v>2132.659912109375</v>
      </c>
    </row>
    <row r="1202" spans="1:11" ht="14.4" customHeight="1" x14ac:dyDescent="0.3">
      <c r="A1202" s="726" t="s">
        <v>569</v>
      </c>
      <c r="B1202" s="727" t="s">
        <v>570</v>
      </c>
      <c r="C1202" s="728" t="s">
        <v>3001</v>
      </c>
      <c r="D1202" s="729" t="s">
        <v>3002</v>
      </c>
      <c r="E1202" s="728" t="s">
        <v>3459</v>
      </c>
      <c r="F1202" s="729" t="s">
        <v>3460</v>
      </c>
      <c r="G1202" s="728" t="s">
        <v>5187</v>
      </c>
      <c r="H1202" s="728" t="s">
        <v>5188</v>
      </c>
      <c r="I1202" s="731">
        <v>1066.3299560546875</v>
      </c>
      <c r="J1202" s="731">
        <v>1</v>
      </c>
      <c r="K1202" s="732">
        <v>1066.3299560546875</v>
      </c>
    </row>
    <row r="1203" spans="1:11" ht="14.4" customHeight="1" x14ac:dyDescent="0.3">
      <c r="A1203" s="726" t="s">
        <v>569</v>
      </c>
      <c r="B1203" s="727" t="s">
        <v>570</v>
      </c>
      <c r="C1203" s="728" t="s">
        <v>3001</v>
      </c>
      <c r="D1203" s="729" t="s">
        <v>3002</v>
      </c>
      <c r="E1203" s="728" t="s">
        <v>3459</v>
      </c>
      <c r="F1203" s="729" t="s">
        <v>3460</v>
      </c>
      <c r="G1203" s="728" t="s">
        <v>5189</v>
      </c>
      <c r="H1203" s="728" t="s">
        <v>5190</v>
      </c>
      <c r="I1203" s="731">
        <v>1066.3199869791667</v>
      </c>
      <c r="J1203" s="731">
        <v>8</v>
      </c>
      <c r="K1203" s="732">
        <v>8530.52978515625</v>
      </c>
    </row>
    <row r="1204" spans="1:11" ht="14.4" customHeight="1" x14ac:dyDescent="0.3">
      <c r="A1204" s="726" t="s">
        <v>569</v>
      </c>
      <c r="B1204" s="727" t="s">
        <v>570</v>
      </c>
      <c r="C1204" s="728" t="s">
        <v>3001</v>
      </c>
      <c r="D1204" s="729" t="s">
        <v>3002</v>
      </c>
      <c r="E1204" s="728" t="s">
        <v>3459</v>
      </c>
      <c r="F1204" s="729" t="s">
        <v>3460</v>
      </c>
      <c r="G1204" s="728" t="s">
        <v>5191</v>
      </c>
      <c r="H1204" s="728" t="s">
        <v>5192</v>
      </c>
      <c r="I1204" s="731">
        <v>1066.3299560546875</v>
      </c>
      <c r="J1204" s="731">
        <v>13</v>
      </c>
      <c r="K1204" s="732">
        <v>13862.249633789063</v>
      </c>
    </row>
    <row r="1205" spans="1:11" ht="14.4" customHeight="1" x14ac:dyDescent="0.3">
      <c r="A1205" s="726" t="s">
        <v>569</v>
      </c>
      <c r="B1205" s="727" t="s">
        <v>570</v>
      </c>
      <c r="C1205" s="728" t="s">
        <v>3001</v>
      </c>
      <c r="D1205" s="729" t="s">
        <v>3002</v>
      </c>
      <c r="E1205" s="728" t="s">
        <v>3459</v>
      </c>
      <c r="F1205" s="729" t="s">
        <v>3460</v>
      </c>
      <c r="G1205" s="728" t="s">
        <v>5193</v>
      </c>
      <c r="H1205" s="728" t="s">
        <v>5194</v>
      </c>
      <c r="I1205" s="731">
        <v>1066.3299560546875</v>
      </c>
      <c r="J1205" s="731">
        <v>17</v>
      </c>
      <c r="K1205" s="732">
        <v>18127.5595703125</v>
      </c>
    </row>
    <row r="1206" spans="1:11" ht="14.4" customHeight="1" x14ac:dyDescent="0.3">
      <c r="A1206" s="726" t="s">
        <v>569</v>
      </c>
      <c r="B1206" s="727" t="s">
        <v>570</v>
      </c>
      <c r="C1206" s="728" t="s">
        <v>3001</v>
      </c>
      <c r="D1206" s="729" t="s">
        <v>3002</v>
      </c>
      <c r="E1206" s="728" t="s">
        <v>3459</v>
      </c>
      <c r="F1206" s="729" t="s">
        <v>3460</v>
      </c>
      <c r="G1206" s="728" t="s">
        <v>5195</v>
      </c>
      <c r="H1206" s="728" t="s">
        <v>5196</v>
      </c>
      <c r="I1206" s="731">
        <v>1215.4599609375</v>
      </c>
      <c r="J1206" s="731">
        <v>12</v>
      </c>
      <c r="K1206" s="732">
        <v>14585.509765625</v>
      </c>
    </row>
    <row r="1207" spans="1:11" ht="14.4" customHeight="1" x14ac:dyDescent="0.3">
      <c r="A1207" s="726" t="s">
        <v>569</v>
      </c>
      <c r="B1207" s="727" t="s">
        <v>570</v>
      </c>
      <c r="C1207" s="728" t="s">
        <v>3001</v>
      </c>
      <c r="D1207" s="729" t="s">
        <v>3002</v>
      </c>
      <c r="E1207" s="728" t="s">
        <v>3459</v>
      </c>
      <c r="F1207" s="729" t="s">
        <v>3460</v>
      </c>
      <c r="G1207" s="728" t="s">
        <v>5197</v>
      </c>
      <c r="H1207" s="728" t="s">
        <v>5198</v>
      </c>
      <c r="I1207" s="731">
        <v>1215.4574584960937</v>
      </c>
      <c r="J1207" s="731">
        <v>7</v>
      </c>
      <c r="K1207" s="732">
        <v>8508.18994140625</v>
      </c>
    </row>
    <row r="1208" spans="1:11" ht="14.4" customHeight="1" x14ac:dyDescent="0.3">
      <c r="A1208" s="726" t="s">
        <v>569</v>
      </c>
      <c r="B1208" s="727" t="s">
        <v>570</v>
      </c>
      <c r="C1208" s="728" t="s">
        <v>3001</v>
      </c>
      <c r="D1208" s="729" t="s">
        <v>3002</v>
      </c>
      <c r="E1208" s="728" t="s">
        <v>3459</v>
      </c>
      <c r="F1208" s="729" t="s">
        <v>3460</v>
      </c>
      <c r="G1208" s="728" t="s">
        <v>5199</v>
      </c>
      <c r="H1208" s="728" t="s">
        <v>5200</v>
      </c>
      <c r="I1208" s="731">
        <v>1215.4599609375</v>
      </c>
      <c r="J1208" s="731">
        <v>12</v>
      </c>
      <c r="K1208" s="732">
        <v>14585.51953125</v>
      </c>
    </row>
    <row r="1209" spans="1:11" ht="14.4" customHeight="1" x14ac:dyDescent="0.3">
      <c r="A1209" s="726" t="s">
        <v>569</v>
      </c>
      <c r="B1209" s="727" t="s">
        <v>570</v>
      </c>
      <c r="C1209" s="728" t="s">
        <v>3001</v>
      </c>
      <c r="D1209" s="729" t="s">
        <v>3002</v>
      </c>
      <c r="E1209" s="728" t="s">
        <v>3459</v>
      </c>
      <c r="F1209" s="729" t="s">
        <v>3460</v>
      </c>
      <c r="G1209" s="728" t="s">
        <v>5201</v>
      </c>
      <c r="H1209" s="728" t="s">
        <v>5202</v>
      </c>
      <c r="I1209" s="731">
        <v>1215.4549560546875</v>
      </c>
      <c r="J1209" s="731">
        <v>4</v>
      </c>
      <c r="K1209" s="732">
        <v>4861.820068359375</v>
      </c>
    </row>
    <row r="1210" spans="1:11" ht="14.4" customHeight="1" x14ac:dyDescent="0.3">
      <c r="A1210" s="726" t="s">
        <v>569</v>
      </c>
      <c r="B1210" s="727" t="s">
        <v>570</v>
      </c>
      <c r="C1210" s="728" t="s">
        <v>3001</v>
      </c>
      <c r="D1210" s="729" t="s">
        <v>3002</v>
      </c>
      <c r="E1210" s="728" t="s">
        <v>3459</v>
      </c>
      <c r="F1210" s="729" t="s">
        <v>3460</v>
      </c>
      <c r="G1210" s="728" t="s">
        <v>5203</v>
      </c>
      <c r="H1210" s="728" t="s">
        <v>5204</v>
      </c>
      <c r="I1210" s="731">
        <v>1215.4599609375</v>
      </c>
      <c r="J1210" s="731">
        <v>2</v>
      </c>
      <c r="K1210" s="732">
        <v>2430.919921875</v>
      </c>
    </row>
    <row r="1211" spans="1:11" ht="14.4" customHeight="1" x14ac:dyDescent="0.3">
      <c r="A1211" s="726" t="s">
        <v>569</v>
      </c>
      <c r="B1211" s="727" t="s">
        <v>570</v>
      </c>
      <c r="C1211" s="728" t="s">
        <v>3001</v>
      </c>
      <c r="D1211" s="729" t="s">
        <v>3002</v>
      </c>
      <c r="E1211" s="728" t="s">
        <v>3459</v>
      </c>
      <c r="F1211" s="729" t="s">
        <v>3460</v>
      </c>
      <c r="G1211" s="728" t="s">
        <v>5205</v>
      </c>
      <c r="H1211" s="728" t="s">
        <v>5206</v>
      </c>
      <c r="I1211" s="731">
        <v>1215.4599609375</v>
      </c>
      <c r="J1211" s="731">
        <v>3</v>
      </c>
      <c r="K1211" s="732">
        <v>3646.3798828125</v>
      </c>
    </row>
    <row r="1212" spans="1:11" ht="14.4" customHeight="1" x14ac:dyDescent="0.3">
      <c r="A1212" s="726" t="s">
        <v>569</v>
      </c>
      <c r="B1212" s="727" t="s">
        <v>570</v>
      </c>
      <c r="C1212" s="728" t="s">
        <v>3001</v>
      </c>
      <c r="D1212" s="729" t="s">
        <v>3002</v>
      </c>
      <c r="E1212" s="728" t="s">
        <v>3459</v>
      </c>
      <c r="F1212" s="729" t="s">
        <v>3460</v>
      </c>
      <c r="G1212" s="728" t="s">
        <v>5207</v>
      </c>
      <c r="H1212" s="728" t="s">
        <v>5208</v>
      </c>
      <c r="I1212" s="731">
        <v>1215.4599609375</v>
      </c>
      <c r="J1212" s="731">
        <v>2</v>
      </c>
      <c r="K1212" s="732">
        <v>2430.919921875</v>
      </c>
    </row>
    <row r="1213" spans="1:11" ht="14.4" customHeight="1" x14ac:dyDescent="0.3">
      <c r="A1213" s="726" t="s">
        <v>569</v>
      </c>
      <c r="B1213" s="727" t="s">
        <v>570</v>
      </c>
      <c r="C1213" s="728" t="s">
        <v>3001</v>
      </c>
      <c r="D1213" s="729" t="s">
        <v>3002</v>
      </c>
      <c r="E1213" s="728" t="s">
        <v>3459</v>
      </c>
      <c r="F1213" s="729" t="s">
        <v>3460</v>
      </c>
      <c r="G1213" s="728" t="s">
        <v>5209</v>
      </c>
      <c r="H1213" s="728" t="s">
        <v>5210</v>
      </c>
      <c r="I1213" s="731">
        <v>1215.4599609375</v>
      </c>
      <c r="J1213" s="731">
        <v>4</v>
      </c>
      <c r="K1213" s="732">
        <v>4861.83984375</v>
      </c>
    </row>
    <row r="1214" spans="1:11" ht="14.4" customHeight="1" x14ac:dyDescent="0.3">
      <c r="A1214" s="726" t="s">
        <v>569</v>
      </c>
      <c r="B1214" s="727" t="s">
        <v>570</v>
      </c>
      <c r="C1214" s="728" t="s">
        <v>3001</v>
      </c>
      <c r="D1214" s="729" t="s">
        <v>3002</v>
      </c>
      <c r="E1214" s="728" t="s">
        <v>3459</v>
      </c>
      <c r="F1214" s="729" t="s">
        <v>3460</v>
      </c>
      <c r="G1214" s="728" t="s">
        <v>5211</v>
      </c>
      <c r="H1214" s="728" t="s">
        <v>5212</v>
      </c>
      <c r="I1214" s="731">
        <v>1215.4599609375</v>
      </c>
      <c r="J1214" s="731">
        <v>2</v>
      </c>
      <c r="K1214" s="732">
        <v>2430.919921875</v>
      </c>
    </row>
    <row r="1215" spans="1:11" ht="14.4" customHeight="1" x14ac:dyDescent="0.3">
      <c r="A1215" s="726" t="s">
        <v>569</v>
      </c>
      <c r="B1215" s="727" t="s">
        <v>570</v>
      </c>
      <c r="C1215" s="728" t="s">
        <v>3001</v>
      </c>
      <c r="D1215" s="729" t="s">
        <v>3002</v>
      </c>
      <c r="E1215" s="728" t="s">
        <v>3459</v>
      </c>
      <c r="F1215" s="729" t="s">
        <v>3460</v>
      </c>
      <c r="G1215" s="728" t="s">
        <v>5213</v>
      </c>
      <c r="H1215" s="728" t="s">
        <v>5214</v>
      </c>
      <c r="I1215" s="731">
        <v>1215.4599609375</v>
      </c>
      <c r="J1215" s="731">
        <v>5</v>
      </c>
      <c r="K1215" s="732">
        <v>6077.2998046875</v>
      </c>
    </row>
    <row r="1216" spans="1:11" ht="14.4" customHeight="1" x14ac:dyDescent="0.3">
      <c r="A1216" s="726" t="s">
        <v>569</v>
      </c>
      <c r="B1216" s="727" t="s">
        <v>570</v>
      </c>
      <c r="C1216" s="728" t="s">
        <v>3001</v>
      </c>
      <c r="D1216" s="729" t="s">
        <v>3002</v>
      </c>
      <c r="E1216" s="728" t="s">
        <v>3459</v>
      </c>
      <c r="F1216" s="729" t="s">
        <v>3460</v>
      </c>
      <c r="G1216" s="728" t="s">
        <v>5215</v>
      </c>
      <c r="H1216" s="728" t="s">
        <v>5216</v>
      </c>
      <c r="I1216" s="731">
        <v>1415.260009765625</v>
      </c>
      <c r="J1216" s="731">
        <v>1</v>
      </c>
      <c r="K1216" s="732">
        <v>1415.260009765625</v>
      </c>
    </row>
    <row r="1217" spans="1:11" ht="14.4" customHeight="1" x14ac:dyDescent="0.3">
      <c r="A1217" s="726" t="s">
        <v>569</v>
      </c>
      <c r="B1217" s="727" t="s">
        <v>570</v>
      </c>
      <c r="C1217" s="728" t="s">
        <v>3001</v>
      </c>
      <c r="D1217" s="729" t="s">
        <v>3002</v>
      </c>
      <c r="E1217" s="728" t="s">
        <v>3459</v>
      </c>
      <c r="F1217" s="729" t="s">
        <v>3460</v>
      </c>
      <c r="G1217" s="728" t="s">
        <v>5217</v>
      </c>
      <c r="H1217" s="728" t="s">
        <v>5218</v>
      </c>
      <c r="I1217" s="731">
        <v>1415.2533365885417</v>
      </c>
      <c r="J1217" s="731">
        <v>6</v>
      </c>
      <c r="K1217" s="732">
        <v>8491.510009765625</v>
      </c>
    </row>
    <row r="1218" spans="1:11" ht="14.4" customHeight="1" x14ac:dyDescent="0.3">
      <c r="A1218" s="726" t="s">
        <v>569</v>
      </c>
      <c r="B1218" s="727" t="s">
        <v>570</v>
      </c>
      <c r="C1218" s="728" t="s">
        <v>3001</v>
      </c>
      <c r="D1218" s="729" t="s">
        <v>3002</v>
      </c>
      <c r="E1218" s="728" t="s">
        <v>3459</v>
      </c>
      <c r="F1218" s="729" t="s">
        <v>3460</v>
      </c>
      <c r="G1218" s="728" t="s">
        <v>5219</v>
      </c>
      <c r="H1218" s="728" t="s">
        <v>5220</v>
      </c>
      <c r="I1218" s="731">
        <v>1415.260009765625</v>
      </c>
      <c r="J1218" s="731">
        <v>6</v>
      </c>
      <c r="K1218" s="732">
        <v>8491.56005859375</v>
      </c>
    </row>
    <row r="1219" spans="1:11" ht="14.4" customHeight="1" x14ac:dyDescent="0.3">
      <c r="A1219" s="726" t="s">
        <v>569</v>
      </c>
      <c r="B1219" s="727" t="s">
        <v>570</v>
      </c>
      <c r="C1219" s="728" t="s">
        <v>3001</v>
      </c>
      <c r="D1219" s="729" t="s">
        <v>3002</v>
      </c>
      <c r="E1219" s="728" t="s">
        <v>3459</v>
      </c>
      <c r="F1219" s="729" t="s">
        <v>3460</v>
      </c>
      <c r="G1219" s="728" t="s">
        <v>5221</v>
      </c>
      <c r="H1219" s="728" t="s">
        <v>5222</v>
      </c>
      <c r="I1219" s="731">
        <v>1415.2560058593749</v>
      </c>
      <c r="J1219" s="731">
        <v>6</v>
      </c>
      <c r="K1219" s="732">
        <v>8491.530029296875</v>
      </c>
    </row>
    <row r="1220" spans="1:11" ht="14.4" customHeight="1" x14ac:dyDescent="0.3">
      <c r="A1220" s="726" t="s">
        <v>569</v>
      </c>
      <c r="B1220" s="727" t="s">
        <v>570</v>
      </c>
      <c r="C1220" s="728" t="s">
        <v>3001</v>
      </c>
      <c r="D1220" s="729" t="s">
        <v>3002</v>
      </c>
      <c r="E1220" s="728" t="s">
        <v>3459</v>
      </c>
      <c r="F1220" s="729" t="s">
        <v>3460</v>
      </c>
      <c r="G1220" s="728" t="s">
        <v>5223</v>
      </c>
      <c r="H1220" s="728" t="s">
        <v>5224</v>
      </c>
      <c r="I1220" s="731">
        <v>1415.260009765625</v>
      </c>
      <c r="J1220" s="731">
        <v>16</v>
      </c>
      <c r="K1220" s="732">
        <v>22644.169921875</v>
      </c>
    </row>
    <row r="1221" spans="1:11" ht="14.4" customHeight="1" x14ac:dyDescent="0.3">
      <c r="A1221" s="726" t="s">
        <v>569</v>
      </c>
      <c r="B1221" s="727" t="s">
        <v>570</v>
      </c>
      <c r="C1221" s="728" t="s">
        <v>3001</v>
      </c>
      <c r="D1221" s="729" t="s">
        <v>3002</v>
      </c>
      <c r="E1221" s="728" t="s">
        <v>3459</v>
      </c>
      <c r="F1221" s="729" t="s">
        <v>3460</v>
      </c>
      <c r="G1221" s="728" t="s">
        <v>5225</v>
      </c>
      <c r="H1221" s="728" t="s">
        <v>5226</v>
      </c>
      <c r="I1221" s="731">
        <v>1415.2590087890626</v>
      </c>
      <c r="J1221" s="731">
        <v>18</v>
      </c>
      <c r="K1221" s="732">
        <v>25474.659423828125</v>
      </c>
    </row>
    <row r="1222" spans="1:11" ht="14.4" customHeight="1" x14ac:dyDescent="0.3">
      <c r="A1222" s="726" t="s">
        <v>569</v>
      </c>
      <c r="B1222" s="727" t="s">
        <v>570</v>
      </c>
      <c r="C1222" s="728" t="s">
        <v>3001</v>
      </c>
      <c r="D1222" s="729" t="s">
        <v>3002</v>
      </c>
      <c r="E1222" s="728" t="s">
        <v>3459</v>
      </c>
      <c r="F1222" s="729" t="s">
        <v>3460</v>
      </c>
      <c r="G1222" s="728" t="s">
        <v>5227</v>
      </c>
      <c r="H1222" s="728" t="s">
        <v>5228</v>
      </c>
      <c r="I1222" s="731">
        <v>1520.530029296875</v>
      </c>
      <c r="J1222" s="731">
        <v>13</v>
      </c>
      <c r="K1222" s="732">
        <v>19766.889892578125</v>
      </c>
    </row>
    <row r="1223" spans="1:11" ht="14.4" customHeight="1" x14ac:dyDescent="0.3">
      <c r="A1223" s="726" t="s">
        <v>569</v>
      </c>
      <c r="B1223" s="727" t="s">
        <v>570</v>
      </c>
      <c r="C1223" s="728" t="s">
        <v>3001</v>
      </c>
      <c r="D1223" s="729" t="s">
        <v>3002</v>
      </c>
      <c r="E1223" s="728" t="s">
        <v>3459</v>
      </c>
      <c r="F1223" s="729" t="s">
        <v>3460</v>
      </c>
      <c r="G1223" s="728" t="s">
        <v>5229</v>
      </c>
      <c r="H1223" s="728" t="s">
        <v>5230</v>
      </c>
      <c r="I1223" s="731">
        <v>1520.530029296875</v>
      </c>
      <c r="J1223" s="731">
        <v>1</v>
      </c>
      <c r="K1223" s="732">
        <v>1520.530029296875</v>
      </c>
    </row>
    <row r="1224" spans="1:11" ht="14.4" customHeight="1" x14ac:dyDescent="0.3">
      <c r="A1224" s="726" t="s">
        <v>569</v>
      </c>
      <c r="B1224" s="727" t="s">
        <v>570</v>
      </c>
      <c r="C1224" s="728" t="s">
        <v>3001</v>
      </c>
      <c r="D1224" s="729" t="s">
        <v>3002</v>
      </c>
      <c r="E1224" s="728" t="s">
        <v>3459</v>
      </c>
      <c r="F1224" s="729" t="s">
        <v>3460</v>
      </c>
      <c r="G1224" s="728" t="s">
        <v>5231</v>
      </c>
      <c r="H1224" s="728" t="s">
        <v>5232</v>
      </c>
      <c r="I1224" s="731">
        <v>1056.5699462890625</v>
      </c>
      <c r="J1224" s="731">
        <v>1</v>
      </c>
      <c r="K1224" s="732">
        <v>1056.5699462890625</v>
      </c>
    </row>
    <row r="1225" spans="1:11" ht="14.4" customHeight="1" x14ac:dyDescent="0.3">
      <c r="A1225" s="726" t="s">
        <v>569</v>
      </c>
      <c r="B1225" s="727" t="s">
        <v>570</v>
      </c>
      <c r="C1225" s="728" t="s">
        <v>3001</v>
      </c>
      <c r="D1225" s="729" t="s">
        <v>3002</v>
      </c>
      <c r="E1225" s="728" t="s">
        <v>3459</v>
      </c>
      <c r="F1225" s="729" t="s">
        <v>3460</v>
      </c>
      <c r="G1225" s="728" t="s">
        <v>5233</v>
      </c>
      <c r="H1225" s="728" t="s">
        <v>5234</v>
      </c>
      <c r="I1225" s="731">
        <v>940</v>
      </c>
      <c r="J1225" s="731">
        <v>1</v>
      </c>
      <c r="K1225" s="732">
        <v>940</v>
      </c>
    </row>
    <row r="1226" spans="1:11" ht="14.4" customHeight="1" x14ac:dyDescent="0.3">
      <c r="A1226" s="726" t="s">
        <v>569</v>
      </c>
      <c r="B1226" s="727" t="s">
        <v>570</v>
      </c>
      <c r="C1226" s="728" t="s">
        <v>3001</v>
      </c>
      <c r="D1226" s="729" t="s">
        <v>3002</v>
      </c>
      <c r="E1226" s="728" t="s">
        <v>3459</v>
      </c>
      <c r="F1226" s="729" t="s">
        <v>3460</v>
      </c>
      <c r="G1226" s="728" t="s">
        <v>5235</v>
      </c>
      <c r="H1226" s="728" t="s">
        <v>5236</v>
      </c>
      <c r="I1226" s="731">
        <v>940</v>
      </c>
      <c r="J1226" s="731">
        <v>1</v>
      </c>
      <c r="K1226" s="732">
        <v>940</v>
      </c>
    </row>
    <row r="1227" spans="1:11" ht="14.4" customHeight="1" x14ac:dyDescent="0.3">
      <c r="A1227" s="726" t="s">
        <v>569</v>
      </c>
      <c r="B1227" s="727" t="s">
        <v>570</v>
      </c>
      <c r="C1227" s="728" t="s">
        <v>3001</v>
      </c>
      <c r="D1227" s="729" t="s">
        <v>3002</v>
      </c>
      <c r="E1227" s="728" t="s">
        <v>3459</v>
      </c>
      <c r="F1227" s="729" t="s">
        <v>3460</v>
      </c>
      <c r="G1227" s="728" t="s">
        <v>5237</v>
      </c>
      <c r="H1227" s="728" t="s">
        <v>5238</v>
      </c>
      <c r="I1227" s="731">
        <v>939.989990234375</v>
      </c>
      <c r="J1227" s="731">
        <v>1</v>
      </c>
      <c r="K1227" s="732">
        <v>939.989990234375</v>
      </c>
    </row>
    <row r="1228" spans="1:11" ht="14.4" customHeight="1" x14ac:dyDescent="0.3">
      <c r="A1228" s="726" t="s">
        <v>569</v>
      </c>
      <c r="B1228" s="727" t="s">
        <v>570</v>
      </c>
      <c r="C1228" s="728" t="s">
        <v>3001</v>
      </c>
      <c r="D1228" s="729" t="s">
        <v>3002</v>
      </c>
      <c r="E1228" s="728" t="s">
        <v>3459</v>
      </c>
      <c r="F1228" s="729" t="s">
        <v>3460</v>
      </c>
      <c r="G1228" s="728" t="s">
        <v>5239</v>
      </c>
      <c r="H1228" s="728" t="s">
        <v>5240</v>
      </c>
      <c r="I1228" s="731">
        <v>1008.8200073242187</v>
      </c>
      <c r="J1228" s="731">
        <v>2</v>
      </c>
      <c r="K1228" s="732">
        <v>2017.6300048828125</v>
      </c>
    </row>
    <row r="1229" spans="1:11" ht="14.4" customHeight="1" x14ac:dyDescent="0.3">
      <c r="A1229" s="726" t="s">
        <v>569</v>
      </c>
      <c r="B1229" s="727" t="s">
        <v>570</v>
      </c>
      <c r="C1229" s="728" t="s">
        <v>3001</v>
      </c>
      <c r="D1229" s="729" t="s">
        <v>3002</v>
      </c>
      <c r="E1229" s="728" t="s">
        <v>3459</v>
      </c>
      <c r="F1229" s="729" t="s">
        <v>3460</v>
      </c>
      <c r="G1229" s="728" t="s">
        <v>5241</v>
      </c>
      <c r="H1229" s="728" t="s">
        <v>5242</v>
      </c>
      <c r="I1229" s="731">
        <v>1008.8099975585937</v>
      </c>
      <c r="J1229" s="731">
        <v>1</v>
      </c>
      <c r="K1229" s="732">
        <v>1008.8099975585937</v>
      </c>
    </row>
    <row r="1230" spans="1:11" ht="14.4" customHeight="1" x14ac:dyDescent="0.3">
      <c r="A1230" s="726" t="s">
        <v>569</v>
      </c>
      <c r="B1230" s="727" t="s">
        <v>570</v>
      </c>
      <c r="C1230" s="728" t="s">
        <v>3001</v>
      </c>
      <c r="D1230" s="729" t="s">
        <v>3002</v>
      </c>
      <c r="E1230" s="728" t="s">
        <v>3459</v>
      </c>
      <c r="F1230" s="729" t="s">
        <v>3460</v>
      </c>
      <c r="G1230" s="728" t="s">
        <v>5243</v>
      </c>
      <c r="H1230" s="728" t="s">
        <v>5244</v>
      </c>
      <c r="I1230" s="731">
        <v>1008.7999877929687</v>
      </c>
      <c r="J1230" s="731">
        <v>1</v>
      </c>
      <c r="K1230" s="732">
        <v>1008.7999877929687</v>
      </c>
    </row>
    <row r="1231" spans="1:11" ht="14.4" customHeight="1" x14ac:dyDescent="0.3">
      <c r="A1231" s="726" t="s">
        <v>569</v>
      </c>
      <c r="B1231" s="727" t="s">
        <v>570</v>
      </c>
      <c r="C1231" s="728" t="s">
        <v>3001</v>
      </c>
      <c r="D1231" s="729" t="s">
        <v>3002</v>
      </c>
      <c r="E1231" s="728" t="s">
        <v>3459</v>
      </c>
      <c r="F1231" s="729" t="s">
        <v>3460</v>
      </c>
      <c r="G1231" s="728" t="s">
        <v>5245</v>
      </c>
      <c r="H1231" s="728" t="s">
        <v>5246</v>
      </c>
      <c r="I1231" s="731">
        <v>1017.6699829101562</v>
      </c>
      <c r="J1231" s="731">
        <v>1</v>
      </c>
      <c r="K1231" s="732">
        <v>1017.6699829101562</v>
      </c>
    </row>
    <row r="1232" spans="1:11" ht="14.4" customHeight="1" x14ac:dyDescent="0.3">
      <c r="A1232" s="726" t="s">
        <v>569</v>
      </c>
      <c r="B1232" s="727" t="s">
        <v>570</v>
      </c>
      <c r="C1232" s="728" t="s">
        <v>3001</v>
      </c>
      <c r="D1232" s="729" t="s">
        <v>3002</v>
      </c>
      <c r="E1232" s="728" t="s">
        <v>3459</v>
      </c>
      <c r="F1232" s="729" t="s">
        <v>3460</v>
      </c>
      <c r="G1232" s="728" t="s">
        <v>5247</v>
      </c>
      <c r="H1232" s="728" t="s">
        <v>5248</v>
      </c>
      <c r="I1232" s="731">
        <v>1066.8299560546875</v>
      </c>
      <c r="J1232" s="731">
        <v>1</v>
      </c>
      <c r="K1232" s="732">
        <v>1066.8299560546875</v>
      </c>
    </row>
    <row r="1233" spans="1:11" ht="14.4" customHeight="1" x14ac:dyDescent="0.3">
      <c r="A1233" s="726" t="s">
        <v>569</v>
      </c>
      <c r="B1233" s="727" t="s">
        <v>570</v>
      </c>
      <c r="C1233" s="728" t="s">
        <v>3001</v>
      </c>
      <c r="D1233" s="729" t="s">
        <v>3002</v>
      </c>
      <c r="E1233" s="728" t="s">
        <v>3459</v>
      </c>
      <c r="F1233" s="729" t="s">
        <v>3460</v>
      </c>
      <c r="G1233" s="728" t="s">
        <v>5249</v>
      </c>
      <c r="H1233" s="728" t="s">
        <v>5250</v>
      </c>
      <c r="I1233" s="731">
        <v>1066.8299560546875</v>
      </c>
      <c r="J1233" s="731">
        <v>1</v>
      </c>
      <c r="K1233" s="732">
        <v>1066.8299560546875</v>
      </c>
    </row>
    <row r="1234" spans="1:11" ht="14.4" customHeight="1" x14ac:dyDescent="0.3">
      <c r="A1234" s="726" t="s">
        <v>569</v>
      </c>
      <c r="B1234" s="727" t="s">
        <v>570</v>
      </c>
      <c r="C1234" s="728" t="s">
        <v>3001</v>
      </c>
      <c r="D1234" s="729" t="s">
        <v>3002</v>
      </c>
      <c r="E1234" s="728" t="s">
        <v>3459</v>
      </c>
      <c r="F1234" s="729" t="s">
        <v>3460</v>
      </c>
      <c r="G1234" s="728" t="s">
        <v>5251</v>
      </c>
      <c r="H1234" s="728" t="s">
        <v>5252</v>
      </c>
      <c r="I1234" s="731">
        <v>1176</v>
      </c>
      <c r="J1234" s="731">
        <v>1</v>
      </c>
      <c r="K1234" s="732">
        <v>1176</v>
      </c>
    </row>
    <row r="1235" spans="1:11" ht="14.4" customHeight="1" x14ac:dyDescent="0.3">
      <c r="A1235" s="726" t="s">
        <v>569</v>
      </c>
      <c r="B1235" s="727" t="s">
        <v>570</v>
      </c>
      <c r="C1235" s="728" t="s">
        <v>3001</v>
      </c>
      <c r="D1235" s="729" t="s">
        <v>3002</v>
      </c>
      <c r="E1235" s="728" t="s">
        <v>3459</v>
      </c>
      <c r="F1235" s="729" t="s">
        <v>3460</v>
      </c>
      <c r="G1235" s="728" t="s">
        <v>5253</v>
      </c>
      <c r="H1235" s="728" t="s">
        <v>5254</v>
      </c>
      <c r="I1235" s="731">
        <v>1176</v>
      </c>
      <c r="J1235" s="731">
        <v>4</v>
      </c>
      <c r="K1235" s="732">
        <v>4704</v>
      </c>
    </row>
    <row r="1236" spans="1:11" ht="14.4" customHeight="1" x14ac:dyDescent="0.3">
      <c r="A1236" s="726" t="s">
        <v>569</v>
      </c>
      <c r="B1236" s="727" t="s">
        <v>570</v>
      </c>
      <c r="C1236" s="728" t="s">
        <v>3001</v>
      </c>
      <c r="D1236" s="729" t="s">
        <v>3002</v>
      </c>
      <c r="E1236" s="728" t="s">
        <v>3459</v>
      </c>
      <c r="F1236" s="729" t="s">
        <v>3460</v>
      </c>
      <c r="G1236" s="728" t="s">
        <v>5255</v>
      </c>
      <c r="H1236" s="728" t="s">
        <v>5256</v>
      </c>
      <c r="I1236" s="731">
        <v>1175.969970703125</v>
      </c>
      <c r="J1236" s="731">
        <v>1</v>
      </c>
      <c r="K1236" s="732">
        <v>1175.969970703125</v>
      </c>
    </row>
    <row r="1237" spans="1:11" ht="14.4" customHeight="1" x14ac:dyDescent="0.3">
      <c r="A1237" s="726" t="s">
        <v>569</v>
      </c>
      <c r="B1237" s="727" t="s">
        <v>570</v>
      </c>
      <c r="C1237" s="728" t="s">
        <v>3001</v>
      </c>
      <c r="D1237" s="729" t="s">
        <v>3002</v>
      </c>
      <c r="E1237" s="728" t="s">
        <v>3459</v>
      </c>
      <c r="F1237" s="729" t="s">
        <v>3460</v>
      </c>
      <c r="G1237" s="728" t="s">
        <v>5257</v>
      </c>
      <c r="H1237" s="728" t="s">
        <v>5258</v>
      </c>
      <c r="I1237" s="731">
        <v>1175.969970703125</v>
      </c>
      <c r="J1237" s="731">
        <v>2</v>
      </c>
      <c r="K1237" s="732">
        <v>2351.929931640625</v>
      </c>
    </row>
    <row r="1238" spans="1:11" ht="14.4" customHeight="1" x14ac:dyDescent="0.3">
      <c r="A1238" s="726" t="s">
        <v>569</v>
      </c>
      <c r="B1238" s="727" t="s">
        <v>570</v>
      </c>
      <c r="C1238" s="728" t="s">
        <v>3001</v>
      </c>
      <c r="D1238" s="729" t="s">
        <v>3002</v>
      </c>
      <c r="E1238" s="728" t="s">
        <v>3459</v>
      </c>
      <c r="F1238" s="729" t="s">
        <v>3460</v>
      </c>
      <c r="G1238" s="728" t="s">
        <v>5259</v>
      </c>
      <c r="H1238" s="728" t="s">
        <v>5260</v>
      </c>
      <c r="I1238" s="731">
        <v>1175.969970703125</v>
      </c>
      <c r="J1238" s="731">
        <v>3</v>
      </c>
      <c r="K1238" s="732">
        <v>3527.89990234375</v>
      </c>
    </row>
    <row r="1239" spans="1:11" ht="14.4" customHeight="1" x14ac:dyDescent="0.3">
      <c r="A1239" s="726" t="s">
        <v>569</v>
      </c>
      <c r="B1239" s="727" t="s">
        <v>570</v>
      </c>
      <c r="C1239" s="728" t="s">
        <v>3001</v>
      </c>
      <c r="D1239" s="729" t="s">
        <v>3002</v>
      </c>
      <c r="E1239" s="728" t="s">
        <v>3459</v>
      </c>
      <c r="F1239" s="729" t="s">
        <v>3460</v>
      </c>
      <c r="G1239" s="728" t="s">
        <v>5261</v>
      </c>
      <c r="H1239" s="728" t="s">
        <v>5262</v>
      </c>
      <c r="I1239" s="731">
        <v>884.05332438151038</v>
      </c>
      <c r="J1239" s="731">
        <v>7</v>
      </c>
      <c r="K1239" s="732">
        <v>6188.3999633789062</v>
      </c>
    </row>
    <row r="1240" spans="1:11" ht="14.4" customHeight="1" x14ac:dyDescent="0.3">
      <c r="A1240" s="726" t="s">
        <v>569</v>
      </c>
      <c r="B1240" s="727" t="s">
        <v>570</v>
      </c>
      <c r="C1240" s="728" t="s">
        <v>3001</v>
      </c>
      <c r="D1240" s="729" t="s">
        <v>3002</v>
      </c>
      <c r="E1240" s="728" t="s">
        <v>3459</v>
      </c>
      <c r="F1240" s="729" t="s">
        <v>3460</v>
      </c>
      <c r="G1240" s="728" t="s">
        <v>5263</v>
      </c>
      <c r="H1240" s="728" t="s">
        <v>5264</v>
      </c>
      <c r="I1240" s="731">
        <v>884.04998779296875</v>
      </c>
      <c r="J1240" s="731">
        <v>10</v>
      </c>
      <c r="K1240" s="732">
        <v>8840.5097045898437</v>
      </c>
    </row>
    <row r="1241" spans="1:11" ht="14.4" customHeight="1" x14ac:dyDescent="0.3">
      <c r="A1241" s="726" t="s">
        <v>569</v>
      </c>
      <c r="B1241" s="727" t="s">
        <v>570</v>
      </c>
      <c r="C1241" s="728" t="s">
        <v>3001</v>
      </c>
      <c r="D1241" s="729" t="s">
        <v>3002</v>
      </c>
      <c r="E1241" s="728" t="s">
        <v>3459</v>
      </c>
      <c r="F1241" s="729" t="s">
        <v>3460</v>
      </c>
      <c r="G1241" s="728" t="s">
        <v>5265</v>
      </c>
      <c r="H1241" s="728" t="s">
        <v>5266</v>
      </c>
      <c r="I1241" s="731">
        <v>884.05123901367187</v>
      </c>
      <c r="J1241" s="731">
        <v>20</v>
      </c>
      <c r="K1241" s="732">
        <v>17681.069763183594</v>
      </c>
    </row>
    <row r="1242" spans="1:11" ht="14.4" customHeight="1" x14ac:dyDescent="0.3">
      <c r="A1242" s="726" t="s">
        <v>569</v>
      </c>
      <c r="B1242" s="727" t="s">
        <v>570</v>
      </c>
      <c r="C1242" s="728" t="s">
        <v>3001</v>
      </c>
      <c r="D1242" s="729" t="s">
        <v>3002</v>
      </c>
      <c r="E1242" s="728" t="s">
        <v>3459</v>
      </c>
      <c r="F1242" s="729" t="s">
        <v>3460</v>
      </c>
      <c r="G1242" s="728" t="s">
        <v>5267</v>
      </c>
      <c r="H1242" s="728" t="s">
        <v>5268</v>
      </c>
      <c r="I1242" s="731">
        <v>884.05665418836804</v>
      </c>
      <c r="J1242" s="731">
        <v>26</v>
      </c>
      <c r="K1242" s="732">
        <v>22985.419616699219</v>
      </c>
    </row>
    <row r="1243" spans="1:11" ht="14.4" customHeight="1" x14ac:dyDescent="0.3">
      <c r="A1243" s="726" t="s">
        <v>569</v>
      </c>
      <c r="B1243" s="727" t="s">
        <v>570</v>
      </c>
      <c r="C1243" s="728" t="s">
        <v>3001</v>
      </c>
      <c r="D1243" s="729" t="s">
        <v>3002</v>
      </c>
      <c r="E1243" s="728" t="s">
        <v>3459</v>
      </c>
      <c r="F1243" s="729" t="s">
        <v>3460</v>
      </c>
      <c r="G1243" s="728" t="s">
        <v>5269</v>
      </c>
      <c r="H1243" s="728" t="s">
        <v>5270</v>
      </c>
      <c r="I1243" s="731">
        <v>884.05166117350257</v>
      </c>
      <c r="J1243" s="731">
        <v>28</v>
      </c>
      <c r="K1243" s="732">
        <v>24753.409790039063</v>
      </c>
    </row>
    <row r="1244" spans="1:11" ht="14.4" customHeight="1" x14ac:dyDescent="0.3">
      <c r="A1244" s="726" t="s">
        <v>569</v>
      </c>
      <c r="B1244" s="727" t="s">
        <v>570</v>
      </c>
      <c r="C1244" s="728" t="s">
        <v>3001</v>
      </c>
      <c r="D1244" s="729" t="s">
        <v>3002</v>
      </c>
      <c r="E1244" s="728" t="s">
        <v>3459</v>
      </c>
      <c r="F1244" s="729" t="s">
        <v>3460</v>
      </c>
      <c r="G1244" s="728" t="s">
        <v>5271</v>
      </c>
      <c r="H1244" s="728" t="s">
        <v>5272</v>
      </c>
      <c r="I1244" s="731">
        <v>884.04998779296875</v>
      </c>
      <c r="J1244" s="731">
        <v>19</v>
      </c>
      <c r="K1244" s="732">
        <v>16796.949523925781</v>
      </c>
    </row>
    <row r="1245" spans="1:11" ht="14.4" customHeight="1" x14ac:dyDescent="0.3">
      <c r="A1245" s="726" t="s">
        <v>569</v>
      </c>
      <c r="B1245" s="727" t="s">
        <v>570</v>
      </c>
      <c r="C1245" s="728" t="s">
        <v>3001</v>
      </c>
      <c r="D1245" s="729" t="s">
        <v>3002</v>
      </c>
      <c r="E1245" s="728" t="s">
        <v>3459</v>
      </c>
      <c r="F1245" s="729" t="s">
        <v>3460</v>
      </c>
      <c r="G1245" s="728" t="s">
        <v>5273</v>
      </c>
      <c r="H1245" s="728" t="s">
        <v>5274</v>
      </c>
      <c r="I1245" s="731">
        <v>939.6199951171875</v>
      </c>
      <c r="J1245" s="731">
        <v>3</v>
      </c>
      <c r="K1245" s="732">
        <v>2818.8599853515625</v>
      </c>
    </row>
    <row r="1246" spans="1:11" ht="14.4" customHeight="1" x14ac:dyDescent="0.3">
      <c r="A1246" s="726" t="s">
        <v>569</v>
      </c>
      <c r="B1246" s="727" t="s">
        <v>570</v>
      </c>
      <c r="C1246" s="728" t="s">
        <v>3001</v>
      </c>
      <c r="D1246" s="729" t="s">
        <v>3002</v>
      </c>
      <c r="E1246" s="728" t="s">
        <v>3459</v>
      </c>
      <c r="F1246" s="729" t="s">
        <v>3460</v>
      </c>
      <c r="G1246" s="728" t="s">
        <v>5275</v>
      </c>
      <c r="H1246" s="728" t="s">
        <v>5276</v>
      </c>
      <c r="I1246" s="731">
        <v>939.614990234375</v>
      </c>
      <c r="J1246" s="731">
        <v>8</v>
      </c>
      <c r="K1246" s="732">
        <v>7516.9100341796875</v>
      </c>
    </row>
    <row r="1247" spans="1:11" ht="14.4" customHeight="1" x14ac:dyDescent="0.3">
      <c r="A1247" s="726" t="s">
        <v>569</v>
      </c>
      <c r="B1247" s="727" t="s">
        <v>570</v>
      </c>
      <c r="C1247" s="728" t="s">
        <v>3001</v>
      </c>
      <c r="D1247" s="729" t="s">
        <v>3002</v>
      </c>
      <c r="E1247" s="728" t="s">
        <v>3459</v>
      </c>
      <c r="F1247" s="729" t="s">
        <v>3460</v>
      </c>
      <c r="G1247" s="728" t="s">
        <v>5277</v>
      </c>
      <c r="H1247" s="728" t="s">
        <v>5278</v>
      </c>
      <c r="I1247" s="731">
        <v>939.62666320800781</v>
      </c>
      <c r="J1247" s="731">
        <v>22</v>
      </c>
      <c r="K1247" s="732">
        <v>20671.710144042969</v>
      </c>
    </row>
    <row r="1248" spans="1:11" ht="14.4" customHeight="1" x14ac:dyDescent="0.3">
      <c r="A1248" s="726" t="s">
        <v>569</v>
      </c>
      <c r="B1248" s="727" t="s">
        <v>570</v>
      </c>
      <c r="C1248" s="728" t="s">
        <v>3001</v>
      </c>
      <c r="D1248" s="729" t="s">
        <v>3002</v>
      </c>
      <c r="E1248" s="728" t="s">
        <v>3459</v>
      </c>
      <c r="F1248" s="729" t="s">
        <v>3460</v>
      </c>
      <c r="G1248" s="728" t="s">
        <v>5279</v>
      </c>
      <c r="H1248" s="728" t="s">
        <v>5280</v>
      </c>
      <c r="I1248" s="731">
        <v>939.63692063551684</v>
      </c>
      <c r="J1248" s="731">
        <v>23</v>
      </c>
      <c r="K1248" s="732">
        <v>21611.460144042969</v>
      </c>
    </row>
    <row r="1249" spans="1:11" ht="14.4" customHeight="1" x14ac:dyDescent="0.3">
      <c r="A1249" s="726" t="s">
        <v>569</v>
      </c>
      <c r="B1249" s="727" t="s">
        <v>570</v>
      </c>
      <c r="C1249" s="728" t="s">
        <v>3001</v>
      </c>
      <c r="D1249" s="729" t="s">
        <v>3002</v>
      </c>
      <c r="E1249" s="728" t="s">
        <v>3459</v>
      </c>
      <c r="F1249" s="729" t="s">
        <v>3460</v>
      </c>
      <c r="G1249" s="728" t="s">
        <v>5281</v>
      </c>
      <c r="H1249" s="728" t="s">
        <v>5282</v>
      </c>
      <c r="I1249" s="731">
        <v>939.62333170572913</v>
      </c>
      <c r="J1249" s="731">
        <v>34</v>
      </c>
      <c r="K1249" s="732">
        <v>31947.130615234375</v>
      </c>
    </row>
    <row r="1250" spans="1:11" ht="14.4" customHeight="1" x14ac:dyDescent="0.3">
      <c r="A1250" s="726" t="s">
        <v>569</v>
      </c>
      <c r="B1250" s="727" t="s">
        <v>570</v>
      </c>
      <c r="C1250" s="728" t="s">
        <v>3001</v>
      </c>
      <c r="D1250" s="729" t="s">
        <v>3002</v>
      </c>
      <c r="E1250" s="728" t="s">
        <v>3459</v>
      </c>
      <c r="F1250" s="729" t="s">
        <v>3460</v>
      </c>
      <c r="G1250" s="728" t="s">
        <v>5283</v>
      </c>
      <c r="H1250" s="728" t="s">
        <v>5284</v>
      </c>
      <c r="I1250" s="731">
        <v>1008.812666829427</v>
      </c>
      <c r="J1250" s="731">
        <v>40</v>
      </c>
      <c r="K1250" s="732">
        <v>40352.559509277344</v>
      </c>
    </row>
    <row r="1251" spans="1:11" ht="14.4" customHeight="1" x14ac:dyDescent="0.3">
      <c r="A1251" s="726" t="s">
        <v>569</v>
      </c>
      <c r="B1251" s="727" t="s">
        <v>570</v>
      </c>
      <c r="C1251" s="728" t="s">
        <v>3001</v>
      </c>
      <c r="D1251" s="729" t="s">
        <v>3002</v>
      </c>
      <c r="E1251" s="728" t="s">
        <v>3459</v>
      </c>
      <c r="F1251" s="729" t="s">
        <v>3460</v>
      </c>
      <c r="G1251" s="728" t="s">
        <v>5285</v>
      </c>
      <c r="H1251" s="728" t="s">
        <v>5286</v>
      </c>
      <c r="I1251" s="731">
        <v>1008.8133341471354</v>
      </c>
      <c r="J1251" s="731">
        <v>50</v>
      </c>
      <c r="K1251" s="732">
        <v>50440.429138183594</v>
      </c>
    </row>
    <row r="1252" spans="1:11" ht="14.4" customHeight="1" x14ac:dyDescent="0.3">
      <c r="A1252" s="726" t="s">
        <v>569</v>
      </c>
      <c r="B1252" s="727" t="s">
        <v>570</v>
      </c>
      <c r="C1252" s="728" t="s">
        <v>3001</v>
      </c>
      <c r="D1252" s="729" t="s">
        <v>3002</v>
      </c>
      <c r="E1252" s="728" t="s">
        <v>3459</v>
      </c>
      <c r="F1252" s="729" t="s">
        <v>3460</v>
      </c>
      <c r="G1252" s="728" t="s">
        <v>5287</v>
      </c>
      <c r="H1252" s="728" t="s">
        <v>5288</v>
      </c>
      <c r="I1252" s="731">
        <v>1008.8184626652644</v>
      </c>
      <c r="J1252" s="731">
        <v>35</v>
      </c>
      <c r="K1252" s="732">
        <v>35308.480224609375</v>
      </c>
    </row>
    <row r="1253" spans="1:11" ht="14.4" customHeight="1" x14ac:dyDescent="0.3">
      <c r="A1253" s="726" t="s">
        <v>569</v>
      </c>
      <c r="B1253" s="727" t="s">
        <v>570</v>
      </c>
      <c r="C1253" s="728" t="s">
        <v>3001</v>
      </c>
      <c r="D1253" s="729" t="s">
        <v>3002</v>
      </c>
      <c r="E1253" s="728" t="s">
        <v>3459</v>
      </c>
      <c r="F1253" s="729" t="s">
        <v>3460</v>
      </c>
      <c r="G1253" s="728" t="s">
        <v>5289</v>
      </c>
      <c r="H1253" s="728" t="s">
        <v>5290</v>
      </c>
      <c r="I1253" s="731">
        <v>1008.8099975585937</v>
      </c>
      <c r="J1253" s="731">
        <v>27</v>
      </c>
      <c r="K1253" s="732">
        <v>27237.83984375</v>
      </c>
    </row>
    <row r="1254" spans="1:11" ht="14.4" customHeight="1" x14ac:dyDescent="0.3">
      <c r="A1254" s="726" t="s">
        <v>569</v>
      </c>
      <c r="B1254" s="727" t="s">
        <v>570</v>
      </c>
      <c r="C1254" s="728" t="s">
        <v>3001</v>
      </c>
      <c r="D1254" s="729" t="s">
        <v>3002</v>
      </c>
      <c r="E1254" s="728" t="s">
        <v>3459</v>
      </c>
      <c r="F1254" s="729" t="s">
        <v>3460</v>
      </c>
      <c r="G1254" s="728" t="s">
        <v>5291</v>
      </c>
      <c r="H1254" s="728" t="s">
        <v>5292</v>
      </c>
      <c r="I1254" s="731">
        <v>1066.3308771306818</v>
      </c>
      <c r="J1254" s="731">
        <v>17</v>
      </c>
      <c r="K1254" s="732">
        <v>18127.569458007813</v>
      </c>
    </row>
    <row r="1255" spans="1:11" ht="14.4" customHeight="1" x14ac:dyDescent="0.3">
      <c r="A1255" s="726" t="s">
        <v>569</v>
      </c>
      <c r="B1255" s="727" t="s">
        <v>570</v>
      </c>
      <c r="C1255" s="728" t="s">
        <v>3001</v>
      </c>
      <c r="D1255" s="729" t="s">
        <v>3002</v>
      </c>
      <c r="E1255" s="728" t="s">
        <v>3459</v>
      </c>
      <c r="F1255" s="729" t="s">
        <v>3460</v>
      </c>
      <c r="G1255" s="728" t="s">
        <v>5293</v>
      </c>
      <c r="H1255" s="728" t="s">
        <v>5294</v>
      </c>
      <c r="I1255" s="731">
        <v>1066.3335959694602</v>
      </c>
      <c r="J1255" s="731">
        <v>23</v>
      </c>
      <c r="K1255" s="732">
        <v>24525.649536132813</v>
      </c>
    </row>
    <row r="1256" spans="1:11" ht="14.4" customHeight="1" x14ac:dyDescent="0.3">
      <c r="A1256" s="726" t="s">
        <v>569</v>
      </c>
      <c r="B1256" s="727" t="s">
        <v>570</v>
      </c>
      <c r="C1256" s="728" t="s">
        <v>3001</v>
      </c>
      <c r="D1256" s="729" t="s">
        <v>3002</v>
      </c>
      <c r="E1256" s="728" t="s">
        <v>3459</v>
      </c>
      <c r="F1256" s="729" t="s">
        <v>3460</v>
      </c>
      <c r="G1256" s="728" t="s">
        <v>5295</v>
      </c>
      <c r="H1256" s="728" t="s">
        <v>5296</v>
      </c>
      <c r="I1256" s="731">
        <v>1066.3299560546875</v>
      </c>
      <c r="J1256" s="731">
        <v>11</v>
      </c>
      <c r="K1256" s="732">
        <v>11729.599853515625</v>
      </c>
    </row>
    <row r="1257" spans="1:11" ht="14.4" customHeight="1" x14ac:dyDescent="0.3">
      <c r="A1257" s="726" t="s">
        <v>569</v>
      </c>
      <c r="B1257" s="727" t="s">
        <v>570</v>
      </c>
      <c r="C1257" s="728" t="s">
        <v>3001</v>
      </c>
      <c r="D1257" s="729" t="s">
        <v>3002</v>
      </c>
      <c r="E1257" s="728" t="s">
        <v>3459</v>
      </c>
      <c r="F1257" s="729" t="s">
        <v>3460</v>
      </c>
      <c r="G1257" s="728" t="s">
        <v>5297</v>
      </c>
      <c r="H1257" s="728" t="s">
        <v>5298</v>
      </c>
      <c r="I1257" s="731">
        <v>1066.3299560546875</v>
      </c>
      <c r="J1257" s="731">
        <v>9</v>
      </c>
      <c r="K1257" s="732">
        <v>9596.9498291015625</v>
      </c>
    </row>
    <row r="1258" spans="1:11" ht="14.4" customHeight="1" x14ac:dyDescent="0.3">
      <c r="A1258" s="726" t="s">
        <v>569</v>
      </c>
      <c r="B1258" s="727" t="s">
        <v>570</v>
      </c>
      <c r="C1258" s="728" t="s">
        <v>3001</v>
      </c>
      <c r="D1258" s="729" t="s">
        <v>3002</v>
      </c>
      <c r="E1258" s="728" t="s">
        <v>3459</v>
      </c>
      <c r="F1258" s="729" t="s">
        <v>3460</v>
      </c>
      <c r="G1258" s="728" t="s">
        <v>5299</v>
      </c>
      <c r="H1258" s="728" t="s">
        <v>5300</v>
      </c>
      <c r="I1258" s="731">
        <v>1176.4659667968749</v>
      </c>
      <c r="J1258" s="731">
        <v>8</v>
      </c>
      <c r="K1258" s="732">
        <v>9411.7197265625</v>
      </c>
    </row>
    <row r="1259" spans="1:11" ht="14.4" customHeight="1" x14ac:dyDescent="0.3">
      <c r="A1259" s="726" t="s">
        <v>569</v>
      </c>
      <c r="B1259" s="727" t="s">
        <v>570</v>
      </c>
      <c r="C1259" s="728" t="s">
        <v>3001</v>
      </c>
      <c r="D1259" s="729" t="s">
        <v>3002</v>
      </c>
      <c r="E1259" s="728" t="s">
        <v>3459</v>
      </c>
      <c r="F1259" s="729" t="s">
        <v>3460</v>
      </c>
      <c r="G1259" s="728" t="s">
        <v>5301</v>
      </c>
      <c r="H1259" s="728" t="s">
        <v>5302</v>
      </c>
      <c r="I1259" s="731">
        <v>1176.4649658203125</v>
      </c>
      <c r="J1259" s="731">
        <v>7</v>
      </c>
      <c r="K1259" s="732">
        <v>8235.259765625</v>
      </c>
    </row>
    <row r="1260" spans="1:11" ht="14.4" customHeight="1" x14ac:dyDescent="0.3">
      <c r="A1260" s="726" t="s">
        <v>569</v>
      </c>
      <c r="B1260" s="727" t="s">
        <v>570</v>
      </c>
      <c r="C1260" s="728" t="s">
        <v>3001</v>
      </c>
      <c r="D1260" s="729" t="s">
        <v>3002</v>
      </c>
      <c r="E1260" s="728" t="s">
        <v>3459</v>
      </c>
      <c r="F1260" s="729" t="s">
        <v>3460</v>
      </c>
      <c r="G1260" s="728" t="s">
        <v>5303</v>
      </c>
      <c r="H1260" s="728" t="s">
        <v>5304</v>
      </c>
      <c r="I1260" s="731">
        <v>1176.4599609375</v>
      </c>
      <c r="J1260" s="731">
        <v>9</v>
      </c>
      <c r="K1260" s="732">
        <v>10588.14990234375</v>
      </c>
    </row>
    <row r="1261" spans="1:11" ht="14.4" customHeight="1" x14ac:dyDescent="0.3">
      <c r="A1261" s="726" t="s">
        <v>569</v>
      </c>
      <c r="B1261" s="727" t="s">
        <v>570</v>
      </c>
      <c r="C1261" s="728" t="s">
        <v>3001</v>
      </c>
      <c r="D1261" s="729" t="s">
        <v>3002</v>
      </c>
      <c r="E1261" s="728" t="s">
        <v>3459</v>
      </c>
      <c r="F1261" s="729" t="s">
        <v>3460</v>
      </c>
      <c r="G1261" s="728" t="s">
        <v>5305</v>
      </c>
      <c r="H1261" s="728" t="s">
        <v>5306</v>
      </c>
      <c r="I1261" s="731">
        <v>805</v>
      </c>
      <c r="J1261" s="731">
        <v>1</v>
      </c>
      <c r="K1261" s="732">
        <v>805</v>
      </c>
    </row>
    <row r="1262" spans="1:11" ht="14.4" customHeight="1" x14ac:dyDescent="0.3">
      <c r="A1262" s="726" t="s">
        <v>569</v>
      </c>
      <c r="B1262" s="727" t="s">
        <v>570</v>
      </c>
      <c r="C1262" s="728" t="s">
        <v>3001</v>
      </c>
      <c r="D1262" s="729" t="s">
        <v>3002</v>
      </c>
      <c r="E1262" s="728" t="s">
        <v>3459</v>
      </c>
      <c r="F1262" s="729" t="s">
        <v>3460</v>
      </c>
      <c r="G1262" s="728" t="s">
        <v>5307</v>
      </c>
      <c r="H1262" s="728" t="s">
        <v>5308</v>
      </c>
      <c r="I1262" s="731">
        <v>805</v>
      </c>
      <c r="J1262" s="731">
        <v>2</v>
      </c>
      <c r="K1262" s="732">
        <v>1610</v>
      </c>
    </row>
    <row r="1263" spans="1:11" ht="14.4" customHeight="1" x14ac:dyDescent="0.3">
      <c r="A1263" s="726" t="s">
        <v>569</v>
      </c>
      <c r="B1263" s="727" t="s">
        <v>570</v>
      </c>
      <c r="C1263" s="728" t="s">
        <v>3001</v>
      </c>
      <c r="D1263" s="729" t="s">
        <v>3002</v>
      </c>
      <c r="E1263" s="728" t="s">
        <v>3459</v>
      </c>
      <c r="F1263" s="729" t="s">
        <v>3460</v>
      </c>
      <c r="G1263" s="728" t="s">
        <v>5309</v>
      </c>
      <c r="H1263" s="728" t="s">
        <v>5310</v>
      </c>
      <c r="I1263" s="731">
        <v>805</v>
      </c>
      <c r="J1263" s="731">
        <v>2</v>
      </c>
      <c r="K1263" s="732">
        <v>1610</v>
      </c>
    </row>
    <row r="1264" spans="1:11" ht="14.4" customHeight="1" x14ac:dyDescent="0.3">
      <c r="A1264" s="726" t="s">
        <v>569</v>
      </c>
      <c r="B1264" s="727" t="s">
        <v>570</v>
      </c>
      <c r="C1264" s="728" t="s">
        <v>3001</v>
      </c>
      <c r="D1264" s="729" t="s">
        <v>3002</v>
      </c>
      <c r="E1264" s="728" t="s">
        <v>3459</v>
      </c>
      <c r="F1264" s="729" t="s">
        <v>3460</v>
      </c>
      <c r="G1264" s="728" t="s">
        <v>5311</v>
      </c>
      <c r="H1264" s="728" t="s">
        <v>5312</v>
      </c>
      <c r="I1264" s="731">
        <v>1105.8199462890625</v>
      </c>
      <c r="J1264" s="731">
        <v>1</v>
      </c>
      <c r="K1264" s="732">
        <v>1105.8199462890625</v>
      </c>
    </row>
    <row r="1265" spans="1:11" ht="14.4" customHeight="1" x14ac:dyDescent="0.3">
      <c r="A1265" s="726" t="s">
        <v>569</v>
      </c>
      <c r="B1265" s="727" t="s">
        <v>570</v>
      </c>
      <c r="C1265" s="728" t="s">
        <v>3001</v>
      </c>
      <c r="D1265" s="729" t="s">
        <v>3002</v>
      </c>
      <c r="E1265" s="728" t="s">
        <v>3459</v>
      </c>
      <c r="F1265" s="729" t="s">
        <v>3460</v>
      </c>
      <c r="G1265" s="728" t="s">
        <v>5313</v>
      </c>
      <c r="H1265" s="728" t="s">
        <v>5314</v>
      </c>
      <c r="I1265" s="731">
        <v>1105.8150024414062</v>
      </c>
      <c r="J1265" s="731">
        <v>2</v>
      </c>
      <c r="K1265" s="732">
        <v>2211.6300048828125</v>
      </c>
    </row>
    <row r="1266" spans="1:11" ht="14.4" customHeight="1" x14ac:dyDescent="0.3">
      <c r="A1266" s="726" t="s">
        <v>569</v>
      </c>
      <c r="B1266" s="727" t="s">
        <v>570</v>
      </c>
      <c r="C1266" s="728" t="s">
        <v>3001</v>
      </c>
      <c r="D1266" s="729" t="s">
        <v>3002</v>
      </c>
      <c r="E1266" s="728" t="s">
        <v>3459</v>
      </c>
      <c r="F1266" s="729" t="s">
        <v>3460</v>
      </c>
      <c r="G1266" s="728" t="s">
        <v>5315</v>
      </c>
      <c r="H1266" s="728" t="s">
        <v>5316</v>
      </c>
      <c r="I1266" s="731">
        <v>1135.4044966264205</v>
      </c>
      <c r="J1266" s="731">
        <v>13</v>
      </c>
      <c r="K1266" s="732">
        <v>14760.32958984375</v>
      </c>
    </row>
    <row r="1267" spans="1:11" ht="14.4" customHeight="1" x14ac:dyDescent="0.3">
      <c r="A1267" s="726" t="s">
        <v>569</v>
      </c>
      <c r="B1267" s="727" t="s">
        <v>570</v>
      </c>
      <c r="C1267" s="728" t="s">
        <v>3001</v>
      </c>
      <c r="D1267" s="729" t="s">
        <v>3002</v>
      </c>
      <c r="E1267" s="728" t="s">
        <v>3459</v>
      </c>
      <c r="F1267" s="729" t="s">
        <v>3460</v>
      </c>
      <c r="G1267" s="728" t="s">
        <v>5317</v>
      </c>
      <c r="H1267" s="728" t="s">
        <v>5318</v>
      </c>
      <c r="I1267" s="731">
        <v>1132.7108709161932</v>
      </c>
      <c r="J1267" s="731">
        <v>16</v>
      </c>
      <c r="K1267" s="732">
        <v>18136.62939453125</v>
      </c>
    </row>
    <row r="1268" spans="1:11" ht="14.4" customHeight="1" x14ac:dyDescent="0.3">
      <c r="A1268" s="726" t="s">
        <v>569</v>
      </c>
      <c r="B1268" s="727" t="s">
        <v>570</v>
      </c>
      <c r="C1268" s="728" t="s">
        <v>3001</v>
      </c>
      <c r="D1268" s="729" t="s">
        <v>3002</v>
      </c>
      <c r="E1268" s="728" t="s">
        <v>3459</v>
      </c>
      <c r="F1268" s="729" t="s">
        <v>3460</v>
      </c>
      <c r="G1268" s="728" t="s">
        <v>5319</v>
      </c>
      <c r="H1268" s="728" t="s">
        <v>5320</v>
      </c>
      <c r="I1268" s="731">
        <v>1133.4646158854166</v>
      </c>
      <c r="J1268" s="731">
        <v>22</v>
      </c>
      <c r="K1268" s="732">
        <v>24950.049072265625</v>
      </c>
    </row>
    <row r="1269" spans="1:11" ht="14.4" customHeight="1" x14ac:dyDescent="0.3">
      <c r="A1269" s="726" t="s">
        <v>569</v>
      </c>
      <c r="B1269" s="727" t="s">
        <v>570</v>
      </c>
      <c r="C1269" s="728" t="s">
        <v>3001</v>
      </c>
      <c r="D1269" s="729" t="s">
        <v>3002</v>
      </c>
      <c r="E1269" s="728" t="s">
        <v>3459</v>
      </c>
      <c r="F1269" s="729" t="s">
        <v>3460</v>
      </c>
      <c r="G1269" s="728" t="s">
        <v>5321</v>
      </c>
      <c r="H1269" s="728" t="s">
        <v>5322</v>
      </c>
      <c r="I1269" s="731">
        <v>1169.6287689208984</v>
      </c>
      <c r="J1269" s="731">
        <v>28</v>
      </c>
      <c r="K1269" s="732">
        <v>32749.66015625</v>
      </c>
    </row>
    <row r="1270" spans="1:11" ht="14.4" customHeight="1" x14ac:dyDescent="0.3">
      <c r="A1270" s="726" t="s">
        <v>569</v>
      </c>
      <c r="B1270" s="727" t="s">
        <v>570</v>
      </c>
      <c r="C1270" s="728" t="s">
        <v>3001</v>
      </c>
      <c r="D1270" s="729" t="s">
        <v>3002</v>
      </c>
      <c r="E1270" s="728" t="s">
        <v>3459</v>
      </c>
      <c r="F1270" s="729" t="s">
        <v>3460</v>
      </c>
      <c r="G1270" s="728" t="s">
        <v>5323</v>
      </c>
      <c r="H1270" s="728" t="s">
        <v>5324</v>
      </c>
      <c r="I1270" s="731">
        <v>1169.6337661743164</v>
      </c>
      <c r="J1270" s="731">
        <v>33</v>
      </c>
      <c r="K1270" s="732">
        <v>38598.059814453125</v>
      </c>
    </row>
    <row r="1271" spans="1:11" ht="14.4" customHeight="1" x14ac:dyDescent="0.3">
      <c r="A1271" s="726" t="s">
        <v>569</v>
      </c>
      <c r="B1271" s="727" t="s">
        <v>570</v>
      </c>
      <c r="C1271" s="728" t="s">
        <v>3001</v>
      </c>
      <c r="D1271" s="729" t="s">
        <v>3002</v>
      </c>
      <c r="E1271" s="728" t="s">
        <v>3459</v>
      </c>
      <c r="F1271" s="729" t="s">
        <v>3460</v>
      </c>
      <c r="G1271" s="728" t="s">
        <v>5325</v>
      </c>
      <c r="H1271" s="728" t="s">
        <v>5326</v>
      </c>
      <c r="I1271" s="731">
        <v>1169.6310180664063</v>
      </c>
      <c r="J1271" s="731">
        <v>38</v>
      </c>
      <c r="K1271" s="732">
        <v>44445.8896484375</v>
      </c>
    </row>
    <row r="1272" spans="1:11" ht="14.4" customHeight="1" x14ac:dyDescent="0.3">
      <c r="A1272" s="726" t="s">
        <v>569</v>
      </c>
      <c r="B1272" s="727" t="s">
        <v>570</v>
      </c>
      <c r="C1272" s="728" t="s">
        <v>3001</v>
      </c>
      <c r="D1272" s="729" t="s">
        <v>3002</v>
      </c>
      <c r="E1272" s="728" t="s">
        <v>3459</v>
      </c>
      <c r="F1272" s="729" t="s">
        <v>3460</v>
      </c>
      <c r="G1272" s="728" t="s">
        <v>5327</v>
      </c>
      <c r="H1272" s="728" t="s">
        <v>5328</v>
      </c>
      <c r="I1272" s="731">
        <v>1199.308349609375</v>
      </c>
      <c r="J1272" s="731">
        <v>11</v>
      </c>
      <c r="K1272" s="732">
        <v>13192.41015625</v>
      </c>
    </row>
    <row r="1273" spans="1:11" ht="14.4" customHeight="1" x14ac:dyDescent="0.3">
      <c r="A1273" s="726" t="s">
        <v>569</v>
      </c>
      <c r="B1273" s="727" t="s">
        <v>570</v>
      </c>
      <c r="C1273" s="728" t="s">
        <v>3001</v>
      </c>
      <c r="D1273" s="729" t="s">
        <v>3002</v>
      </c>
      <c r="E1273" s="728" t="s">
        <v>3459</v>
      </c>
      <c r="F1273" s="729" t="s">
        <v>3460</v>
      </c>
      <c r="G1273" s="728" t="s">
        <v>5329</v>
      </c>
      <c r="H1273" s="728" t="s">
        <v>5330</v>
      </c>
      <c r="I1273" s="731">
        <v>1199.280029296875</v>
      </c>
      <c r="J1273" s="731">
        <v>6</v>
      </c>
      <c r="K1273" s="732">
        <v>7195.670166015625</v>
      </c>
    </row>
    <row r="1274" spans="1:11" ht="14.4" customHeight="1" x14ac:dyDescent="0.3">
      <c r="A1274" s="726" t="s">
        <v>569</v>
      </c>
      <c r="B1274" s="727" t="s">
        <v>570</v>
      </c>
      <c r="C1274" s="728" t="s">
        <v>3001</v>
      </c>
      <c r="D1274" s="729" t="s">
        <v>3002</v>
      </c>
      <c r="E1274" s="728" t="s">
        <v>3459</v>
      </c>
      <c r="F1274" s="729" t="s">
        <v>3460</v>
      </c>
      <c r="G1274" s="728" t="s">
        <v>5331</v>
      </c>
      <c r="H1274" s="728" t="s">
        <v>5332</v>
      </c>
      <c r="I1274" s="731">
        <v>1199.280029296875</v>
      </c>
      <c r="J1274" s="731">
        <v>3</v>
      </c>
      <c r="K1274" s="732">
        <v>3597.840087890625</v>
      </c>
    </row>
    <row r="1275" spans="1:11" ht="14.4" customHeight="1" x14ac:dyDescent="0.3">
      <c r="A1275" s="726" t="s">
        <v>569</v>
      </c>
      <c r="B1275" s="727" t="s">
        <v>570</v>
      </c>
      <c r="C1275" s="728" t="s">
        <v>3001</v>
      </c>
      <c r="D1275" s="729" t="s">
        <v>3002</v>
      </c>
      <c r="E1275" s="728" t="s">
        <v>3459</v>
      </c>
      <c r="F1275" s="729" t="s">
        <v>3460</v>
      </c>
      <c r="G1275" s="728" t="s">
        <v>5333</v>
      </c>
      <c r="H1275" s="728" t="s">
        <v>5334</v>
      </c>
      <c r="I1275" s="731">
        <v>1239.699951171875</v>
      </c>
      <c r="J1275" s="731">
        <v>1</v>
      </c>
      <c r="K1275" s="732">
        <v>1239.699951171875</v>
      </c>
    </row>
    <row r="1276" spans="1:11" ht="14.4" customHeight="1" x14ac:dyDescent="0.3">
      <c r="A1276" s="726" t="s">
        <v>569</v>
      </c>
      <c r="B1276" s="727" t="s">
        <v>570</v>
      </c>
      <c r="C1276" s="728" t="s">
        <v>3001</v>
      </c>
      <c r="D1276" s="729" t="s">
        <v>3002</v>
      </c>
      <c r="E1276" s="728" t="s">
        <v>3459</v>
      </c>
      <c r="F1276" s="729" t="s">
        <v>3460</v>
      </c>
      <c r="G1276" s="728" t="s">
        <v>5335</v>
      </c>
      <c r="H1276" s="728" t="s">
        <v>5336</v>
      </c>
      <c r="I1276" s="731">
        <v>0.10999999940395355</v>
      </c>
      <c r="J1276" s="731">
        <v>3</v>
      </c>
      <c r="K1276" s="732">
        <v>0.34000000357627869</v>
      </c>
    </row>
    <row r="1277" spans="1:11" ht="14.4" customHeight="1" x14ac:dyDescent="0.3">
      <c r="A1277" s="726" t="s">
        <v>569</v>
      </c>
      <c r="B1277" s="727" t="s">
        <v>570</v>
      </c>
      <c r="C1277" s="728" t="s">
        <v>3001</v>
      </c>
      <c r="D1277" s="729" t="s">
        <v>3002</v>
      </c>
      <c r="E1277" s="728" t="s">
        <v>3459</v>
      </c>
      <c r="F1277" s="729" t="s">
        <v>3460</v>
      </c>
      <c r="G1277" s="728" t="s">
        <v>5337</v>
      </c>
      <c r="H1277" s="728" t="s">
        <v>5338</v>
      </c>
      <c r="I1277" s="731">
        <v>805</v>
      </c>
      <c r="J1277" s="731">
        <v>1</v>
      </c>
      <c r="K1277" s="732">
        <v>805</v>
      </c>
    </row>
    <row r="1278" spans="1:11" ht="14.4" customHeight="1" x14ac:dyDescent="0.3">
      <c r="A1278" s="726" t="s">
        <v>569</v>
      </c>
      <c r="B1278" s="727" t="s">
        <v>570</v>
      </c>
      <c r="C1278" s="728" t="s">
        <v>3001</v>
      </c>
      <c r="D1278" s="729" t="s">
        <v>3002</v>
      </c>
      <c r="E1278" s="728" t="s">
        <v>3459</v>
      </c>
      <c r="F1278" s="729" t="s">
        <v>3460</v>
      </c>
      <c r="G1278" s="728" t="s">
        <v>5339</v>
      </c>
      <c r="H1278" s="728" t="s">
        <v>5340</v>
      </c>
      <c r="I1278" s="731">
        <v>0.10999999940395355</v>
      </c>
      <c r="J1278" s="731">
        <v>3</v>
      </c>
      <c r="K1278" s="732">
        <v>0.34000000357627869</v>
      </c>
    </row>
    <row r="1279" spans="1:11" ht="14.4" customHeight="1" x14ac:dyDescent="0.3">
      <c r="A1279" s="726" t="s">
        <v>569</v>
      </c>
      <c r="B1279" s="727" t="s">
        <v>570</v>
      </c>
      <c r="C1279" s="728" t="s">
        <v>3001</v>
      </c>
      <c r="D1279" s="729" t="s">
        <v>3002</v>
      </c>
      <c r="E1279" s="728" t="s">
        <v>3459</v>
      </c>
      <c r="F1279" s="729" t="s">
        <v>3460</v>
      </c>
      <c r="G1279" s="728" t="s">
        <v>5341</v>
      </c>
      <c r="H1279" s="728" t="s">
        <v>5342</v>
      </c>
      <c r="I1279" s="731">
        <v>0.11999999731779099</v>
      </c>
      <c r="J1279" s="731">
        <v>2</v>
      </c>
      <c r="K1279" s="732">
        <v>0.23000000417232513</v>
      </c>
    </row>
    <row r="1280" spans="1:11" ht="14.4" customHeight="1" x14ac:dyDescent="0.3">
      <c r="A1280" s="726" t="s">
        <v>569</v>
      </c>
      <c r="B1280" s="727" t="s">
        <v>570</v>
      </c>
      <c r="C1280" s="728" t="s">
        <v>3001</v>
      </c>
      <c r="D1280" s="729" t="s">
        <v>3002</v>
      </c>
      <c r="E1280" s="728" t="s">
        <v>3459</v>
      </c>
      <c r="F1280" s="729" t="s">
        <v>3460</v>
      </c>
      <c r="G1280" s="728" t="s">
        <v>5343</v>
      </c>
      <c r="H1280" s="728" t="s">
        <v>5344</v>
      </c>
      <c r="I1280" s="731">
        <v>527.8499755859375</v>
      </c>
      <c r="J1280" s="731">
        <v>1</v>
      </c>
      <c r="K1280" s="732">
        <v>527.8499755859375</v>
      </c>
    </row>
    <row r="1281" spans="1:11" ht="14.4" customHeight="1" x14ac:dyDescent="0.3">
      <c r="A1281" s="726" t="s">
        <v>569</v>
      </c>
      <c r="B1281" s="727" t="s">
        <v>570</v>
      </c>
      <c r="C1281" s="728" t="s">
        <v>3001</v>
      </c>
      <c r="D1281" s="729" t="s">
        <v>3002</v>
      </c>
      <c r="E1281" s="728" t="s">
        <v>3459</v>
      </c>
      <c r="F1281" s="729" t="s">
        <v>3460</v>
      </c>
      <c r="G1281" s="728" t="s">
        <v>5345</v>
      </c>
      <c r="H1281" s="728" t="s">
        <v>5346</v>
      </c>
      <c r="I1281" s="731">
        <v>527.8499755859375</v>
      </c>
      <c r="J1281" s="731">
        <v>1</v>
      </c>
      <c r="K1281" s="732">
        <v>527.8499755859375</v>
      </c>
    </row>
    <row r="1282" spans="1:11" ht="14.4" customHeight="1" x14ac:dyDescent="0.3">
      <c r="A1282" s="726" t="s">
        <v>569</v>
      </c>
      <c r="B1282" s="727" t="s">
        <v>570</v>
      </c>
      <c r="C1282" s="728" t="s">
        <v>3001</v>
      </c>
      <c r="D1282" s="729" t="s">
        <v>3002</v>
      </c>
      <c r="E1282" s="728" t="s">
        <v>3459</v>
      </c>
      <c r="F1282" s="729" t="s">
        <v>3460</v>
      </c>
      <c r="G1282" s="728" t="s">
        <v>5347</v>
      </c>
      <c r="H1282" s="728" t="s">
        <v>5348</v>
      </c>
      <c r="I1282" s="731">
        <v>527.8499755859375</v>
      </c>
      <c r="J1282" s="731">
        <v>3</v>
      </c>
      <c r="K1282" s="732">
        <v>1583.550048828125</v>
      </c>
    </row>
    <row r="1283" spans="1:11" ht="14.4" customHeight="1" x14ac:dyDescent="0.3">
      <c r="A1283" s="726" t="s">
        <v>569</v>
      </c>
      <c r="B1283" s="727" t="s">
        <v>570</v>
      </c>
      <c r="C1283" s="728" t="s">
        <v>3001</v>
      </c>
      <c r="D1283" s="729" t="s">
        <v>3002</v>
      </c>
      <c r="E1283" s="728" t="s">
        <v>3459</v>
      </c>
      <c r="F1283" s="729" t="s">
        <v>3460</v>
      </c>
      <c r="G1283" s="728" t="s">
        <v>5349</v>
      </c>
      <c r="H1283" s="728" t="s">
        <v>5350</v>
      </c>
      <c r="I1283" s="731">
        <v>527.8499755859375</v>
      </c>
      <c r="J1283" s="731">
        <v>7</v>
      </c>
      <c r="K1283" s="732">
        <v>3694.949951171875</v>
      </c>
    </row>
    <row r="1284" spans="1:11" ht="14.4" customHeight="1" x14ac:dyDescent="0.3">
      <c r="A1284" s="726" t="s">
        <v>569</v>
      </c>
      <c r="B1284" s="727" t="s">
        <v>570</v>
      </c>
      <c r="C1284" s="728" t="s">
        <v>3001</v>
      </c>
      <c r="D1284" s="729" t="s">
        <v>3002</v>
      </c>
      <c r="E1284" s="728" t="s">
        <v>3459</v>
      </c>
      <c r="F1284" s="729" t="s">
        <v>3460</v>
      </c>
      <c r="G1284" s="728" t="s">
        <v>5351</v>
      </c>
      <c r="H1284" s="728" t="s">
        <v>5352</v>
      </c>
      <c r="I1284" s="731">
        <v>527.8499755859375</v>
      </c>
      <c r="J1284" s="731">
        <v>4</v>
      </c>
      <c r="K1284" s="732">
        <v>2111.4000244140625</v>
      </c>
    </row>
    <row r="1285" spans="1:11" ht="14.4" customHeight="1" x14ac:dyDescent="0.3">
      <c r="A1285" s="726" t="s">
        <v>569</v>
      </c>
      <c r="B1285" s="727" t="s">
        <v>570</v>
      </c>
      <c r="C1285" s="728" t="s">
        <v>3001</v>
      </c>
      <c r="D1285" s="729" t="s">
        <v>3002</v>
      </c>
      <c r="E1285" s="728" t="s">
        <v>3459</v>
      </c>
      <c r="F1285" s="729" t="s">
        <v>3460</v>
      </c>
      <c r="G1285" s="728" t="s">
        <v>5353</v>
      </c>
      <c r="H1285" s="728" t="s">
        <v>5354</v>
      </c>
      <c r="I1285" s="731">
        <v>725.55999755859375</v>
      </c>
      <c r="J1285" s="731">
        <v>1</v>
      </c>
      <c r="K1285" s="732">
        <v>725.55999755859375</v>
      </c>
    </row>
    <row r="1286" spans="1:11" ht="14.4" customHeight="1" x14ac:dyDescent="0.3">
      <c r="A1286" s="726" t="s">
        <v>569</v>
      </c>
      <c r="B1286" s="727" t="s">
        <v>570</v>
      </c>
      <c r="C1286" s="728" t="s">
        <v>3001</v>
      </c>
      <c r="D1286" s="729" t="s">
        <v>3002</v>
      </c>
      <c r="E1286" s="728" t="s">
        <v>3459</v>
      </c>
      <c r="F1286" s="729" t="s">
        <v>3460</v>
      </c>
      <c r="G1286" s="728" t="s">
        <v>5355</v>
      </c>
      <c r="H1286" s="728" t="s">
        <v>5356</v>
      </c>
      <c r="I1286" s="731">
        <v>725.55999755859375</v>
      </c>
      <c r="J1286" s="731">
        <v>1</v>
      </c>
      <c r="K1286" s="732">
        <v>725.55999755859375</v>
      </c>
    </row>
    <row r="1287" spans="1:11" ht="14.4" customHeight="1" x14ac:dyDescent="0.3">
      <c r="A1287" s="726" t="s">
        <v>569</v>
      </c>
      <c r="B1287" s="727" t="s">
        <v>570</v>
      </c>
      <c r="C1287" s="728" t="s">
        <v>3001</v>
      </c>
      <c r="D1287" s="729" t="s">
        <v>3002</v>
      </c>
      <c r="E1287" s="728" t="s">
        <v>3459</v>
      </c>
      <c r="F1287" s="729" t="s">
        <v>3460</v>
      </c>
      <c r="G1287" s="728" t="s">
        <v>5357</v>
      </c>
      <c r="H1287" s="728" t="s">
        <v>5358</v>
      </c>
      <c r="I1287" s="731">
        <v>725.5</v>
      </c>
      <c r="J1287" s="731">
        <v>2</v>
      </c>
      <c r="K1287" s="732">
        <v>1451</v>
      </c>
    </row>
    <row r="1288" spans="1:11" ht="14.4" customHeight="1" x14ac:dyDescent="0.3">
      <c r="A1288" s="726" t="s">
        <v>569</v>
      </c>
      <c r="B1288" s="727" t="s">
        <v>570</v>
      </c>
      <c r="C1288" s="728" t="s">
        <v>3001</v>
      </c>
      <c r="D1288" s="729" t="s">
        <v>3002</v>
      </c>
      <c r="E1288" s="728" t="s">
        <v>3459</v>
      </c>
      <c r="F1288" s="729" t="s">
        <v>3460</v>
      </c>
      <c r="G1288" s="728" t="s">
        <v>5359</v>
      </c>
      <c r="H1288" s="728" t="s">
        <v>5360</v>
      </c>
      <c r="I1288" s="731">
        <v>779.530029296875</v>
      </c>
      <c r="J1288" s="731">
        <v>2</v>
      </c>
      <c r="K1288" s="732">
        <v>1559.06005859375</v>
      </c>
    </row>
    <row r="1289" spans="1:11" ht="14.4" customHeight="1" x14ac:dyDescent="0.3">
      <c r="A1289" s="726" t="s">
        <v>569</v>
      </c>
      <c r="B1289" s="727" t="s">
        <v>570</v>
      </c>
      <c r="C1289" s="728" t="s">
        <v>3001</v>
      </c>
      <c r="D1289" s="729" t="s">
        <v>3002</v>
      </c>
      <c r="E1289" s="728" t="s">
        <v>3459</v>
      </c>
      <c r="F1289" s="729" t="s">
        <v>3460</v>
      </c>
      <c r="G1289" s="728" t="s">
        <v>5361</v>
      </c>
      <c r="H1289" s="728" t="s">
        <v>5362</v>
      </c>
      <c r="I1289" s="731">
        <v>779.530029296875</v>
      </c>
      <c r="J1289" s="731">
        <v>2</v>
      </c>
      <c r="K1289" s="732">
        <v>1559.06005859375</v>
      </c>
    </row>
    <row r="1290" spans="1:11" ht="14.4" customHeight="1" x14ac:dyDescent="0.3">
      <c r="A1290" s="726" t="s">
        <v>569</v>
      </c>
      <c r="B1290" s="727" t="s">
        <v>570</v>
      </c>
      <c r="C1290" s="728" t="s">
        <v>3001</v>
      </c>
      <c r="D1290" s="729" t="s">
        <v>3002</v>
      </c>
      <c r="E1290" s="728" t="s">
        <v>3459</v>
      </c>
      <c r="F1290" s="729" t="s">
        <v>3460</v>
      </c>
      <c r="G1290" s="728" t="s">
        <v>5363</v>
      </c>
      <c r="H1290" s="728" t="s">
        <v>5364</v>
      </c>
      <c r="I1290" s="731">
        <v>791.16998291015625</v>
      </c>
      <c r="J1290" s="731">
        <v>1</v>
      </c>
      <c r="K1290" s="732">
        <v>791.16998291015625</v>
      </c>
    </row>
    <row r="1291" spans="1:11" ht="14.4" customHeight="1" x14ac:dyDescent="0.3">
      <c r="A1291" s="726" t="s">
        <v>569</v>
      </c>
      <c r="B1291" s="727" t="s">
        <v>570</v>
      </c>
      <c r="C1291" s="728" t="s">
        <v>3001</v>
      </c>
      <c r="D1291" s="729" t="s">
        <v>3002</v>
      </c>
      <c r="E1291" s="728" t="s">
        <v>3459</v>
      </c>
      <c r="F1291" s="729" t="s">
        <v>3460</v>
      </c>
      <c r="G1291" s="728" t="s">
        <v>5365</v>
      </c>
      <c r="H1291" s="728" t="s">
        <v>5366</v>
      </c>
      <c r="I1291" s="731">
        <v>851.58001708984375</v>
      </c>
      <c r="J1291" s="731">
        <v>1</v>
      </c>
      <c r="K1291" s="732">
        <v>851.58001708984375</v>
      </c>
    </row>
    <row r="1292" spans="1:11" ht="14.4" customHeight="1" x14ac:dyDescent="0.3">
      <c r="A1292" s="726" t="s">
        <v>569</v>
      </c>
      <c r="B1292" s="727" t="s">
        <v>570</v>
      </c>
      <c r="C1292" s="728" t="s">
        <v>3001</v>
      </c>
      <c r="D1292" s="729" t="s">
        <v>3002</v>
      </c>
      <c r="E1292" s="728" t="s">
        <v>3459</v>
      </c>
      <c r="F1292" s="729" t="s">
        <v>3460</v>
      </c>
      <c r="G1292" s="728" t="s">
        <v>5367</v>
      </c>
      <c r="H1292" s="728" t="s">
        <v>5368</v>
      </c>
      <c r="I1292" s="731">
        <v>912</v>
      </c>
      <c r="J1292" s="731">
        <v>2</v>
      </c>
      <c r="K1292" s="732">
        <v>1824</v>
      </c>
    </row>
    <row r="1293" spans="1:11" ht="14.4" customHeight="1" x14ac:dyDescent="0.3">
      <c r="A1293" s="726" t="s">
        <v>569</v>
      </c>
      <c r="B1293" s="727" t="s">
        <v>570</v>
      </c>
      <c r="C1293" s="728" t="s">
        <v>3001</v>
      </c>
      <c r="D1293" s="729" t="s">
        <v>3002</v>
      </c>
      <c r="E1293" s="728" t="s">
        <v>3459</v>
      </c>
      <c r="F1293" s="729" t="s">
        <v>3460</v>
      </c>
      <c r="G1293" s="728" t="s">
        <v>5369</v>
      </c>
      <c r="H1293" s="728" t="s">
        <v>5370</v>
      </c>
      <c r="I1293" s="731">
        <v>1022.5800170898437</v>
      </c>
      <c r="J1293" s="731">
        <v>3</v>
      </c>
      <c r="K1293" s="732">
        <v>3067.72998046875</v>
      </c>
    </row>
    <row r="1294" spans="1:11" ht="14.4" customHeight="1" x14ac:dyDescent="0.3">
      <c r="A1294" s="726" t="s">
        <v>569</v>
      </c>
      <c r="B1294" s="727" t="s">
        <v>570</v>
      </c>
      <c r="C1294" s="728" t="s">
        <v>3001</v>
      </c>
      <c r="D1294" s="729" t="s">
        <v>3002</v>
      </c>
      <c r="E1294" s="728" t="s">
        <v>3459</v>
      </c>
      <c r="F1294" s="729" t="s">
        <v>3460</v>
      </c>
      <c r="G1294" s="728" t="s">
        <v>5371</v>
      </c>
      <c r="H1294" s="728" t="s">
        <v>5372</v>
      </c>
      <c r="I1294" s="731">
        <v>943</v>
      </c>
      <c r="J1294" s="731">
        <v>3</v>
      </c>
      <c r="K1294" s="732">
        <v>2829</v>
      </c>
    </row>
    <row r="1295" spans="1:11" ht="14.4" customHeight="1" x14ac:dyDescent="0.3">
      <c r="A1295" s="726" t="s">
        <v>569</v>
      </c>
      <c r="B1295" s="727" t="s">
        <v>570</v>
      </c>
      <c r="C1295" s="728" t="s">
        <v>3001</v>
      </c>
      <c r="D1295" s="729" t="s">
        <v>3002</v>
      </c>
      <c r="E1295" s="728" t="s">
        <v>3459</v>
      </c>
      <c r="F1295" s="729" t="s">
        <v>3460</v>
      </c>
      <c r="G1295" s="728" t="s">
        <v>5373</v>
      </c>
      <c r="H1295" s="728" t="s">
        <v>5374</v>
      </c>
      <c r="I1295" s="731">
        <v>943</v>
      </c>
      <c r="J1295" s="731">
        <v>1</v>
      </c>
      <c r="K1295" s="732">
        <v>943</v>
      </c>
    </row>
    <row r="1296" spans="1:11" ht="14.4" customHeight="1" x14ac:dyDescent="0.3">
      <c r="A1296" s="726" t="s">
        <v>569</v>
      </c>
      <c r="B1296" s="727" t="s">
        <v>570</v>
      </c>
      <c r="C1296" s="728" t="s">
        <v>3001</v>
      </c>
      <c r="D1296" s="729" t="s">
        <v>3002</v>
      </c>
      <c r="E1296" s="728" t="s">
        <v>3459</v>
      </c>
      <c r="F1296" s="729" t="s">
        <v>3460</v>
      </c>
      <c r="G1296" s="728" t="s">
        <v>5375</v>
      </c>
      <c r="H1296" s="728" t="s">
        <v>5376</v>
      </c>
      <c r="I1296" s="731">
        <v>990.1500244140625</v>
      </c>
      <c r="J1296" s="731">
        <v>4</v>
      </c>
      <c r="K1296" s="732">
        <v>3960.60009765625</v>
      </c>
    </row>
    <row r="1297" spans="1:11" ht="14.4" customHeight="1" x14ac:dyDescent="0.3">
      <c r="A1297" s="726" t="s">
        <v>569</v>
      </c>
      <c r="B1297" s="727" t="s">
        <v>570</v>
      </c>
      <c r="C1297" s="728" t="s">
        <v>3001</v>
      </c>
      <c r="D1297" s="729" t="s">
        <v>3002</v>
      </c>
      <c r="E1297" s="728" t="s">
        <v>3459</v>
      </c>
      <c r="F1297" s="729" t="s">
        <v>3460</v>
      </c>
      <c r="G1297" s="728" t="s">
        <v>5377</v>
      </c>
      <c r="H1297" s="728" t="s">
        <v>5378</v>
      </c>
      <c r="I1297" s="731">
        <v>506</v>
      </c>
      <c r="J1297" s="731">
        <v>2</v>
      </c>
      <c r="K1297" s="732">
        <v>1012</v>
      </c>
    </row>
    <row r="1298" spans="1:11" ht="14.4" customHeight="1" x14ac:dyDescent="0.3">
      <c r="A1298" s="726" t="s">
        <v>569</v>
      </c>
      <c r="B1298" s="727" t="s">
        <v>570</v>
      </c>
      <c r="C1298" s="728" t="s">
        <v>3001</v>
      </c>
      <c r="D1298" s="729" t="s">
        <v>3002</v>
      </c>
      <c r="E1298" s="728" t="s">
        <v>3459</v>
      </c>
      <c r="F1298" s="729" t="s">
        <v>3460</v>
      </c>
      <c r="G1298" s="728" t="s">
        <v>5379</v>
      </c>
      <c r="H1298" s="728" t="s">
        <v>5380</v>
      </c>
      <c r="I1298" s="731">
        <v>6707.9501953125</v>
      </c>
      <c r="J1298" s="731">
        <v>1</v>
      </c>
      <c r="K1298" s="732">
        <v>6707.9501953125</v>
      </c>
    </row>
    <row r="1299" spans="1:11" ht="14.4" customHeight="1" x14ac:dyDescent="0.3">
      <c r="A1299" s="726" t="s">
        <v>569</v>
      </c>
      <c r="B1299" s="727" t="s">
        <v>570</v>
      </c>
      <c r="C1299" s="728" t="s">
        <v>3001</v>
      </c>
      <c r="D1299" s="729" t="s">
        <v>3002</v>
      </c>
      <c r="E1299" s="728" t="s">
        <v>3459</v>
      </c>
      <c r="F1299" s="729" t="s">
        <v>3460</v>
      </c>
      <c r="G1299" s="728" t="s">
        <v>5381</v>
      </c>
      <c r="H1299" s="728" t="s">
        <v>5382</v>
      </c>
      <c r="I1299" s="731">
        <v>1864.550048828125</v>
      </c>
      <c r="J1299" s="731">
        <v>1</v>
      </c>
      <c r="K1299" s="732">
        <v>1864.550048828125</v>
      </c>
    </row>
    <row r="1300" spans="1:11" ht="14.4" customHeight="1" x14ac:dyDescent="0.3">
      <c r="A1300" s="726" t="s">
        <v>569</v>
      </c>
      <c r="B1300" s="727" t="s">
        <v>570</v>
      </c>
      <c r="C1300" s="728" t="s">
        <v>3001</v>
      </c>
      <c r="D1300" s="729" t="s">
        <v>3002</v>
      </c>
      <c r="E1300" s="728" t="s">
        <v>3459</v>
      </c>
      <c r="F1300" s="729" t="s">
        <v>3460</v>
      </c>
      <c r="G1300" s="728" t="s">
        <v>5383</v>
      </c>
      <c r="H1300" s="728" t="s">
        <v>5384</v>
      </c>
      <c r="I1300" s="731">
        <v>4823.7900390625</v>
      </c>
      <c r="J1300" s="731">
        <v>1</v>
      </c>
      <c r="K1300" s="732">
        <v>4823.7900390625</v>
      </c>
    </row>
    <row r="1301" spans="1:11" ht="14.4" customHeight="1" x14ac:dyDescent="0.3">
      <c r="A1301" s="726" t="s">
        <v>569</v>
      </c>
      <c r="B1301" s="727" t="s">
        <v>570</v>
      </c>
      <c r="C1301" s="728" t="s">
        <v>3001</v>
      </c>
      <c r="D1301" s="729" t="s">
        <v>3002</v>
      </c>
      <c r="E1301" s="728" t="s">
        <v>3459</v>
      </c>
      <c r="F1301" s="729" t="s">
        <v>3460</v>
      </c>
      <c r="G1301" s="728" t="s">
        <v>5385</v>
      </c>
      <c r="H1301" s="728" t="s">
        <v>5386</v>
      </c>
      <c r="I1301" s="731">
        <v>1829.989990234375</v>
      </c>
      <c r="J1301" s="731">
        <v>1</v>
      </c>
      <c r="K1301" s="732">
        <v>1829.989990234375</v>
      </c>
    </row>
    <row r="1302" spans="1:11" ht="14.4" customHeight="1" x14ac:dyDescent="0.3">
      <c r="A1302" s="726" t="s">
        <v>569</v>
      </c>
      <c r="B1302" s="727" t="s">
        <v>570</v>
      </c>
      <c r="C1302" s="728" t="s">
        <v>3001</v>
      </c>
      <c r="D1302" s="729" t="s">
        <v>3002</v>
      </c>
      <c r="E1302" s="728" t="s">
        <v>3459</v>
      </c>
      <c r="F1302" s="729" t="s">
        <v>3460</v>
      </c>
      <c r="G1302" s="728" t="s">
        <v>5387</v>
      </c>
      <c r="H1302" s="728" t="s">
        <v>5388</v>
      </c>
      <c r="I1302" s="731">
        <v>218.77999877929687</v>
      </c>
      <c r="J1302" s="731">
        <v>2</v>
      </c>
      <c r="K1302" s="732">
        <v>437.55999755859375</v>
      </c>
    </row>
    <row r="1303" spans="1:11" ht="14.4" customHeight="1" x14ac:dyDescent="0.3">
      <c r="A1303" s="726" t="s">
        <v>569</v>
      </c>
      <c r="B1303" s="727" t="s">
        <v>570</v>
      </c>
      <c r="C1303" s="728" t="s">
        <v>3001</v>
      </c>
      <c r="D1303" s="729" t="s">
        <v>3002</v>
      </c>
      <c r="E1303" s="728" t="s">
        <v>5389</v>
      </c>
      <c r="F1303" s="729" t="s">
        <v>5390</v>
      </c>
      <c r="G1303" s="728" t="s">
        <v>5391</v>
      </c>
      <c r="H1303" s="728" t="s">
        <v>5392</v>
      </c>
      <c r="I1303" s="731">
        <v>4999.0498046875</v>
      </c>
      <c r="J1303" s="731">
        <v>2</v>
      </c>
      <c r="K1303" s="732">
        <v>9998.099609375</v>
      </c>
    </row>
    <row r="1304" spans="1:11" ht="14.4" customHeight="1" x14ac:dyDescent="0.3">
      <c r="A1304" s="726" t="s">
        <v>569</v>
      </c>
      <c r="B1304" s="727" t="s">
        <v>570</v>
      </c>
      <c r="C1304" s="728" t="s">
        <v>3001</v>
      </c>
      <c r="D1304" s="729" t="s">
        <v>3002</v>
      </c>
      <c r="E1304" s="728" t="s">
        <v>5389</v>
      </c>
      <c r="F1304" s="729" t="s">
        <v>5390</v>
      </c>
      <c r="G1304" s="728" t="s">
        <v>5393</v>
      </c>
      <c r="H1304" s="728" t="s">
        <v>5394</v>
      </c>
      <c r="I1304" s="731">
        <v>4602.73681640625</v>
      </c>
      <c r="J1304" s="731">
        <v>3</v>
      </c>
      <c r="K1304" s="732">
        <v>13808.21044921875</v>
      </c>
    </row>
    <row r="1305" spans="1:11" ht="14.4" customHeight="1" x14ac:dyDescent="0.3">
      <c r="A1305" s="726" t="s">
        <v>569</v>
      </c>
      <c r="B1305" s="727" t="s">
        <v>570</v>
      </c>
      <c r="C1305" s="728" t="s">
        <v>3001</v>
      </c>
      <c r="D1305" s="729" t="s">
        <v>3002</v>
      </c>
      <c r="E1305" s="728" t="s">
        <v>5389</v>
      </c>
      <c r="F1305" s="729" t="s">
        <v>5390</v>
      </c>
      <c r="G1305" s="728" t="s">
        <v>5395</v>
      </c>
      <c r="H1305" s="728" t="s">
        <v>5396</v>
      </c>
      <c r="I1305" s="731">
        <v>11235.8623046875</v>
      </c>
      <c r="J1305" s="731">
        <v>4</v>
      </c>
      <c r="K1305" s="732">
        <v>44943.44921875</v>
      </c>
    </row>
    <row r="1306" spans="1:11" ht="14.4" customHeight="1" x14ac:dyDescent="0.3">
      <c r="A1306" s="726" t="s">
        <v>569</v>
      </c>
      <c r="B1306" s="727" t="s">
        <v>570</v>
      </c>
      <c r="C1306" s="728" t="s">
        <v>3001</v>
      </c>
      <c r="D1306" s="729" t="s">
        <v>3002</v>
      </c>
      <c r="E1306" s="728" t="s">
        <v>5389</v>
      </c>
      <c r="F1306" s="729" t="s">
        <v>5390</v>
      </c>
      <c r="G1306" s="728" t="s">
        <v>5397</v>
      </c>
      <c r="H1306" s="728" t="s">
        <v>5398</v>
      </c>
      <c r="I1306" s="731">
        <v>5636.14990234375</v>
      </c>
      <c r="J1306" s="731">
        <v>1</v>
      </c>
      <c r="K1306" s="732">
        <v>5636.14990234375</v>
      </c>
    </row>
    <row r="1307" spans="1:11" ht="14.4" customHeight="1" x14ac:dyDescent="0.3">
      <c r="A1307" s="726" t="s">
        <v>569</v>
      </c>
      <c r="B1307" s="727" t="s">
        <v>570</v>
      </c>
      <c r="C1307" s="728" t="s">
        <v>3001</v>
      </c>
      <c r="D1307" s="729" t="s">
        <v>3002</v>
      </c>
      <c r="E1307" s="728" t="s">
        <v>5389</v>
      </c>
      <c r="F1307" s="729" t="s">
        <v>5390</v>
      </c>
      <c r="G1307" s="728" t="s">
        <v>5399</v>
      </c>
      <c r="H1307" s="728" t="s">
        <v>5400</v>
      </c>
      <c r="I1307" s="731">
        <v>3661.60009765625</v>
      </c>
      <c r="J1307" s="731">
        <v>2</v>
      </c>
      <c r="K1307" s="732">
        <v>7323.2001953125</v>
      </c>
    </row>
    <row r="1308" spans="1:11" ht="14.4" customHeight="1" x14ac:dyDescent="0.3">
      <c r="A1308" s="726" t="s">
        <v>569</v>
      </c>
      <c r="B1308" s="727" t="s">
        <v>570</v>
      </c>
      <c r="C1308" s="728" t="s">
        <v>3001</v>
      </c>
      <c r="D1308" s="729" t="s">
        <v>3002</v>
      </c>
      <c r="E1308" s="728" t="s">
        <v>5389</v>
      </c>
      <c r="F1308" s="729" t="s">
        <v>5390</v>
      </c>
      <c r="G1308" s="728" t="s">
        <v>5401</v>
      </c>
      <c r="H1308" s="728" t="s">
        <v>5402</v>
      </c>
      <c r="I1308" s="731">
        <v>3450</v>
      </c>
      <c r="J1308" s="731">
        <v>8</v>
      </c>
      <c r="K1308" s="732">
        <v>27600</v>
      </c>
    </row>
    <row r="1309" spans="1:11" ht="14.4" customHeight="1" x14ac:dyDescent="0.3">
      <c r="A1309" s="726" t="s">
        <v>569</v>
      </c>
      <c r="B1309" s="727" t="s">
        <v>570</v>
      </c>
      <c r="C1309" s="728" t="s">
        <v>3001</v>
      </c>
      <c r="D1309" s="729" t="s">
        <v>3002</v>
      </c>
      <c r="E1309" s="728" t="s">
        <v>5389</v>
      </c>
      <c r="F1309" s="729" t="s">
        <v>5390</v>
      </c>
      <c r="G1309" s="728" t="s">
        <v>5403</v>
      </c>
      <c r="H1309" s="728" t="s">
        <v>5404</v>
      </c>
      <c r="I1309" s="731">
        <v>3450</v>
      </c>
      <c r="J1309" s="731">
        <v>5</v>
      </c>
      <c r="K1309" s="732">
        <v>17250</v>
      </c>
    </row>
    <row r="1310" spans="1:11" ht="14.4" customHeight="1" x14ac:dyDescent="0.3">
      <c r="A1310" s="726" t="s">
        <v>569</v>
      </c>
      <c r="B1310" s="727" t="s">
        <v>570</v>
      </c>
      <c r="C1310" s="728" t="s">
        <v>3001</v>
      </c>
      <c r="D1310" s="729" t="s">
        <v>3002</v>
      </c>
      <c r="E1310" s="728" t="s">
        <v>5389</v>
      </c>
      <c r="F1310" s="729" t="s">
        <v>5390</v>
      </c>
      <c r="G1310" s="728" t="s">
        <v>5405</v>
      </c>
      <c r="H1310" s="728" t="s">
        <v>5406</v>
      </c>
      <c r="I1310" s="731">
        <v>4600</v>
      </c>
      <c r="J1310" s="731">
        <v>1</v>
      </c>
      <c r="K1310" s="732">
        <v>4600</v>
      </c>
    </row>
    <row r="1311" spans="1:11" ht="14.4" customHeight="1" x14ac:dyDescent="0.3">
      <c r="A1311" s="726" t="s">
        <v>569</v>
      </c>
      <c r="B1311" s="727" t="s">
        <v>570</v>
      </c>
      <c r="C1311" s="728" t="s">
        <v>3001</v>
      </c>
      <c r="D1311" s="729" t="s">
        <v>3002</v>
      </c>
      <c r="E1311" s="728" t="s">
        <v>5389</v>
      </c>
      <c r="F1311" s="729" t="s">
        <v>5390</v>
      </c>
      <c r="G1311" s="728" t="s">
        <v>5407</v>
      </c>
      <c r="H1311" s="728" t="s">
        <v>5408</v>
      </c>
      <c r="I1311" s="731">
        <v>1656</v>
      </c>
      <c r="J1311" s="731">
        <v>12</v>
      </c>
      <c r="K1311" s="732">
        <v>19872</v>
      </c>
    </row>
    <row r="1312" spans="1:11" ht="14.4" customHeight="1" x14ac:dyDescent="0.3">
      <c r="A1312" s="726" t="s">
        <v>569</v>
      </c>
      <c r="B1312" s="727" t="s">
        <v>570</v>
      </c>
      <c r="C1312" s="728" t="s">
        <v>3001</v>
      </c>
      <c r="D1312" s="729" t="s">
        <v>3002</v>
      </c>
      <c r="E1312" s="728" t="s">
        <v>5389</v>
      </c>
      <c r="F1312" s="729" t="s">
        <v>5390</v>
      </c>
      <c r="G1312" s="728" t="s">
        <v>5409</v>
      </c>
      <c r="H1312" s="728" t="s">
        <v>5410</v>
      </c>
      <c r="I1312" s="731">
        <v>2887.18994140625</v>
      </c>
      <c r="J1312" s="731">
        <v>1</v>
      </c>
      <c r="K1312" s="732">
        <v>2887.18994140625</v>
      </c>
    </row>
    <row r="1313" spans="1:11" ht="14.4" customHeight="1" x14ac:dyDescent="0.3">
      <c r="A1313" s="726" t="s">
        <v>569</v>
      </c>
      <c r="B1313" s="727" t="s">
        <v>570</v>
      </c>
      <c r="C1313" s="728" t="s">
        <v>3001</v>
      </c>
      <c r="D1313" s="729" t="s">
        <v>3002</v>
      </c>
      <c r="E1313" s="728" t="s">
        <v>5389</v>
      </c>
      <c r="F1313" s="729" t="s">
        <v>5390</v>
      </c>
      <c r="G1313" s="728" t="s">
        <v>5411</v>
      </c>
      <c r="H1313" s="728" t="s">
        <v>5412</v>
      </c>
      <c r="I1313" s="731">
        <v>4480</v>
      </c>
      <c r="J1313" s="731">
        <v>3</v>
      </c>
      <c r="K1313" s="732">
        <v>13440</v>
      </c>
    </row>
    <row r="1314" spans="1:11" ht="14.4" customHeight="1" x14ac:dyDescent="0.3">
      <c r="A1314" s="726" t="s">
        <v>569</v>
      </c>
      <c r="B1314" s="727" t="s">
        <v>570</v>
      </c>
      <c r="C1314" s="728" t="s">
        <v>3001</v>
      </c>
      <c r="D1314" s="729" t="s">
        <v>3002</v>
      </c>
      <c r="E1314" s="728" t="s">
        <v>5389</v>
      </c>
      <c r="F1314" s="729" t="s">
        <v>5390</v>
      </c>
      <c r="G1314" s="728" t="s">
        <v>5413</v>
      </c>
      <c r="H1314" s="728" t="s">
        <v>5414</v>
      </c>
      <c r="I1314" s="731">
        <v>1840</v>
      </c>
      <c r="J1314" s="731">
        <v>3</v>
      </c>
      <c r="K1314" s="732">
        <v>5520</v>
      </c>
    </row>
    <row r="1315" spans="1:11" ht="14.4" customHeight="1" x14ac:dyDescent="0.3">
      <c r="A1315" s="726" t="s">
        <v>569</v>
      </c>
      <c r="B1315" s="727" t="s">
        <v>570</v>
      </c>
      <c r="C1315" s="728" t="s">
        <v>3001</v>
      </c>
      <c r="D1315" s="729" t="s">
        <v>3002</v>
      </c>
      <c r="E1315" s="728" t="s">
        <v>5389</v>
      </c>
      <c r="F1315" s="729" t="s">
        <v>5390</v>
      </c>
      <c r="G1315" s="728" t="s">
        <v>5415</v>
      </c>
      <c r="H1315" s="728" t="s">
        <v>5416</v>
      </c>
      <c r="I1315" s="731">
        <v>2753.10009765625</v>
      </c>
      <c r="J1315" s="731">
        <v>1</v>
      </c>
      <c r="K1315" s="732">
        <v>2753.10009765625</v>
      </c>
    </row>
    <row r="1316" spans="1:11" ht="14.4" customHeight="1" x14ac:dyDescent="0.3">
      <c r="A1316" s="726" t="s">
        <v>569</v>
      </c>
      <c r="B1316" s="727" t="s">
        <v>570</v>
      </c>
      <c r="C1316" s="728" t="s">
        <v>3001</v>
      </c>
      <c r="D1316" s="729" t="s">
        <v>3002</v>
      </c>
      <c r="E1316" s="728" t="s">
        <v>5389</v>
      </c>
      <c r="F1316" s="729" t="s">
        <v>5390</v>
      </c>
      <c r="G1316" s="728" t="s">
        <v>5417</v>
      </c>
      <c r="H1316" s="728" t="s">
        <v>5418</v>
      </c>
      <c r="I1316" s="731">
        <v>2753.10009765625</v>
      </c>
      <c r="J1316" s="731">
        <v>1</v>
      </c>
      <c r="K1316" s="732">
        <v>2753.10009765625</v>
      </c>
    </row>
    <row r="1317" spans="1:11" ht="14.4" customHeight="1" x14ac:dyDescent="0.3">
      <c r="A1317" s="726" t="s">
        <v>569</v>
      </c>
      <c r="B1317" s="727" t="s">
        <v>570</v>
      </c>
      <c r="C1317" s="728" t="s">
        <v>3001</v>
      </c>
      <c r="D1317" s="729" t="s">
        <v>3002</v>
      </c>
      <c r="E1317" s="728" t="s">
        <v>5389</v>
      </c>
      <c r="F1317" s="729" t="s">
        <v>5390</v>
      </c>
      <c r="G1317" s="728" t="s">
        <v>5419</v>
      </c>
      <c r="H1317" s="728" t="s">
        <v>5420</v>
      </c>
      <c r="I1317" s="731">
        <v>2753.10009765625</v>
      </c>
      <c r="J1317" s="731">
        <v>1</v>
      </c>
      <c r="K1317" s="732">
        <v>2753.10009765625</v>
      </c>
    </row>
    <row r="1318" spans="1:11" ht="14.4" customHeight="1" x14ac:dyDescent="0.3">
      <c r="A1318" s="726" t="s">
        <v>569</v>
      </c>
      <c r="B1318" s="727" t="s">
        <v>570</v>
      </c>
      <c r="C1318" s="728" t="s">
        <v>3001</v>
      </c>
      <c r="D1318" s="729" t="s">
        <v>3002</v>
      </c>
      <c r="E1318" s="728" t="s">
        <v>5389</v>
      </c>
      <c r="F1318" s="729" t="s">
        <v>5390</v>
      </c>
      <c r="G1318" s="728" t="s">
        <v>5421</v>
      </c>
      <c r="H1318" s="728" t="s">
        <v>5422</v>
      </c>
      <c r="I1318" s="731">
        <v>2753.10009765625</v>
      </c>
      <c r="J1318" s="731">
        <v>1</v>
      </c>
      <c r="K1318" s="732">
        <v>2753.10009765625</v>
      </c>
    </row>
    <row r="1319" spans="1:11" ht="14.4" customHeight="1" x14ac:dyDescent="0.3">
      <c r="A1319" s="726" t="s">
        <v>569</v>
      </c>
      <c r="B1319" s="727" t="s">
        <v>570</v>
      </c>
      <c r="C1319" s="728" t="s">
        <v>3001</v>
      </c>
      <c r="D1319" s="729" t="s">
        <v>3002</v>
      </c>
      <c r="E1319" s="728" t="s">
        <v>3100</v>
      </c>
      <c r="F1319" s="729" t="s">
        <v>3101</v>
      </c>
      <c r="G1319" s="728" t="s">
        <v>5423</v>
      </c>
      <c r="H1319" s="728" t="s">
        <v>5424</v>
      </c>
      <c r="I1319" s="731">
        <v>3630</v>
      </c>
      <c r="J1319" s="731">
        <v>3</v>
      </c>
      <c r="K1319" s="732">
        <v>10890</v>
      </c>
    </row>
    <row r="1320" spans="1:11" ht="14.4" customHeight="1" x14ac:dyDescent="0.3">
      <c r="A1320" s="726" t="s">
        <v>569</v>
      </c>
      <c r="B1320" s="727" t="s">
        <v>570</v>
      </c>
      <c r="C1320" s="728" t="s">
        <v>3001</v>
      </c>
      <c r="D1320" s="729" t="s">
        <v>3002</v>
      </c>
      <c r="E1320" s="728" t="s">
        <v>3100</v>
      </c>
      <c r="F1320" s="729" t="s">
        <v>3101</v>
      </c>
      <c r="G1320" s="728" t="s">
        <v>5425</v>
      </c>
      <c r="H1320" s="728" t="s">
        <v>5426</v>
      </c>
      <c r="I1320" s="731">
        <v>1719.25</v>
      </c>
      <c r="J1320" s="731">
        <v>6</v>
      </c>
      <c r="K1320" s="732">
        <v>10315.5</v>
      </c>
    </row>
    <row r="1321" spans="1:11" ht="14.4" customHeight="1" x14ac:dyDescent="0.3">
      <c r="A1321" s="726" t="s">
        <v>569</v>
      </c>
      <c r="B1321" s="727" t="s">
        <v>570</v>
      </c>
      <c r="C1321" s="728" t="s">
        <v>3001</v>
      </c>
      <c r="D1321" s="729" t="s">
        <v>3002</v>
      </c>
      <c r="E1321" s="728" t="s">
        <v>3100</v>
      </c>
      <c r="F1321" s="729" t="s">
        <v>3101</v>
      </c>
      <c r="G1321" s="728" t="s">
        <v>5427</v>
      </c>
      <c r="H1321" s="728" t="s">
        <v>5428</v>
      </c>
      <c r="I1321" s="731">
        <v>4445.89990234375</v>
      </c>
      <c r="J1321" s="731">
        <v>17</v>
      </c>
      <c r="K1321" s="732">
        <v>75580.29833984375</v>
      </c>
    </row>
    <row r="1322" spans="1:11" ht="14.4" customHeight="1" x14ac:dyDescent="0.3">
      <c r="A1322" s="726" t="s">
        <v>569</v>
      </c>
      <c r="B1322" s="727" t="s">
        <v>570</v>
      </c>
      <c r="C1322" s="728" t="s">
        <v>3001</v>
      </c>
      <c r="D1322" s="729" t="s">
        <v>3002</v>
      </c>
      <c r="E1322" s="728" t="s">
        <v>3100</v>
      </c>
      <c r="F1322" s="729" t="s">
        <v>3101</v>
      </c>
      <c r="G1322" s="728" t="s">
        <v>5429</v>
      </c>
      <c r="H1322" s="728" t="s">
        <v>5430</v>
      </c>
      <c r="I1322" s="731">
        <v>1708.52001953125</v>
      </c>
      <c r="J1322" s="731">
        <v>2</v>
      </c>
      <c r="K1322" s="732">
        <v>3417.0400390625</v>
      </c>
    </row>
    <row r="1323" spans="1:11" ht="14.4" customHeight="1" x14ac:dyDescent="0.3">
      <c r="A1323" s="726" t="s">
        <v>569</v>
      </c>
      <c r="B1323" s="727" t="s">
        <v>570</v>
      </c>
      <c r="C1323" s="728" t="s">
        <v>3001</v>
      </c>
      <c r="D1323" s="729" t="s">
        <v>3002</v>
      </c>
      <c r="E1323" s="728" t="s">
        <v>3100</v>
      </c>
      <c r="F1323" s="729" t="s">
        <v>3101</v>
      </c>
      <c r="G1323" s="728" t="s">
        <v>5431</v>
      </c>
      <c r="H1323" s="728" t="s">
        <v>5432</v>
      </c>
      <c r="I1323" s="731">
        <v>2306.3798828125</v>
      </c>
      <c r="J1323" s="731">
        <v>1</v>
      </c>
      <c r="K1323" s="732">
        <v>2306.3798828125</v>
      </c>
    </row>
    <row r="1324" spans="1:11" ht="14.4" customHeight="1" x14ac:dyDescent="0.3">
      <c r="A1324" s="726" t="s">
        <v>569</v>
      </c>
      <c r="B1324" s="727" t="s">
        <v>570</v>
      </c>
      <c r="C1324" s="728" t="s">
        <v>3001</v>
      </c>
      <c r="D1324" s="729" t="s">
        <v>3002</v>
      </c>
      <c r="E1324" s="728" t="s">
        <v>3100</v>
      </c>
      <c r="F1324" s="729" t="s">
        <v>3101</v>
      </c>
      <c r="G1324" s="728" t="s">
        <v>5433</v>
      </c>
      <c r="H1324" s="728" t="s">
        <v>5434</v>
      </c>
      <c r="I1324" s="731">
        <v>344.44000244140625</v>
      </c>
      <c r="J1324" s="731">
        <v>30</v>
      </c>
      <c r="K1324" s="732">
        <v>10333.159912109375</v>
      </c>
    </row>
    <row r="1325" spans="1:11" ht="14.4" customHeight="1" x14ac:dyDescent="0.3">
      <c r="A1325" s="726" t="s">
        <v>569</v>
      </c>
      <c r="B1325" s="727" t="s">
        <v>570</v>
      </c>
      <c r="C1325" s="728" t="s">
        <v>3001</v>
      </c>
      <c r="D1325" s="729" t="s">
        <v>3002</v>
      </c>
      <c r="E1325" s="728" t="s">
        <v>3100</v>
      </c>
      <c r="F1325" s="729" t="s">
        <v>3101</v>
      </c>
      <c r="G1325" s="728" t="s">
        <v>5435</v>
      </c>
      <c r="H1325" s="728" t="s">
        <v>5436</v>
      </c>
      <c r="I1325" s="731">
        <v>344.44000244140625</v>
      </c>
      <c r="J1325" s="731">
        <v>20</v>
      </c>
      <c r="K1325" s="732">
        <v>6888.77001953125</v>
      </c>
    </row>
    <row r="1326" spans="1:11" ht="14.4" customHeight="1" x14ac:dyDescent="0.3">
      <c r="A1326" s="726" t="s">
        <v>569</v>
      </c>
      <c r="B1326" s="727" t="s">
        <v>570</v>
      </c>
      <c r="C1326" s="728" t="s">
        <v>3001</v>
      </c>
      <c r="D1326" s="729" t="s">
        <v>3002</v>
      </c>
      <c r="E1326" s="728" t="s">
        <v>3100</v>
      </c>
      <c r="F1326" s="729" t="s">
        <v>3101</v>
      </c>
      <c r="G1326" s="728" t="s">
        <v>5437</v>
      </c>
      <c r="H1326" s="728" t="s">
        <v>5438</v>
      </c>
      <c r="I1326" s="731">
        <v>508.79000854492187</v>
      </c>
      <c r="J1326" s="731">
        <v>5</v>
      </c>
      <c r="K1326" s="732">
        <v>2543.9400024414062</v>
      </c>
    </row>
    <row r="1327" spans="1:11" ht="14.4" customHeight="1" x14ac:dyDescent="0.3">
      <c r="A1327" s="726" t="s">
        <v>569</v>
      </c>
      <c r="B1327" s="727" t="s">
        <v>570</v>
      </c>
      <c r="C1327" s="728" t="s">
        <v>3001</v>
      </c>
      <c r="D1327" s="729" t="s">
        <v>3002</v>
      </c>
      <c r="E1327" s="728" t="s">
        <v>3100</v>
      </c>
      <c r="F1327" s="729" t="s">
        <v>3101</v>
      </c>
      <c r="G1327" s="728" t="s">
        <v>5439</v>
      </c>
      <c r="H1327" s="728" t="s">
        <v>5440</v>
      </c>
      <c r="I1327" s="731">
        <v>747.59002685546875</v>
      </c>
      <c r="J1327" s="731">
        <v>1</v>
      </c>
      <c r="K1327" s="732">
        <v>747.59002685546875</v>
      </c>
    </row>
    <row r="1328" spans="1:11" ht="14.4" customHeight="1" x14ac:dyDescent="0.3">
      <c r="A1328" s="726" t="s">
        <v>569</v>
      </c>
      <c r="B1328" s="727" t="s">
        <v>570</v>
      </c>
      <c r="C1328" s="728" t="s">
        <v>3001</v>
      </c>
      <c r="D1328" s="729" t="s">
        <v>3002</v>
      </c>
      <c r="E1328" s="728" t="s">
        <v>3100</v>
      </c>
      <c r="F1328" s="729" t="s">
        <v>3101</v>
      </c>
      <c r="G1328" s="728" t="s">
        <v>5441</v>
      </c>
      <c r="H1328" s="728" t="s">
        <v>5442</v>
      </c>
      <c r="I1328" s="731">
        <v>529.260009765625</v>
      </c>
      <c r="J1328" s="731">
        <v>10</v>
      </c>
      <c r="K1328" s="732">
        <v>5292.64013671875</v>
      </c>
    </row>
    <row r="1329" spans="1:11" ht="14.4" customHeight="1" x14ac:dyDescent="0.3">
      <c r="A1329" s="726" t="s">
        <v>569</v>
      </c>
      <c r="B1329" s="727" t="s">
        <v>570</v>
      </c>
      <c r="C1329" s="728" t="s">
        <v>3001</v>
      </c>
      <c r="D1329" s="729" t="s">
        <v>3002</v>
      </c>
      <c r="E1329" s="728" t="s">
        <v>3100</v>
      </c>
      <c r="F1329" s="729" t="s">
        <v>3101</v>
      </c>
      <c r="G1329" s="728" t="s">
        <v>5443</v>
      </c>
      <c r="H1329" s="728" t="s">
        <v>5444</v>
      </c>
      <c r="I1329" s="731">
        <v>4840</v>
      </c>
      <c r="J1329" s="731">
        <v>2</v>
      </c>
      <c r="K1329" s="732">
        <v>9680</v>
      </c>
    </row>
    <row r="1330" spans="1:11" ht="14.4" customHeight="1" x14ac:dyDescent="0.3">
      <c r="A1330" s="726" t="s">
        <v>569</v>
      </c>
      <c r="B1330" s="727" t="s">
        <v>570</v>
      </c>
      <c r="C1330" s="728" t="s">
        <v>3001</v>
      </c>
      <c r="D1330" s="729" t="s">
        <v>3002</v>
      </c>
      <c r="E1330" s="728" t="s">
        <v>3100</v>
      </c>
      <c r="F1330" s="729" t="s">
        <v>3101</v>
      </c>
      <c r="G1330" s="728" t="s">
        <v>5445</v>
      </c>
      <c r="H1330" s="728" t="s">
        <v>5446</v>
      </c>
      <c r="I1330" s="731">
        <v>4840</v>
      </c>
      <c r="J1330" s="731">
        <v>20</v>
      </c>
      <c r="K1330" s="732">
        <v>96800</v>
      </c>
    </row>
    <row r="1331" spans="1:11" ht="14.4" customHeight="1" x14ac:dyDescent="0.3">
      <c r="A1331" s="726" t="s">
        <v>569</v>
      </c>
      <c r="B1331" s="727" t="s">
        <v>570</v>
      </c>
      <c r="C1331" s="728" t="s">
        <v>3001</v>
      </c>
      <c r="D1331" s="729" t="s">
        <v>3002</v>
      </c>
      <c r="E1331" s="728" t="s">
        <v>3100</v>
      </c>
      <c r="F1331" s="729" t="s">
        <v>3101</v>
      </c>
      <c r="G1331" s="728" t="s">
        <v>5447</v>
      </c>
      <c r="H1331" s="728" t="s">
        <v>5448</v>
      </c>
      <c r="I1331" s="731">
        <v>4840</v>
      </c>
      <c r="J1331" s="731">
        <v>2</v>
      </c>
      <c r="K1331" s="732">
        <v>9680</v>
      </c>
    </row>
    <row r="1332" spans="1:11" ht="14.4" customHeight="1" x14ac:dyDescent="0.3">
      <c r="A1332" s="726" t="s">
        <v>569</v>
      </c>
      <c r="B1332" s="727" t="s">
        <v>570</v>
      </c>
      <c r="C1332" s="728" t="s">
        <v>3001</v>
      </c>
      <c r="D1332" s="729" t="s">
        <v>3002</v>
      </c>
      <c r="E1332" s="728" t="s">
        <v>3100</v>
      </c>
      <c r="F1332" s="729" t="s">
        <v>3101</v>
      </c>
      <c r="G1332" s="728" t="s">
        <v>5449</v>
      </c>
      <c r="H1332" s="728" t="s">
        <v>5450</v>
      </c>
      <c r="I1332" s="731">
        <v>210.64999389648437</v>
      </c>
      <c r="J1332" s="731">
        <v>4</v>
      </c>
      <c r="K1332" s="732">
        <v>842.5999755859375</v>
      </c>
    </row>
    <row r="1333" spans="1:11" ht="14.4" customHeight="1" x14ac:dyDescent="0.3">
      <c r="A1333" s="726" t="s">
        <v>569</v>
      </c>
      <c r="B1333" s="727" t="s">
        <v>570</v>
      </c>
      <c r="C1333" s="728" t="s">
        <v>3001</v>
      </c>
      <c r="D1333" s="729" t="s">
        <v>3002</v>
      </c>
      <c r="E1333" s="728" t="s">
        <v>3100</v>
      </c>
      <c r="F1333" s="729" t="s">
        <v>3101</v>
      </c>
      <c r="G1333" s="728" t="s">
        <v>5451</v>
      </c>
      <c r="H1333" s="728" t="s">
        <v>5452</v>
      </c>
      <c r="I1333" s="731">
        <v>5175</v>
      </c>
      <c r="J1333" s="731">
        <v>1</v>
      </c>
      <c r="K1333" s="732">
        <v>5175</v>
      </c>
    </row>
    <row r="1334" spans="1:11" ht="14.4" customHeight="1" x14ac:dyDescent="0.3">
      <c r="A1334" s="726" t="s">
        <v>569</v>
      </c>
      <c r="B1334" s="727" t="s">
        <v>570</v>
      </c>
      <c r="C1334" s="728" t="s">
        <v>3001</v>
      </c>
      <c r="D1334" s="729" t="s">
        <v>3002</v>
      </c>
      <c r="E1334" s="728" t="s">
        <v>3100</v>
      </c>
      <c r="F1334" s="729" t="s">
        <v>3101</v>
      </c>
      <c r="G1334" s="728" t="s">
        <v>5453</v>
      </c>
      <c r="H1334" s="728" t="s">
        <v>5454</v>
      </c>
      <c r="I1334" s="731">
        <v>1738.800048828125</v>
      </c>
      <c r="J1334" s="731">
        <v>4</v>
      </c>
      <c r="K1334" s="732">
        <v>6955.2001953125</v>
      </c>
    </row>
    <row r="1335" spans="1:11" ht="14.4" customHeight="1" x14ac:dyDescent="0.3">
      <c r="A1335" s="726" t="s">
        <v>569</v>
      </c>
      <c r="B1335" s="727" t="s">
        <v>570</v>
      </c>
      <c r="C1335" s="728" t="s">
        <v>3001</v>
      </c>
      <c r="D1335" s="729" t="s">
        <v>3002</v>
      </c>
      <c r="E1335" s="728" t="s">
        <v>3100</v>
      </c>
      <c r="F1335" s="729" t="s">
        <v>3101</v>
      </c>
      <c r="G1335" s="728" t="s">
        <v>5455</v>
      </c>
      <c r="H1335" s="728" t="s">
        <v>5456</v>
      </c>
      <c r="I1335" s="731">
        <v>1738.800048828125</v>
      </c>
      <c r="J1335" s="731">
        <v>4</v>
      </c>
      <c r="K1335" s="732">
        <v>6955.2001953125</v>
      </c>
    </row>
    <row r="1336" spans="1:11" ht="14.4" customHeight="1" x14ac:dyDescent="0.3">
      <c r="A1336" s="726" t="s">
        <v>569</v>
      </c>
      <c r="B1336" s="727" t="s">
        <v>570</v>
      </c>
      <c r="C1336" s="728" t="s">
        <v>3001</v>
      </c>
      <c r="D1336" s="729" t="s">
        <v>3002</v>
      </c>
      <c r="E1336" s="728" t="s">
        <v>3100</v>
      </c>
      <c r="F1336" s="729" t="s">
        <v>3101</v>
      </c>
      <c r="G1336" s="728" t="s">
        <v>5457</v>
      </c>
      <c r="H1336" s="728" t="s">
        <v>5458</v>
      </c>
      <c r="I1336" s="731">
        <v>3388</v>
      </c>
      <c r="J1336" s="731">
        <v>3</v>
      </c>
      <c r="K1336" s="732">
        <v>10164</v>
      </c>
    </row>
    <row r="1337" spans="1:11" ht="14.4" customHeight="1" x14ac:dyDescent="0.3">
      <c r="A1337" s="726" t="s">
        <v>569</v>
      </c>
      <c r="B1337" s="727" t="s">
        <v>570</v>
      </c>
      <c r="C1337" s="728" t="s">
        <v>3001</v>
      </c>
      <c r="D1337" s="729" t="s">
        <v>3002</v>
      </c>
      <c r="E1337" s="728" t="s">
        <v>3100</v>
      </c>
      <c r="F1337" s="729" t="s">
        <v>3101</v>
      </c>
      <c r="G1337" s="728" t="s">
        <v>5459</v>
      </c>
      <c r="H1337" s="728" t="s">
        <v>5460</v>
      </c>
      <c r="I1337" s="731">
        <v>1717.3499755859375</v>
      </c>
      <c r="J1337" s="731">
        <v>2</v>
      </c>
      <c r="K1337" s="732">
        <v>3434.699951171875</v>
      </c>
    </row>
    <row r="1338" spans="1:11" ht="14.4" customHeight="1" x14ac:dyDescent="0.3">
      <c r="A1338" s="726" t="s">
        <v>569</v>
      </c>
      <c r="B1338" s="727" t="s">
        <v>570</v>
      </c>
      <c r="C1338" s="728" t="s">
        <v>3001</v>
      </c>
      <c r="D1338" s="729" t="s">
        <v>3002</v>
      </c>
      <c r="E1338" s="728" t="s">
        <v>3100</v>
      </c>
      <c r="F1338" s="729" t="s">
        <v>3101</v>
      </c>
      <c r="G1338" s="728" t="s">
        <v>5461</v>
      </c>
      <c r="H1338" s="728" t="s">
        <v>5462</v>
      </c>
      <c r="I1338" s="731">
        <v>26843.849609375</v>
      </c>
      <c r="J1338" s="731">
        <v>1</v>
      </c>
      <c r="K1338" s="732">
        <v>26843.849609375</v>
      </c>
    </row>
    <row r="1339" spans="1:11" ht="14.4" customHeight="1" x14ac:dyDescent="0.3">
      <c r="A1339" s="726" t="s">
        <v>569</v>
      </c>
      <c r="B1339" s="727" t="s">
        <v>570</v>
      </c>
      <c r="C1339" s="728" t="s">
        <v>3001</v>
      </c>
      <c r="D1339" s="729" t="s">
        <v>3002</v>
      </c>
      <c r="E1339" s="728" t="s">
        <v>3100</v>
      </c>
      <c r="F1339" s="729" t="s">
        <v>3101</v>
      </c>
      <c r="G1339" s="728" t="s">
        <v>5463</v>
      </c>
      <c r="H1339" s="728" t="s">
        <v>5464</v>
      </c>
      <c r="I1339" s="731">
        <v>997.03997802734375</v>
      </c>
      <c r="J1339" s="731">
        <v>3</v>
      </c>
      <c r="K1339" s="732">
        <v>2991.1199340820312</v>
      </c>
    </row>
    <row r="1340" spans="1:11" ht="14.4" customHeight="1" x14ac:dyDescent="0.3">
      <c r="A1340" s="726" t="s">
        <v>569</v>
      </c>
      <c r="B1340" s="727" t="s">
        <v>570</v>
      </c>
      <c r="C1340" s="728" t="s">
        <v>3001</v>
      </c>
      <c r="D1340" s="729" t="s">
        <v>3002</v>
      </c>
      <c r="E1340" s="728" t="s">
        <v>3100</v>
      </c>
      <c r="F1340" s="729" t="s">
        <v>3101</v>
      </c>
      <c r="G1340" s="728" t="s">
        <v>5465</v>
      </c>
      <c r="H1340" s="728" t="s">
        <v>5466</v>
      </c>
      <c r="I1340" s="731">
        <v>997.03997802734375</v>
      </c>
      <c r="J1340" s="731">
        <v>1</v>
      </c>
      <c r="K1340" s="732">
        <v>997.03997802734375</v>
      </c>
    </row>
    <row r="1341" spans="1:11" ht="14.4" customHeight="1" x14ac:dyDescent="0.3">
      <c r="A1341" s="726" t="s">
        <v>569</v>
      </c>
      <c r="B1341" s="727" t="s">
        <v>570</v>
      </c>
      <c r="C1341" s="728" t="s">
        <v>3001</v>
      </c>
      <c r="D1341" s="729" t="s">
        <v>3002</v>
      </c>
      <c r="E1341" s="728" t="s">
        <v>3100</v>
      </c>
      <c r="F1341" s="729" t="s">
        <v>3101</v>
      </c>
      <c r="G1341" s="728" t="s">
        <v>5467</v>
      </c>
      <c r="H1341" s="728" t="s">
        <v>5468</v>
      </c>
      <c r="I1341" s="731">
        <v>1043</v>
      </c>
      <c r="J1341" s="731">
        <v>1</v>
      </c>
      <c r="K1341" s="732">
        <v>1043</v>
      </c>
    </row>
    <row r="1342" spans="1:11" ht="14.4" customHeight="1" x14ac:dyDescent="0.3">
      <c r="A1342" s="726" t="s">
        <v>569</v>
      </c>
      <c r="B1342" s="727" t="s">
        <v>570</v>
      </c>
      <c r="C1342" s="728" t="s">
        <v>3001</v>
      </c>
      <c r="D1342" s="729" t="s">
        <v>3002</v>
      </c>
      <c r="E1342" s="728" t="s">
        <v>3100</v>
      </c>
      <c r="F1342" s="729" t="s">
        <v>3101</v>
      </c>
      <c r="G1342" s="728" t="s">
        <v>5469</v>
      </c>
      <c r="H1342" s="728" t="s">
        <v>5470</v>
      </c>
      <c r="I1342" s="731">
        <v>997.03997802734375</v>
      </c>
      <c r="J1342" s="731">
        <v>1</v>
      </c>
      <c r="K1342" s="732">
        <v>997.03997802734375</v>
      </c>
    </row>
    <row r="1343" spans="1:11" ht="14.4" customHeight="1" x14ac:dyDescent="0.3">
      <c r="A1343" s="726" t="s">
        <v>569</v>
      </c>
      <c r="B1343" s="727" t="s">
        <v>570</v>
      </c>
      <c r="C1343" s="728" t="s">
        <v>3001</v>
      </c>
      <c r="D1343" s="729" t="s">
        <v>3002</v>
      </c>
      <c r="E1343" s="728" t="s">
        <v>3100</v>
      </c>
      <c r="F1343" s="729" t="s">
        <v>3101</v>
      </c>
      <c r="G1343" s="728" t="s">
        <v>5471</v>
      </c>
      <c r="H1343" s="728" t="s">
        <v>5472</v>
      </c>
      <c r="I1343" s="731">
        <v>997.03997802734375</v>
      </c>
      <c r="J1343" s="731">
        <v>1</v>
      </c>
      <c r="K1343" s="732">
        <v>997.03997802734375</v>
      </c>
    </row>
    <row r="1344" spans="1:11" ht="14.4" customHeight="1" x14ac:dyDescent="0.3">
      <c r="A1344" s="726" t="s">
        <v>569</v>
      </c>
      <c r="B1344" s="727" t="s">
        <v>570</v>
      </c>
      <c r="C1344" s="728" t="s">
        <v>3001</v>
      </c>
      <c r="D1344" s="729" t="s">
        <v>3002</v>
      </c>
      <c r="E1344" s="728" t="s">
        <v>3100</v>
      </c>
      <c r="F1344" s="729" t="s">
        <v>3101</v>
      </c>
      <c r="G1344" s="728" t="s">
        <v>5473</v>
      </c>
      <c r="H1344" s="728" t="s">
        <v>5474</v>
      </c>
      <c r="I1344" s="731">
        <v>997.03997802734375</v>
      </c>
      <c r="J1344" s="731">
        <v>1</v>
      </c>
      <c r="K1344" s="732">
        <v>997.03997802734375</v>
      </c>
    </row>
    <row r="1345" spans="1:11" ht="14.4" customHeight="1" x14ac:dyDescent="0.3">
      <c r="A1345" s="726" t="s">
        <v>569</v>
      </c>
      <c r="B1345" s="727" t="s">
        <v>570</v>
      </c>
      <c r="C1345" s="728" t="s">
        <v>3001</v>
      </c>
      <c r="D1345" s="729" t="s">
        <v>3002</v>
      </c>
      <c r="E1345" s="728" t="s">
        <v>3100</v>
      </c>
      <c r="F1345" s="729" t="s">
        <v>3101</v>
      </c>
      <c r="G1345" s="728" t="s">
        <v>5475</v>
      </c>
      <c r="H1345" s="728" t="s">
        <v>5476</v>
      </c>
      <c r="I1345" s="731">
        <v>1873.0799560546875</v>
      </c>
      <c r="J1345" s="731">
        <v>5</v>
      </c>
      <c r="K1345" s="732">
        <v>9365.400390625</v>
      </c>
    </row>
    <row r="1346" spans="1:11" ht="14.4" customHeight="1" x14ac:dyDescent="0.3">
      <c r="A1346" s="726" t="s">
        <v>569</v>
      </c>
      <c r="B1346" s="727" t="s">
        <v>570</v>
      </c>
      <c r="C1346" s="728" t="s">
        <v>3001</v>
      </c>
      <c r="D1346" s="729" t="s">
        <v>3002</v>
      </c>
      <c r="E1346" s="728" t="s">
        <v>3100</v>
      </c>
      <c r="F1346" s="729" t="s">
        <v>3101</v>
      </c>
      <c r="G1346" s="728" t="s">
        <v>5477</v>
      </c>
      <c r="H1346" s="728" t="s">
        <v>5478</v>
      </c>
      <c r="I1346" s="731">
        <v>1050.280029296875</v>
      </c>
      <c r="J1346" s="731">
        <v>5</v>
      </c>
      <c r="K1346" s="732">
        <v>5251.380126953125</v>
      </c>
    </row>
    <row r="1347" spans="1:11" ht="14.4" customHeight="1" x14ac:dyDescent="0.3">
      <c r="A1347" s="726" t="s">
        <v>569</v>
      </c>
      <c r="B1347" s="727" t="s">
        <v>570</v>
      </c>
      <c r="C1347" s="728" t="s">
        <v>3001</v>
      </c>
      <c r="D1347" s="729" t="s">
        <v>3002</v>
      </c>
      <c r="E1347" s="728" t="s">
        <v>3100</v>
      </c>
      <c r="F1347" s="729" t="s">
        <v>3101</v>
      </c>
      <c r="G1347" s="728" t="s">
        <v>5479</v>
      </c>
      <c r="H1347" s="728" t="s">
        <v>5480</v>
      </c>
      <c r="I1347" s="731">
        <v>1488.300048828125</v>
      </c>
      <c r="J1347" s="731">
        <v>2</v>
      </c>
      <c r="K1347" s="732">
        <v>2976.60009765625</v>
      </c>
    </row>
    <row r="1348" spans="1:11" ht="14.4" customHeight="1" x14ac:dyDescent="0.3">
      <c r="A1348" s="726" t="s">
        <v>569</v>
      </c>
      <c r="B1348" s="727" t="s">
        <v>570</v>
      </c>
      <c r="C1348" s="728" t="s">
        <v>3001</v>
      </c>
      <c r="D1348" s="729" t="s">
        <v>3002</v>
      </c>
      <c r="E1348" s="728" t="s">
        <v>3100</v>
      </c>
      <c r="F1348" s="729" t="s">
        <v>3101</v>
      </c>
      <c r="G1348" s="728" t="s">
        <v>5481</v>
      </c>
      <c r="H1348" s="728" t="s">
        <v>5482</v>
      </c>
      <c r="I1348" s="731">
        <v>13635.150390625</v>
      </c>
      <c r="J1348" s="731">
        <v>1</v>
      </c>
      <c r="K1348" s="732">
        <v>13635.150390625</v>
      </c>
    </row>
    <row r="1349" spans="1:11" ht="14.4" customHeight="1" x14ac:dyDescent="0.3">
      <c r="A1349" s="726" t="s">
        <v>569</v>
      </c>
      <c r="B1349" s="727" t="s">
        <v>570</v>
      </c>
      <c r="C1349" s="728" t="s">
        <v>3001</v>
      </c>
      <c r="D1349" s="729" t="s">
        <v>3002</v>
      </c>
      <c r="E1349" s="728" t="s">
        <v>3100</v>
      </c>
      <c r="F1349" s="729" t="s">
        <v>3101</v>
      </c>
      <c r="G1349" s="728" t="s">
        <v>5483</v>
      </c>
      <c r="H1349" s="728" t="s">
        <v>5484</v>
      </c>
      <c r="I1349" s="731">
        <v>15555.9404296875</v>
      </c>
      <c r="J1349" s="731">
        <v>1</v>
      </c>
      <c r="K1349" s="732">
        <v>15555.9404296875</v>
      </c>
    </row>
    <row r="1350" spans="1:11" ht="14.4" customHeight="1" x14ac:dyDescent="0.3">
      <c r="A1350" s="726" t="s">
        <v>569</v>
      </c>
      <c r="B1350" s="727" t="s">
        <v>570</v>
      </c>
      <c r="C1350" s="728" t="s">
        <v>3001</v>
      </c>
      <c r="D1350" s="729" t="s">
        <v>3002</v>
      </c>
      <c r="E1350" s="728" t="s">
        <v>3100</v>
      </c>
      <c r="F1350" s="729" t="s">
        <v>3101</v>
      </c>
      <c r="G1350" s="728" t="s">
        <v>5485</v>
      </c>
      <c r="H1350" s="728" t="s">
        <v>5486</v>
      </c>
      <c r="I1350" s="731">
        <v>1127</v>
      </c>
      <c r="J1350" s="731">
        <v>3</v>
      </c>
      <c r="K1350" s="732">
        <v>3381</v>
      </c>
    </row>
    <row r="1351" spans="1:11" ht="14.4" customHeight="1" x14ac:dyDescent="0.3">
      <c r="A1351" s="726" t="s">
        <v>569</v>
      </c>
      <c r="B1351" s="727" t="s">
        <v>570</v>
      </c>
      <c r="C1351" s="728" t="s">
        <v>3001</v>
      </c>
      <c r="D1351" s="729" t="s">
        <v>3002</v>
      </c>
      <c r="E1351" s="728" t="s">
        <v>3100</v>
      </c>
      <c r="F1351" s="729" t="s">
        <v>3101</v>
      </c>
      <c r="G1351" s="728" t="s">
        <v>5487</v>
      </c>
      <c r="H1351" s="728" t="s">
        <v>5488</v>
      </c>
      <c r="I1351" s="731">
        <v>27636.400390625</v>
      </c>
      <c r="J1351" s="731">
        <v>1</v>
      </c>
      <c r="K1351" s="732">
        <v>27636.400390625</v>
      </c>
    </row>
    <row r="1352" spans="1:11" ht="14.4" customHeight="1" x14ac:dyDescent="0.3">
      <c r="A1352" s="726" t="s">
        <v>569</v>
      </c>
      <c r="B1352" s="727" t="s">
        <v>570</v>
      </c>
      <c r="C1352" s="728" t="s">
        <v>3001</v>
      </c>
      <c r="D1352" s="729" t="s">
        <v>3002</v>
      </c>
      <c r="E1352" s="728" t="s">
        <v>3100</v>
      </c>
      <c r="F1352" s="729" t="s">
        <v>3101</v>
      </c>
      <c r="G1352" s="728" t="s">
        <v>5489</v>
      </c>
      <c r="H1352" s="728" t="s">
        <v>5490</v>
      </c>
      <c r="I1352" s="731">
        <v>26293.30078125</v>
      </c>
      <c r="J1352" s="731">
        <v>2</v>
      </c>
      <c r="K1352" s="732">
        <v>52586.6015625</v>
      </c>
    </row>
    <row r="1353" spans="1:11" ht="14.4" customHeight="1" x14ac:dyDescent="0.3">
      <c r="A1353" s="726" t="s">
        <v>569</v>
      </c>
      <c r="B1353" s="727" t="s">
        <v>570</v>
      </c>
      <c r="C1353" s="728" t="s">
        <v>3001</v>
      </c>
      <c r="D1353" s="729" t="s">
        <v>3002</v>
      </c>
      <c r="E1353" s="728" t="s">
        <v>3100</v>
      </c>
      <c r="F1353" s="729" t="s">
        <v>3101</v>
      </c>
      <c r="G1353" s="728" t="s">
        <v>5491</v>
      </c>
      <c r="H1353" s="728" t="s">
        <v>5492</v>
      </c>
      <c r="I1353" s="731">
        <v>755.95001220703125</v>
      </c>
      <c r="J1353" s="731">
        <v>4</v>
      </c>
      <c r="K1353" s="732">
        <v>3023.800048828125</v>
      </c>
    </row>
    <row r="1354" spans="1:11" ht="14.4" customHeight="1" x14ac:dyDescent="0.3">
      <c r="A1354" s="726" t="s">
        <v>569</v>
      </c>
      <c r="B1354" s="727" t="s">
        <v>570</v>
      </c>
      <c r="C1354" s="728" t="s">
        <v>3001</v>
      </c>
      <c r="D1354" s="729" t="s">
        <v>3002</v>
      </c>
      <c r="E1354" s="728" t="s">
        <v>3100</v>
      </c>
      <c r="F1354" s="729" t="s">
        <v>3101</v>
      </c>
      <c r="G1354" s="728" t="s">
        <v>5493</v>
      </c>
      <c r="H1354" s="728" t="s">
        <v>5494</v>
      </c>
      <c r="I1354" s="731">
        <v>737.90997314453125</v>
      </c>
      <c r="J1354" s="731">
        <v>6</v>
      </c>
      <c r="K1354" s="732">
        <v>4427.43994140625</v>
      </c>
    </row>
    <row r="1355" spans="1:11" ht="14.4" customHeight="1" x14ac:dyDescent="0.3">
      <c r="A1355" s="726" t="s">
        <v>569</v>
      </c>
      <c r="B1355" s="727" t="s">
        <v>570</v>
      </c>
      <c r="C1355" s="728" t="s">
        <v>3001</v>
      </c>
      <c r="D1355" s="729" t="s">
        <v>3002</v>
      </c>
      <c r="E1355" s="728" t="s">
        <v>3100</v>
      </c>
      <c r="F1355" s="729" t="s">
        <v>3101</v>
      </c>
      <c r="G1355" s="728" t="s">
        <v>5495</v>
      </c>
      <c r="H1355" s="728" t="s">
        <v>5496</v>
      </c>
      <c r="I1355" s="731">
        <v>135.52999877929687</v>
      </c>
      <c r="J1355" s="731">
        <v>3</v>
      </c>
      <c r="K1355" s="732">
        <v>406.60000610351562</v>
      </c>
    </row>
    <row r="1356" spans="1:11" ht="14.4" customHeight="1" x14ac:dyDescent="0.3">
      <c r="A1356" s="726" t="s">
        <v>569</v>
      </c>
      <c r="B1356" s="727" t="s">
        <v>570</v>
      </c>
      <c r="C1356" s="728" t="s">
        <v>3001</v>
      </c>
      <c r="D1356" s="729" t="s">
        <v>3002</v>
      </c>
      <c r="E1356" s="728" t="s">
        <v>3100</v>
      </c>
      <c r="F1356" s="729" t="s">
        <v>3101</v>
      </c>
      <c r="G1356" s="728" t="s">
        <v>5497</v>
      </c>
      <c r="H1356" s="728" t="s">
        <v>5498</v>
      </c>
      <c r="I1356" s="731">
        <v>582.010009765625</v>
      </c>
      <c r="J1356" s="731">
        <v>3</v>
      </c>
      <c r="K1356" s="732">
        <v>1746.030029296875</v>
      </c>
    </row>
    <row r="1357" spans="1:11" ht="14.4" customHeight="1" x14ac:dyDescent="0.3">
      <c r="A1357" s="726" t="s">
        <v>569</v>
      </c>
      <c r="B1357" s="727" t="s">
        <v>570</v>
      </c>
      <c r="C1357" s="728" t="s">
        <v>3001</v>
      </c>
      <c r="D1357" s="729" t="s">
        <v>3002</v>
      </c>
      <c r="E1357" s="728" t="s">
        <v>3100</v>
      </c>
      <c r="F1357" s="729" t="s">
        <v>3101</v>
      </c>
      <c r="G1357" s="728" t="s">
        <v>5499</v>
      </c>
      <c r="H1357" s="728" t="s">
        <v>5500</v>
      </c>
      <c r="I1357" s="731">
        <v>3256.110107421875</v>
      </c>
      <c r="J1357" s="731">
        <v>3</v>
      </c>
      <c r="K1357" s="732">
        <v>9768.330322265625</v>
      </c>
    </row>
    <row r="1358" spans="1:11" ht="14.4" customHeight="1" x14ac:dyDescent="0.3">
      <c r="A1358" s="726" t="s">
        <v>569</v>
      </c>
      <c r="B1358" s="727" t="s">
        <v>570</v>
      </c>
      <c r="C1358" s="728" t="s">
        <v>3001</v>
      </c>
      <c r="D1358" s="729" t="s">
        <v>3002</v>
      </c>
      <c r="E1358" s="728" t="s">
        <v>3100</v>
      </c>
      <c r="F1358" s="729" t="s">
        <v>3101</v>
      </c>
      <c r="G1358" s="728" t="s">
        <v>5501</v>
      </c>
      <c r="H1358" s="728" t="s">
        <v>5502</v>
      </c>
      <c r="I1358" s="731">
        <v>254.10000610351563</v>
      </c>
      <c r="J1358" s="731">
        <v>1</v>
      </c>
      <c r="K1358" s="732">
        <v>254.10000610351563</v>
      </c>
    </row>
    <row r="1359" spans="1:11" ht="14.4" customHeight="1" x14ac:dyDescent="0.3">
      <c r="A1359" s="726" t="s">
        <v>569</v>
      </c>
      <c r="B1359" s="727" t="s">
        <v>570</v>
      </c>
      <c r="C1359" s="728" t="s">
        <v>3001</v>
      </c>
      <c r="D1359" s="729" t="s">
        <v>3002</v>
      </c>
      <c r="E1359" s="728" t="s">
        <v>3100</v>
      </c>
      <c r="F1359" s="729" t="s">
        <v>3101</v>
      </c>
      <c r="G1359" s="728" t="s">
        <v>5503</v>
      </c>
      <c r="H1359" s="728" t="s">
        <v>5504</v>
      </c>
      <c r="I1359" s="731">
        <v>285.5</v>
      </c>
      <c r="J1359" s="731">
        <v>1</v>
      </c>
      <c r="K1359" s="732">
        <v>285.5</v>
      </c>
    </row>
    <row r="1360" spans="1:11" ht="14.4" customHeight="1" x14ac:dyDescent="0.3">
      <c r="A1360" s="726" t="s">
        <v>569</v>
      </c>
      <c r="B1360" s="727" t="s">
        <v>570</v>
      </c>
      <c r="C1360" s="728" t="s">
        <v>3001</v>
      </c>
      <c r="D1360" s="729" t="s">
        <v>3002</v>
      </c>
      <c r="E1360" s="728" t="s">
        <v>3100</v>
      </c>
      <c r="F1360" s="729" t="s">
        <v>3101</v>
      </c>
      <c r="G1360" s="728" t="s">
        <v>5505</v>
      </c>
      <c r="H1360" s="728" t="s">
        <v>5506</v>
      </c>
      <c r="I1360" s="731">
        <v>8466.400390625</v>
      </c>
      <c r="J1360" s="731">
        <v>1</v>
      </c>
      <c r="K1360" s="732">
        <v>8466.400390625</v>
      </c>
    </row>
    <row r="1361" spans="1:11" ht="14.4" customHeight="1" x14ac:dyDescent="0.3">
      <c r="A1361" s="726" t="s">
        <v>569</v>
      </c>
      <c r="B1361" s="727" t="s">
        <v>570</v>
      </c>
      <c r="C1361" s="728" t="s">
        <v>3001</v>
      </c>
      <c r="D1361" s="729" t="s">
        <v>3002</v>
      </c>
      <c r="E1361" s="728" t="s">
        <v>3100</v>
      </c>
      <c r="F1361" s="729" t="s">
        <v>3101</v>
      </c>
      <c r="G1361" s="728" t="s">
        <v>5507</v>
      </c>
      <c r="H1361" s="728" t="s">
        <v>5508</v>
      </c>
      <c r="I1361" s="731">
        <v>735.08335367838538</v>
      </c>
      <c r="J1361" s="731">
        <v>6</v>
      </c>
      <c r="K1361" s="732">
        <v>4410.4700927734375</v>
      </c>
    </row>
    <row r="1362" spans="1:11" ht="14.4" customHeight="1" x14ac:dyDescent="0.3">
      <c r="A1362" s="726" t="s">
        <v>569</v>
      </c>
      <c r="B1362" s="727" t="s">
        <v>570</v>
      </c>
      <c r="C1362" s="728" t="s">
        <v>3001</v>
      </c>
      <c r="D1362" s="729" t="s">
        <v>3002</v>
      </c>
      <c r="E1362" s="728" t="s">
        <v>3100</v>
      </c>
      <c r="F1362" s="729" t="s">
        <v>3101</v>
      </c>
      <c r="G1362" s="728" t="s">
        <v>5509</v>
      </c>
      <c r="H1362" s="728" t="s">
        <v>5510</v>
      </c>
      <c r="I1362" s="731">
        <v>1620.18994140625</v>
      </c>
      <c r="J1362" s="731">
        <v>1</v>
      </c>
      <c r="K1362" s="732">
        <v>1620.18994140625</v>
      </c>
    </row>
    <row r="1363" spans="1:11" ht="14.4" customHeight="1" x14ac:dyDescent="0.3">
      <c r="A1363" s="726" t="s">
        <v>569</v>
      </c>
      <c r="B1363" s="727" t="s">
        <v>570</v>
      </c>
      <c r="C1363" s="728" t="s">
        <v>3001</v>
      </c>
      <c r="D1363" s="729" t="s">
        <v>3002</v>
      </c>
      <c r="E1363" s="728" t="s">
        <v>3100</v>
      </c>
      <c r="F1363" s="729" t="s">
        <v>3101</v>
      </c>
      <c r="G1363" s="728" t="s">
        <v>5511</v>
      </c>
      <c r="H1363" s="728" t="s">
        <v>5512</v>
      </c>
      <c r="I1363" s="731">
        <v>1063.5899658203125</v>
      </c>
      <c r="J1363" s="731">
        <v>1</v>
      </c>
      <c r="K1363" s="732">
        <v>1063.5899658203125</v>
      </c>
    </row>
    <row r="1364" spans="1:11" ht="14.4" customHeight="1" x14ac:dyDescent="0.3">
      <c r="A1364" s="726" t="s">
        <v>569</v>
      </c>
      <c r="B1364" s="727" t="s">
        <v>570</v>
      </c>
      <c r="C1364" s="728" t="s">
        <v>3001</v>
      </c>
      <c r="D1364" s="729" t="s">
        <v>3002</v>
      </c>
      <c r="E1364" s="728" t="s">
        <v>3100</v>
      </c>
      <c r="F1364" s="729" t="s">
        <v>3101</v>
      </c>
      <c r="G1364" s="728" t="s">
        <v>5513</v>
      </c>
      <c r="H1364" s="728" t="s">
        <v>5514</v>
      </c>
      <c r="I1364" s="731">
        <v>2370.389892578125</v>
      </c>
      <c r="J1364" s="731">
        <v>1</v>
      </c>
      <c r="K1364" s="732">
        <v>2370.389892578125</v>
      </c>
    </row>
    <row r="1365" spans="1:11" ht="14.4" customHeight="1" x14ac:dyDescent="0.3">
      <c r="A1365" s="726" t="s">
        <v>569</v>
      </c>
      <c r="B1365" s="727" t="s">
        <v>570</v>
      </c>
      <c r="C1365" s="728" t="s">
        <v>3001</v>
      </c>
      <c r="D1365" s="729" t="s">
        <v>3002</v>
      </c>
      <c r="E1365" s="728" t="s">
        <v>3100</v>
      </c>
      <c r="F1365" s="729" t="s">
        <v>3101</v>
      </c>
      <c r="G1365" s="728" t="s">
        <v>5515</v>
      </c>
      <c r="H1365" s="728" t="s">
        <v>5516</v>
      </c>
      <c r="I1365" s="731">
        <v>1965.0400390625</v>
      </c>
      <c r="J1365" s="731">
        <v>7</v>
      </c>
      <c r="K1365" s="732">
        <v>13755.2802734375</v>
      </c>
    </row>
    <row r="1366" spans="1:11" ht="14.4" customHeight="1" x14ac:dyDescent="0.3">
      <c r="A1366" s="726" t="s">
        <v>569</v>
      </c>
      <c r="B1366" s="727" t="s">
        <v>570</v>
      </c>
      <c r="C1366" s="728" t="s">
        <v>3001</v>
      </c>
      <c r="D1366" s="729" t="s">
        <v>3002</v>
      </c>
      <c r="E1366" s="728" t="s">
        <v>3100</v>
      </c>
      <c r="F1366" s="729" t="s">
        <v>3101</v>
      </c>
      <c r="G1366" s="728" t="s">
        <v>5517</v>
      </c>
      <c r="H1366" s="728" t="s">
        <v>5518</v>
      </c>
      <c r="I1366" s="731">
        <v>1928.75</v>
      </c>
      <c r="J1366" s="731">
        <v>2</v>
      </c>
      <c r="K1366" s="732">
        <v>3857.489990234375</v>
      </c>
    </row>
    <row r="1367" spans="1:11" ht="14.4" customHeight="1" x14ac:dyDescent="0.3">
      <c r="A1367" s="726" t="s">
        <v>569</v>
      </c>
      <c r="B1367" s="727" t="s">
        <v>570</v>
      </c>
      <c r="C1367" s="728" t="s">
        <v>3001</v>
      </c>
      <c r="D1367" s="729" t="s">
        <v>3002</v>
      </c>
      <c r="E1367" s="728" t="s">
        <v>3100</v>
      </c>
      <c r="F1367" s="729" t="s">
        <v>3101</v>
      </c>
      <c r="G1367" s="728" t="s">
        <v>5519</v>
      </c>
      <c r="H1367" s="728" t="s">
        <v>5520</v>
      </c>
      <c r="I1367" s="731">
        <v>2041.260009765625</v>
      </c>
      <c r="J1367" s="731">
        <v>3</v>
      </c>
      <c r="K1367" s="732">
        <v>6123.77001953125</v>
      </c>
    </row>
    <row r="1368" spans="1:11" ht="14.4" customHeight="1" x14ac:dyDescent="0.3">
      <c r="A1368" s="726" t="s">
        <v>569</v>
      </c>
      <c r="B1368" s="727" t="s">
        <v>570</v>
      </c>
      <c r="C1368" s="728" t="s">
        <v>3001</v>
      </c>
      <c r="D1368" s="729" t="s">
        <v>3002</v>
      </c>
      <c r="E1368" s="728" t="s">
        <v>3100</v>
      </c>
      <c r="F1368" s="729" t="s">
        <v>3101</v>
      </c>
      <c r="G1368" s="728" t="s">
        <v>5521</v>
      </c>
      <c r="H1368" s="728" t="s">
        <v>5522</v>
      </c>
      <c r="I1368" s="731">
        <v>9520.3982421875007</v>
      </c>
      <c r="J1368" s="731">
        <v>6</v>
      </c>
      <c r="K1368" s="732">
        <v>57122.3916015625</v>
      </c>
    </row>
    <row r="1369" spans="1:11" ht="14.4" customHeight="1" x14ac:dyDescent="0.3">
      <c r="A1369" s="726" t="s">
        <v>569</v>
      </c>
      <c r="B1369" s="727" t="s">
        <v>570</v>
      </c>
      <c r="C1369" s="728" t="s">
        <v>3001</v>
      </c>
      <c r="D1369" s="729" t="s">
        <v>3002</v>
      </c>
      <c r="E1369" s="728" t="s">
        <v>3100</v>
      </c>
      <c r="F1369" s="729" t="s">
        <v>3101</v>
      </c>
      <c r="G1369" s="728" t="s">
        <v>5523</v>
      </c>
      <c r="H1369" s="728" t="s">
        <v>5524</v>
      </c>
      <c r="I1369" s="731">
        <v>3259.860107421875</v>
      </c>
      <c r="J1369" s="731">
        <v>1</v>
      </c>
      <c r="K1369" s="732">
        <v>3259.860107421875</v>
      </c>
    </row>
    <row r="1370" spans="1:11" ht="14.4" customHeight="1" x14ac:dyDescent="0.3">
      <c r="A1370" s="726" t="s">
        <v>569</v>
      </c>
      <c r="B1370" s="727" t="s">
        <v>570</v>
      </c>
      <c r="C1370" s="728" t="s">
        <v>3001</v>
      </c>
      <c r="D1370" s="729" t="s">
        <v>3002</v>
      </c>
      <c r="E1370" s="728" t="s">
        <v>3100</v>
      </c>
      <c r="F1370" s="729" t="s">
        <v>3101</v>
      </c>
      <c r="G1370" s="728" t="s">
        <v>5525</v>
      </c>
      <c r="H1370" s="728" t="s">
        <v>5526</v>
      </c>
      <c r="I1370" s="731">
        <v>471.89999389648437</v>
      </c>
      <c r="J1370" s="731">
        <v>2</v>
      </c>
      <c r="K1370" s="732">
        <v>943.79998779296875</v>
      </c>
    </row>
    <row r="1371" spans="1:11" ht="14.4" customHeight="1" x14ac:dyDescent="0.3">
      <c r="A1371" s="726" t="s">
        <v>569</v>
      </c>
      <c r="B1371" s="727" t="s">
        <v>570</v>
      </c>
      <c r="C1371" s="728" t="s">
        <v>3001</v>
      </c>
      <c r="D1371" s="729" t="s">
        <v>3002</v>
      </c>
      <c r="E1371" s="728" t="s">
        <v>3100</v>
      </c>
      <c r="F1371" s="729" t="s">
        <v>3101</v>
      </c>
      <c r="G1371" s="728" t="s">
        <v>5527</v>
      </c>
      <c r="H1371" s="728" t="s">
        <v>5528</v>
      </c>
      <c r="I1371" s="731">
        <v>9630.3896484375</v>
      </c>
      <c r="J1371" s="731">
        <v>1</v>
      </c>
      <c r="K1371" s="732">
        <v>9630.3896484375</v>
      </c>
    </row>
    <row r="1372" spans="1:11" ht="14.4" customHeight="1" x14ac:dyDescent="0.3">
      <c r="A1372" s="726" t="s">
        <v>569</v>
      </c>
      <c r="B1372" s="727" t="s">
        <v>570</v>
      </c>
      <c r="C1372" s="728" t="s">
        <v>3001</v>
      </c>
      <c r="D1372" s="729" t="s">
        <v>3002</v>
      </c>
      <c r="E1372" s="728" t="s">
        <v>3100</v>
      </c>
      <c r="F1372" s="729" t="s">
        <v>3101</v>
      </c>
      <c r="G1372" s="728" t="s">
        <v>5529</v>
      </c>
      <c r="H1372" s="728" t="s">
        <v>5530</v>
      </c>
      <c r="I1372" s="731">
        <v>9630.3896484375</v>
      </c>
      <c r="J1372" s="731">
        <v>1</v>
      </c>
      <c r="K1372" s="732">
        <v>9630.3896484375</v>
      </c>
    </row>
    <row r="1373" spans="1:11" ht="14.4" customHeight="1" x14ac:dyDescent="0.3">
      <c r="A1373" s="726" t="s">
        <v>569</v>
      </c>
      <c r="B1373" s="727" t="s">
        <v>570</v>
      </c>
      <c r="C1373" s="728" t="s">
        <v>3001</v>
      </c>
      <c r="D1373" s="729" t="s">
        <v>3002</v>
      </c>
      <c r="E1373" s="728" t="s">
        <v>3100</v>
      </c>
      <c r="F1373" s="729" t="s">
        <v>3101</v>
      </c>
      <c r="G1373" s="728" t="s">
        <v>5531</v>
      </c>
      <c r="H1373" s="728" t="s">
        <v>5532</v>
      </c>
      <c r="I1373" s="731">
        <v>9477.9296875</v>
      </c>
      <c r="J1373" s="731">
        <v>1</v>
      </c>
      <c r="K1373" s="732">
        <v>9477.9296875</v>
      </c>
    </row>
    <row r="1374" spans="1:11" ht="14.4" customHeight="1" x14ac:dyDescent="0.3">
      <c r="A1374" s="726" t="s">
        <v>569</v>
      </c>
      <c r="B1374" s="727" t="s">
        <v>570</v>
      </c>
      <c r="C1374" s="728" t="s">
        <v>3001</v>
      </c>
      <c r="D1374" s="729" t="s">
        <v>3002</v>
      </c>
      <c r="E1374" s="728" t="s">
        <v>3100</v>
      </c>
      <c r="F1374" s="729" t="s">
        <v>3101</v>
      </c>
      <c r="G1374" s="728" t="s">
        <v>5533</v>
      </c>
      <c r="H1374" s="728" t="s">
        <v>5534</v>
      </c>
      <c r="I1374" s="731">
        <v>3539.25</v>
      </c>
      <c r="J1374" s="731">
        <v>1</v>
      </c>
      <c r="K1374" s="732">
        <v>3539.25</v>
      </c>
    </row>
    <row r="1375" spans="1:11" ht="14.4" customHeight="1" x14ac:dyDescent="0.3">
      <c r="A1375" s="726" t="s">
        <v>569</v>
      </c>
      <c r="B1375" s="727" t="s">
        <v>570</v>
      </c>
      <c r="C1375" s="728" t="s">
        <v>3001</v>
      </c>
      <c r="D1375" s="729" t="s">
        <v>3002</v>
      </c>
      <c r="E1375" s="728" t="s">
        <v>3312</v>
      </c>
      <c r="F1375" s="729" t="s">
        <v>3313</v>
      </c>
      <c r="G1375" s="728" t="s">
        <v>5535</v>
      </c>
      <c r="H1375" s="728" t="s">
        <v>5536</v>
      </c>
      <c r="I1375" s="731">
        <v>714.71002197265625</v>
      </c>
      <c r="J1375" s="731">
        <v>12</v>
      </c>
      <c r="K1375" s="732">
        <v>8576.48046875</v>
      </c>
    </row>
    <row r="1376" spans="1:11" ht="14.4" customHeight="1" x14ac:dyDescent="0.3">
      <c r="A1376" s="726" t="s">
        <v>569</v>
      </c>
      <c r="B1376" s="727" t="s">
        <v>570</v>
      </c>
      <c r="C1376" s="728" t="s">
        <v>3001</v>
      </c>
      <c r="D1376" s="729" t="s">
        <v>3002</v>
      </c>
      <c r="E1376" s="728" t="s">
        <v>3312</v>
      </c>
      <c r="F1376" s="729" t="s">
        <v>3313</v>
      </c>
      <c r="G1376" s="728" t="s">
        <v>5537</v>
      </c>
      <c r="H1376" s="728" t="s">
        <v>5538</v>
      </c>
      <c r="I1376" s="731">
        <v>46.962499618530273</v>
      </c>
      <c r="J1376" s="731">
        <v>252</v>
      </c>
      <c r="K1376" s="732">
        <v>11834.3798828125</v>
      </c>
    </row>
    <row r="1377" spans="1:11" ht="14.4" customHeight="1" x14ac:dyDescent="0.3">
      <c r="A1377" s="726" t="s">
        <v>569</v>
      </c>
      <c r="B1377" s="727" t="s">
        <v>570</v>
      </c>
      <c r="C1377" s="728" t="s">
        <v>3001</v>
      </c>
      <c r="D1377" s="729" t="s">
        <v>3002</v>
      </c>
      <c r="E1377" s="728" t="s">
        <v>3312</v>
      </c>
      <c r="F1377" s="729" t="s">
        <v>3313</v>
      </c>
      <c r="G1377" s="728" t="s">
        <v>5539</v>
      </c>
      <c r="H1377" s="728" t="s">
        <v>5540</v>
      </c>
      <c r="I1377" s="731">
        <v>50.479999542236328</v>
      </c>
      <c r="J1377" s="731">
        <v>72</v>
      </c>
      <c r="K1377" s="732">
        <v>3634.22998046875</v>
      </c>
    </row>
    <row r="1378" spans="1:11" ht="14.4" customHeight="1" x14ac:dyDescent="0.3">
      <c r="A1378" s="726" t="s">
        <v>569</v>
      </c>
      <c r="B1378" s="727" t="s">
        <v>570</v>
      </c>
      <c r="C1378" s="728" t="s">
        <v>3001</v>
      </c>
      <c r="D1378" s="729" t="s">
        <v>3002</v>
      </c>
      <c r="E1378" s="728" t="s">
        <v>3312</v>
      </c>
      <c r="F1378" s="729" t="s">
        <v>3313</v>
      </c>
      <c r="G1378" s="728" t="s">
        <v>5541</v>
      </c>
      <c r="H1378" s="728" t="s">
        <v>5542</v>
      </c>
      <c r="I1378" s="731">
        <v>105.56999969482422</v>
      </c>
      <c r="J1378" s="731">
        <v>36</v>
      </c>
      <c r="K1378" s="732">
        <v>3800.52001953125</v>
      </c>
    </row>
    <row r="1379" spans="1:11" ht="14.4" customHeight="1" x14ac:dyDescent="0.3">
      <c r="A1379" s="726" t="s">
        <v>569</v>
      </c>
      <c r="B1379" s="727" t="s">
        <v>570</v>
      </c>
      <c r="C1379" s="728" t="s">
        <v>3001</v>
      </c>
      <c r="D1379" s="729" t="s">
        <v>3002</v>
      </c>
      <c r="E1379" s="728" t="s">
        <v>3312</v>
      </c>
      <c r="F1379" s="729" t="s">
        <v>3313</v>
      </c>
      <c r="G1379" s="728" t="s">
        <v>5543</v>
      </c>
      <c r="H1379" s="728" t="s">
        <v>5544</v>
      </c>
      <c r="I1379" s="731">
        <v>105.56999969482422</v>
      </c>
      <c r="J1379" s="731">
        <v>36</v>
      </c>
      <c r="K1379" s="732">
        <v>3800.52001953125</v>
      </c>
    </row>
    <row r="1380" spans="1:11" ht="14.4" customHeight="1" x14ac:dyDescent="0.3">
      <c r="A1380" s="726" t="s">
        <v>569</v>
      </c>
      <c r="B1380" s="727" t="s">
        <v>570</v>
      </c>
      <c r="C1380" s="728" t="s">
        <v>3001</v>
      </c>
      <c r="D1380" s="729" t="s">
        <v>3002</v>
      </c>
      <c r="E1380" s="728" t="s">
        <v>3312</v>
      </c>
      <c r="F1380" s="729" t="s">
        <v>3313</v>
      </c>
      <c r="G1380" s="728" t="s">
        <v>5545</v>
      </c>
      <c r="H1380" s="728" t="s">
        <v>5546</v>
      </c>
      <c r="I1380" s="731">
        <v>115.34999847412109</v>
      </c>
      <c r="J1380" s="731">
        <v>72</v>
      </c>
      <c r="K1380" s="732">
        <v>8304.83984375</v>
      </c>
    </row>
    <row r="1381" spans="1:11" ht="14.4" customHeight="1" x14ac:dyDescent="0.3">
      <c r="A1381" s="726" t="s">
        <v>569</v>
      </c>
      <c r="B1381" s="727" t="s">
        <v>570</v>
      </c>
      <c r="C1381" s="728" t="s">
        <v>3001</v>
      </c>
      <c r="D1381" s="729" t="s">
        <v>3002</v>
      </c>
      <c r="E1381" s="728" t="s">
        <v>5547</v>
      </c>
      <c r="F1381" s="729" t="s">
        <v>5548</v>
      </c>
      <c r="G1381" s="728" t="s">
        <v>5549</v>
      </c>
      <c r="H1381" s="728" t="s">
        <v>5550</v>
      </c>
      <c r="I1381" s="731">
        <v>0.11999999731779099</v>
      </c>
      <c r="J1381" s="731">
        <v>2</v>
      </c>
      <c r="K1381" s="732">
        <v>0.23999999463558197</v>
      </c>
    </row>
    <row r="1382" spans="1:11" ht="14.4" customHeight="1" x14ac:dyDescent="0.3">
      <c r="A1382" s="726" t="s">
        <v>569</v>
      </c>
      <c r="B1382" s="727" t="s">
        <v>570</v>
      </c>
      <c r="C1382" s="728" t="s">
        <v>3001</v>
      </c>
      <c r="D1382" s="729" t="s">
        <v>3002</v>
      </c>
      <c r="E1382" s="728" t="s">
        <v>5547</v>
      </c>
      <c r="F1382" s="729" t="s">
        <v>5548</v>
      </c>
      <c r="G1382" s="728" t="s">
        <v>5551</v>
      </c>
      <c r="H1382" s="728" t="s">
        <v>5552</v>
      </c>
      <c r="I1382" s="731">
        <v>7954.06005859375</v>
      </c>
      <c r="J1382" s="731">
        <v>1</v>
      </c>
      <c r="K1382" s="732">
        <v>7954.06005859375</v>
      </c>
    </row>
    <row r="1383" spans="1:11" ht="14.4" customHeight="1" x14ac:dyDescent="0.3">
      <c r="A1383" s="726" t="s">
        <v>569</v>
      </c>
      <c r="B1383" s="727" t="s">
        <v>570</v>
      </c>
      <c r="C1383" s="728" t="s">
        <v>3001</v>
      </c>
      <c r="D1383" s="729" t="s">
        <v>3002</v>
      </c>
      <c r="E1383" s="728" t="s">
        <v>5547</v>
      </c>
      <c r="F1383" s="729" t="s">
        <v>5548</v>
      </c>
      <c r="G1383" s="728" t="s">
        <v>5553</v>
      </c>
      <c r="H1383" s="728" t="s">
        <v>5554</v>
      </c>
      <c r="I1383" s="731">
        <v>30250</v>
      </c>
      <c r="J1383" s="731">
        <v>1</v>
      </c>
      <c r="K1383" s="732">
        <v>30250</v>
      </c>
    </row>
    <row r="1384" spans="1:11" ht="14.4" customHeight="1" x14ac:dyDescent="0.3">
      <c r="A1384" s="726" t="s">
        <v>569</v>
      </c>
      <c r="B1384" s="727" t="s">
        <v>570</v>
      </c>
      <c r="C1384" s="728" t="s">
        <v>3001</v>
      </c>
      <c r="D1384" s="729" t="s">
        <v>3002</v>
      </c>
      <c r="E1384" s="728" t="s">
        <v>5547</v>
      </c>
      <c r="F1384" s="729" t="s">
        <v>5548</v>
      </c>
      <c r="G1384" s="728" t="s">
        <v>5555</v>
      </c>
      <c r="H1384" s="728" t="s">
        <v>5556</v>
      </c>
      <c r="I1384" s="731">
        <v>24200</v>
      </c>
      <c r="J1384" s="731">
        <v>1</v>
      </c>
      <c r="K1384" s="732">
        <v>24200</v>
      </c>
    </row>
    <row r="1385" spans="1:11" ht="14.4" customHeight="1" x14ac:dyDescent="0.3">
      <c r="A1385" s="726" t="s">
        <v>569</v>
      </c>
      <c r="B1385" s="727" t="s">
        <v>570</v>
      </c>
      <c r="C1385" s="728" t="s">
        <v>3001</v>
      </c>
      <c r="D1385" s="729" t="s">
        <v>3002</v>
      </c>
      <c r="E1385" s="728" t="s">
        <v>5547</v>
      </c>
      <c r="F1385" s="729" t="s">
        <v>5548</v>
      </c>
      <c r="G1385" s="728" t="s">
        <v>5557</v>
      </c>
      <c r="H1385" s="728" t="s">
        <v>5558</v>
      </c>
      <c r="I1385" s="731">
        <v>0.11999999731779099</v>
      </c>
      <c r="J1385" s="731">
        <v>6</v>
      </c>
      <c r="K1385" s="732">
        <v>0.73000001162290573</v>
      </c>
    </row>
    <row r="1386" spans="1:11" ht="14.4" customHeight="1" x14ac:dyDescent="0.3">
      <c r="A1386" s="726" t="s">
        <v>569</v>
      </c>
      <c r="B1386" s="727" t="s">
        <v>570</v>
      </c>
      <c r="C1386" s="728" t="s">
        <v>3001</v>
      </c>
      <c r="D1386" s="729" t="s">
        <v>3002</v>
      </c>
      <c r="E1386" s="728" t="s">
        <v>5547</v>
      </c>
      <c r="F1386" s="729" t="s">
        <v>5548</v>
      </c>
      <c r="G1386" s="728" t="s">
        <v>5559</v>
      </c>
      <c r="H1386" s="728" t="s">
        <v>5560</v>
      </c>
      <c r="I1386" s="731">
        <v>121</v>
      </c>
      <c r="J1386" s="731">
        <v>200</v>
      </c>
      <c r="K1386" s="732">
        <v>24200</v>
      </c>
    </row>
    <row r="1387" spans="1:11" ht="14.4" customHeight="1" x14ac:dyDescent="0.3">
      <c r="A1387" s="726" t="s">
        <v>569</v>
      </c>
      <c r="B1387" s="727" t="s">
        <v>570</v>
      </c>
      <c r="C1387" s="728" t="s">
        <v>3001</v>
      </c>
      <c r="D1387" s="729" t="s">
        <v>3002</v>
      </c>
      <c r="E1387" s="728" t="s">
        <v>5547</v>
      </c>
      <c r="F1387" s="729" t="s">
        <v>5548</v>
      </c>
      <c r="G1387" s="728" t="s">
        <v>5561</v>
      </c>
      <c r="H1387" s="728" t="s">
        <v>5562</v>
      </c>
      <c r="I1387" s="731">
        <v>440.20001220703125</v>
      </c>
      <c r="J1387" s="731">
        <v>6</v>
      </c>
      <c r="K1387" s="732">
        <v>2641.18994140625</v>
      </c>
    </row>
    <row r="1388" spans="1:11" ht="14.4" customHeight="1" x14ac:dyDescent="0.3">
      <c r="A1388" s="726" t="s">
        <v>569</v>
      </c>
      <c r="B1388" s="727" t="s">
        <v>570</v>
      </c>
      <c r="C1388" s="728" t="s">
        <v>3001</v>
      </c>
      <c r="D1388" s="729" t="s">
        <v>3002</v>
      </c>
      <c r="E1388" s="728" t="s">
        <v>5547</v>
      </c>
      <c r="F1388" s="729" t="s">
        <v>5548</v>
      </c>
      <c r="G1388" s="728" t="s">
        <v>5563</v>
      </c>
      <c r="H1388" s="728" t="s">
        <v>5564</v>
      </c>
      <c r="I1388" s="731">
        <v>396.06700744628904</v>
      </c>
      <c r="J1388" s="731">
        <v>174</v>
      </c>
      <c r="K1388" s="732">
        <v>76555.400019645691</v>
      </c>
    </row>
    <row r="1389" spans="1:11" ht="14.4" customHeight="1" thickBot="1" x14ac:dyDescent="0.35">
      <c r="A1389" s="733" t="s">
        <v>569</v>
      </c>
      <c r="B1389" s="734" t="s">
        <v>570</v>
      </c>
      <c r="C1389" s="735" t="s">
        <v>3001</v>
      </c>
      <c r="D1389" s="736" t="s">
        <v>3002</v>
      </c>
      <c r="E1389" s="735" t="s">
        <v>5547</v>
      </c>
      <c r="F1389" s="736" t="s">
        <v>5548</v>
      </c>
      <c r="G1389" s="735" t="s">
        <v>5565</v>
      </c>
      <c r="H1389" s="735" t="s">
        <v>5566</v>
      </c>
      <c r="I1389" s="738">
        <v>17675.6796875</v>
      </c>
      <c r="J1389" s="738">
        <v>1</v>
      </c>
      <c r="K1389" s="739">
        <v>17675.6796875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478"/>
    </row>
    <row r="2" spans="1:12" ht="15" thickBot="1" x14ac:dyDescent="0.35">
      <c r="A2" s="374" t="s">
        <v>320</v>
      </c>
      <c r="B2" s="375"/>
      <c r="C2" s="375"/>
      <c r="D2" s="375"/>
      <c r="E2" s="375"/>
      <c r="F2" s="375"/>
      <c r="G2" s="375"/>
      <c r="H2" s="375"/>
      <c r="I2" s="375"/>
      <c r="J2" s="375"/>
      <c r="L2" s="478"/>
    </row>
    <row r="3" spans="1:12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76">
        <v>636</v>
      </c>
      <c r="K3" s="376">
        <v>642</v>
      </c>
      <c r="L3" s="478"/>
    </row>
    <row r="4" spans="1:12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268</v>
      </c>
      <c r="F4" s="395" t="s">
        <v>269</v>
      </c>
      <c r="G4" s="395" t="s">
        <v>270</v>
      </c>
      <c r="H4" s="395" t="s">
        <v>271</v>
      </c>
      <c r="I4" s="395" t="s">
        <v>272</v>
      </c>
      <c r="J4" s="377" t="s">
        <v>249</v>
      </c>
      <c r="K4" s="377" t="s">
        <v>250</v>
      </c>
      <c r="L4" s="478"/>
    </row>
    <row r="5" spans="1:12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78"/>
    </row>
    <row r="6" spans="1:12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59.6</v>
      </c>
      <c r="C6" s="409">
        <f xml:space="preserve">
TRUNC(IF($A$4&lt;=12,SUMIFS('ON Data'!I:I,'ON Data'!$D:$D,$A$4,'ON Data'!$E:$E,1),SUMIFS('ON Data'!I:I,'ON Data'!$E:$E,1)/'ON Data'!$D$3),1)</f>
        <v>3.1</v>
      </c>
      <c r="D6" s="409">
        <f xml:space="preserve">
TRUNC(IF($A$4&lt;=12,SUMIFS('ON Data'!J:J,'ON Data'!$D:$D,$A$4,'ON Data'!$E:$E,1),SUMIFS('ON Data'!J:J,'ON Data'!$E:$E,1)/'ON Data'!$D$3),1)</f>
        <v>1.3</v>
      </c>
      <c r="E6" s="409">
        <f xml:space="preserve">
TRUNC(IF($A$4&lt;=12,SUMIFS('ON Data'!K:K,'ON Data'!$D:$D,$A$4,'ON Data'!$E:$E,1),SUMIFS('ON Data'!K:K,'ON Data'!$E:$E,1)/'ON Data'!$D$3),1)</f>
        <v>0</v>
      </c>
      <c r="F6" s="409">
        <f xml:space="preserve">
TRUNC(IF($A$4&lt;=12,SUMIFS('ON Data'!L:L,'ON Data'!$D:$D,$A$4,'ON Data'!$E:$E,1),SUMIFS('ON Data'!L:L,'ON Data'!$E:$E,1)/'ON Data'!$D$3),1)</f>
        <v>14.8</v>
      </c>
      <c r="G6" s="409">
        <f xml:space="preserve">
TRUNC(IF($A$4&lt;=12,SUMIFS('ON Data'!Q:Q,'ON Data'!$D:$D,$A$4,'ON Data'!$E:$E,1),SUMIFS('ON Data'!Q:Q,'ON Data'!$E:$E,1)/'ON Data'!$D$3),1)</f>
        <v>11.3</v>
      </c>
      <c r="H6" s="409">
        <f xml:space="preserve">
TRUNC(IF($A$4&lt;=12,SUMIFS('ON Data'!R:R,'ON Data'!$D:$D,$A$4,'ON Data'!$E:$E,1),SUMIFS('ON Data'!R:R,'ON Data'!$E:$E,1)/'ON Data'!$D$3),1)</f>
        <v>10.8</v>
      </c>
      <c r="I6" s="409">
        <f xml:space="preserve">
TRUNC(IF($A$4&lt;=12,SUMIFS('ON Data'!S:S,'ON Data'!$D:$D,$A$4,'ON Data'!$E:$E,1),SUMIFS('ON Data'!S:S,'ON Data'!$E:$E,1)/'ON Data'!$D$3),1)</f>
        <v>2.6</v>
      </c>
      <c r="J6" s="409">
        <f xml:space="preserve">
TRUNC(IF($A$4&lt;=12,SUMIFS('ON Data'!AQ:AQ,'ON Data'!$D:$D,$A$4,'ON Data'!$E:$E,1),SUMIFS('ON Data'!AQ:AQ,'ON Data'!$E:$E,1)/'ON Data'!$D$3),1)</f>
        <v>2</v>
      </c>
      <c r="K6" s="409">
        <f xml:space="preserve">
TRUNC(IF($A$4&lt;=12,SUMIFS('ON Data'!AT:AT,'ON Data'!$D:$D,$A$4,'ON Data'!$E:$E,1),SUMIFS('ON Data'!AT:AT,'ON Data'!$E:$E,1)/'ON Data'!$D$3),1)</f>
        <v>13.3</v>
      </c>
      <c r="L6" s="478"/>
    </row>
    <row r="7" spans="1:12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78"/>
    </row>
    <row r="8" spans="1:12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78"/>
    </row>
    <row r="9" spans="1:12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78"/>
    </row>
    <row r="10" spans="1:12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478"/>
    </row>
    <row r="11" spans="1:12" x14ac:dyDescent="0.3">
      <c r="A11" s="382" t="s">
        <v>229</v>
      </c>
      <c r="B11" s="398">
        <f xml:space="preserve">
IF($A$4&lt;=12,SUMIFS('ON Data'!F:F,'ON Data'!$D:$D,$A$4,'ON Data'!$E:$E,2),SUMIFS('ON Data'!F:F,'ON Data'!$E:$E,2))</f>
        <v>69070.899999999994</v>
      </c>
      <c r="C11" s="399">
        <f xml:space="preserve">
IF($A$4&lt;=12,SUMIFS('ON Data'!I:I,'ON Data'!$D:$D,$A$4,'ON Data'!$E:$E,2),SUMIFS('ON Data'!I:I,'ON Data'!$E:$E,2))</f>
        <v>3624</v>
      </c>
      <c r="D11" s="399">
        <f xml:space="preserve">
IF($A$4&lt;=12,SUMIFS('ON Data'!J:J,'ON Data'!$D:$D,$A$4,'ON Data'!$E:$E,2),SUMIFS('ON Data'!J:J,'ON Data'!$E:$E,2))</f>
        <v>1726.4</v>
      </c>
      <c r="E11" s="399">
        <f xml:space="preserve">
IF($A$4&lt;=12,SUMIFS('ON Data'!K:K,'ON Data'!$D:$D,$A$4,'ON Data'!$E:$E,2),SUMIFS('ON Data'!K:K,'ON Data'!$E:$E,2))</f>
        <v>0</v>
      </c>
      <c r="F11" s="399">
        <f xml:space="preserve">
IF($A$4&lt;=12,SUMIFS('ON Data'!L:L,'ON Data'!$D:$D,$A$4,'ON Data'!$E:$E,2),SUMIFS('ON Data'!L:L,'ON Data'!$E:$E,2))</f>
        <v>17912</v>
      </c>
      <c r="G11" s="399">
        <f xml:space="preserve">
IF($A$4&lt;=12,SUMIFS('ON Data'!Q:Q,'ON Data'!$D:$D,$A$4,'ON Data'!$E:$E,2),SUMIFS('ON Data'!Q:Q,'ON Data'!$E:$E,2))</f>
        <v>12667.5</v>
      </c>
      <c r="H11" s="399">
        <f xml:space="preserve">
IF($A$4&lt;=12,SUMIFS('ON Data'!R:R,'ON Data'!$D:$D,$A$4,'ON Data'!$E:$E,2),SUMIFS('ON Data'!R:R,'ON Data'!$E:$E,2))</f>
        <v>12040.5</v>
      </c>
      <c r="I11" s="399">
        <f xml:space="preserve">
IF($A$4&lt;=12,SUMIFS('ON Data'!S:S,'ON Data'!$D:$D,$A$4,'ON Data'!$E:$E,2),SUMIFS('ON Data'!S:S,'ON Data'!$E:$E,2))</f>
        <v>3278.5</v>
      </c>
      <c r="J11" s="399">
        <f xml:space="preserve">
IF($A$4&lt;=12,SUMIFS('ON Data'!AQ:AQ,'ON Data'!$D:$D,$A$4,'ON Data'!$E:$E,2),SUMIFS('ON Data'!AQ:AQ,'ON Data'!$E:$E,2))</f>
        <v>2464.5</v>
      </c>
      <c r="K11" s="399">
        <f xml:space="preserve">
IF($A$4&lt;=12,SUMIFS('ON Data'!AT:AT,'ON Data'!$D:$D,$A$4,'ON Data'!$E:$E,2),SUMIFS('ON Data'!AT:AT,'ON Data'!$E:$E,2))</f>
        <v>15357.5</v>
      </c>
      <c r="L11" s="478"/>
    </row>
    <row r="12" spans="1:12" x14ac:dyDescent="0.3">
      <c r="A12" s="382" t="s">
        <v>230</v>
      </c>
      <c r="B12" s="398">
        <f xml:space="preserve">
IF($A$4&lt;=12,SUMIFS('ON Data'!F:F,'ON Data'!$D:$D,$A$4,'ON Data'!$E:$E,3),SUMIFS('ON Data'!F:F,'ON Data'!$E:$E,3))</f>
        <v>280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84</v>
      </c>
      <c r="E12" s="399">
        <f xml:space="preserve">
IF($A$4&lt;=12,SUMIFS('ON Data'!K:K,'ON Data'!$D:$D,$A$4,'ON Data'!$E:$E,3),SUMIFS('ON Data'!K:K,'ON Data'!$E:$E,3))</f>
        <v>0</v>
      </c>
      <c r="F12" s="399">
        <f xml:space="preserve">
IF($A$4&lt;=12,SUMIFS('ON Data'!L:L,'ON Data'!$D:$D,$A$4,'ON Data'!$E:$E,3),SUMIFS('ON Data'!L:L,'ON Data'!$E:$E,3))</f>
        <v>0</v>
      </c>
      <c r="G12" s="399">
        <f xml:space="preserve">
IF($A$4&lt;=12,SUMIFS('ON Data'!Q:Q,'ON Data'!$D:$D,$A$4,'ON Data'!$E:$E,3),SUMIFS('ON Data'!Q:Q,'ON Data'!$E:$E,3))</f>
        <v>170.5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25.5</v>
      </c>
      <c r="J12" s="399">
        <f xml:space="preserve">
IF($A$4&lt;=12,SUMIFS('ON Data'!AQ:AQ,'ON Data'!$D:$D,$A$4,'ON Data'!$E:$E,3),SUMIFS('ON Data'!AQ:AQ,'ON Data'!$E:$E,3))</f>
        <v>0</v>
      </c>
      <c r="K12" s="399">
        <f xml:space="preserve">
IF($A$4&lt;=12,SUMIFS('ON Data'!AT:AT,'ON Data'!$D:$D,$A$4,'ON Data'!$E:$E,3),SUMIFS('ON Data'!AT:AT,'ON Data'!$E:$E,3))</f>
        <v>0</v>
      </c>
      <c r="L12" s="478"/>
    </row>
    <row r="13" spans="1:12" x14ac:dyDescent="0.3">
      <c r="A13" s="382" t="s">
        <v>237</v>
      </c>
      <c r="B13" s="398">
        <f xml:space="preserve">
IF($A$4&lt;=12,SUMIFS('ON Data'!F:F,'ON Data'!$D:$D,$A$4,'ON Data'!$E:$E,4),SUMIFS('ON Data'!F:F,'ON Data'!$E:$E,4))</f>
        <v>6118.5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720</v>
      </c>
      <c r="E13" s="399">
        <f xml:space="preserve">
IF($A$4&lt;=12,SUMIFS('ON Data'!K:K,'ON Data'!$D:$D,$A$4,'ON Data'!$E:$E,4),SUMIFS('ON Data'!K:K,'ON Data'!$E:$E,4))</f>
        <v>12</v>
      </c>
      <c r="F13" s="399">
        <f xml:space="preserve">
IF($A$4&lt;=12,SUMIFS('ON Data'!L:L,'ON Data'!$D:$D,$A$4,'ON Data'!$E:$E,4),SUMIFS('ON Data'!L:L,'ON Data'!$E:$E,4))</f>
        <v>4119</v>
      </c>
      <c r="G13" s="399">
        <f xml:space="preserve">
IF($A$4&lt;=12,SUMIFS('ON Data'!Q:Q,'ON Data'!$D:$D,$A$4,'ON Data'!$E:$E,4),SUMIFS('ON Data'!Q:Q,'ON Data'!$E:$E,4))</f>
        <v>495.5</v>
      </c>
      <c r="H13" s="399">
        <f xml:space="preserve">
IF($A$4&lt;=12,SUMIFS('ON Data'!R:R,'ON Data'!$D:$D,$A$4,'ON Data'!$E:$E,4),SUMIFS('ON Data'!R:R,'ON Data'!$E:$E,4))</f>
        <v>673.5</v>
      </c>
      <c r="I13" s="399">
        <f xml:space="preserve">
IF($A$4&lt;=12,SUMIFS('ON Data'!S:S,'ON Data'!$D:$D,$A$4,'ON Data'!$E:$E,4),SUMIFS('ON Data'!S:S,'ON Data'!$E:$E,4))</f>
        <v>86.5</v>
      </c>
      <c r="J13" s="399">
        <f xml:space="preserve">
IF($A$4&lt;=12,SUMIFS('ON Data'!AQ:AQ,'ON Data'!$D:$D,$A$4,'ON Data'!$E:$E,4),SUMIFS('ON Data'!AQ:AQ,'ON Data'!$E:$E,4))</f>
        <v>0</v>
      </c>
      <c r="K13" s="399">
        <f xml:space="preserve">
IF($A$4&lt;=12,SUMIFS('ON Data'!AT:AT,'ON Data'!$D:$D,$A$4,'ON Data'!$E:$E,4),SUMIFS('ON Data'!AT:AT,'ON Data'!$E:$E,4))</f>
        <v>12</v>
      </c>
      <c r="L13" s="478"/>
    </row>
    <row r="14" spans="1:12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366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90.5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275.5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Data'!AQ:AQ,'ON Data'!$D:$D,$A$4,'ON Data'!$E:$E,5),SUMIFS('ON Data'!AQ:AQ,'ON Data'!$E:$E,5))</f>
        <v>0</v>
      </c>
      <c r="K14" s="401">
        <f xml:space="preserve">
IF($A$4&lt;=12,SUMIFS('ON Data'!AT:AT,'ON Data'!$D:$D,$A$4,'ON Data'!$E:$E,5),SUMIFS('ON Data'!AT:AT,'ON Data'!$E:$E,5))</f>
        <v>0</v>
      </c>
      <c r="L14" s="478"/>
    </row>
    <row r="15" spans="1:12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78"/>
    </row>
    <row r="16" spans="1:12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Data'!AQ:AQ,'ON Data'!$D:$D,$A$4,'ON Data'!$E:$E,7),SUMIFS('ON Data'!AQ:AQ,'ON Data'!$E:$E,7))</f>
        <v>0</v>
      </c>
      <c r="K16" s="399">
        <f xml:space="preserve">
IF($A$4&lt;=12,SUMIFS('ON Data'!AT:AT,'ON Data'!$D:$D,$A$4,'ON Data'!$E:$E,7),SUMIFS('ON Data'!AT:AT,'ON Data'!$E:$E,7))</f>
        <v>0</v>
      </c>
      <c r="L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Data'!AQ:AQ,'ON Data'!$D:$D,$A$4,'ON Data'!$E:$E,8),SUMIFS('ON Data'!AQ:AQ,'ON Data'!$E:$E,8))</f>
        <v>0</v>
      </c>
      <c r="K17" s="399">
        <f xml:space="preserve">
IF($A$4&lt;=12,SUMIFS('ON Data'!AT:AT,'ON Data'!$D:$D,$A$4,'ON Data'!$E:$E,8),SUMIFS('ON Data'!AT:AT,'ON Data'!$E:$E,8))</f>
        <v>0</v>
      </c>
      <c r="L17" s="478"/>
    </row>
    <row r="18" spans="1:46" x14ac:dyDescent="0.3">
      <c r="A18" s="384" t="s">
        <v>234</v>
      </c>
      <c r="B18" s="398">
        <f xml:space="preserve">
B19-B16-B17</f>
        <v>918049</v>
      </c>
      <c r="C18" s="399">
        <f t="shared" ref="C18:K18" si="0" xml:space="preserve">
C19-C16-C17</f>
        <v>21726</v>
      </c>
      <c r="D18" s="399">
        <f t="shared" si="0"/>
        <v>46680</v>
      </c>
      <c r="E18" s="399">
        <f t="shared" si="0"/>
        <v>0</v>
      </c>
      <c r="F18" s="399">
        <f t="shared" si="0"/>
        <v>458900</v>
      </c>
      <c r="G18" s="399">
        <f t="shared" si="0"/>
        <v>98348</v>
      </c>
      <c r="H18" s="399">
        <f t="shared" si="0"/>
        <v>133970</v>
      </c>
      <c r="I18" s="399">
        <f t="shared" si="0"/>
        <v>52836</v>
      </c>
      <c r="J18" s="399">
        <f t="shared" si="0"/>
        <v>14443</v>
      </c>
      <c r="K18" s="399">
        <f t="shared" si="0"/>
        <v>91146</v>
      </c>
      <c r="L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918049</v>
      </c>
      <c r="C19" s="405">
        <f xml:space="preserve">
IF($A$4&lt;=12,SUMIFS('ON Data'!I:I,'ON Data'!$D:$D,$A$4,'ON Data'!$E:$E,9),SUMIFS('ON Data'!I:I,'ON Data'!$E:$E,9))</f>
        <v>21726</v>
      </c>
      <c r="D19" s="405">
        <f xml:space="preserve">
IF($A$4&lt;=12,SUMIFS('ON Data'!J:J,'ON Data'!$D:$D,$A$4,'ON Data'!$E:$E,9),SUMIFS('ON Data'!J:J,'ON Data'!$E:$E,9))</f>
        <v>46680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458900</v>
      </c>
      <c r="G19" s="405">
        <f xml:space="preserve">
IF($A$4&lt;=12,SUMIFS('ON Data'!Q:Q,'ON Data'!$D:$D,$A$4,'ON Data'!$E:$E,9),SUMIFS('ON Data'!Q:Q,'ON Data'!$E:$E,9))</f>
        <v>98348</v>
      </c>
      <c r="H19" s="405">
        <f xml:space="preserve">
IF($A$4&lt;=12,SUMIFS('ON Data'!R:R,'ON Data'!$D:$D,$A$4,'ON Data'!$E:$E,9),SUMIFS('ON Data'!R:R,'ON Data'!$E:$E,9))</f>
        <v>133970</v>
      </c>
      <c r="I19" s="405">
        <f xml:space="preserve">
IF($A$4&lt;=12,SUMIFS('ON Data'!S:S,'ON Data'!$D:$D,$A$4,'ON Data'!$E:$E,9),SUMIFS('ON Data'!S:S,'ON Data'!$E:$E,9))</f>
        <v>52836</v>
      </c>
      <c r="J19" s="405">
        <f xml:space="preserve">
IF($A$4&lt;=12,SUMIFS('ON Data'!AQ:AQ,'ON Data'!$D:$D,$A$4,'ON Data'!$E:$E,9),SUMIFS('ON Data'!AQ:AQ,'ON Data'!$E:$E,9))</f>
        <v>14443</v>
      </c>
      <c r="K19" s="405">
        <f xml:space="preserve">
IF($A$4&lt;=12,SUMIFS('ON Data'!AT:AT,'ON Data'!$D:$D,$A$4,'ON Data'!$E:$E,9),SUMIFS('ON Data'!AT:AT,'ON Data'!$E:$E,9))</f>
        <v>91146</v>
      </c>
      <c r="L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25594878</v>
      </c>
      <c r="C20" s="521">
        <f xml:space="preserve">
IF($A$4&lt;=12,SUMIFS('ON Data'!I:I,'ON Data'!$D:$D,$A$4,'ON Data'!$E:$E,6),SUMIFS('ON Data'!I:I,'ON Data'!$E:$E,6))</f>
        <v>629119</v>
      </c>
      <c r="D20" s="521">
        <f xml:space="preserve">
IF($A$4&lt;=12,SUMIFS('ON Data'!J:J,'ON Data'!$D:$D,$A$4,'ON Data'!$E:$E,6),SUMIFS('ON Data'!J:J,'ON Data'!$E:$E,6))</f>
        <v>934639</v>
      </c>
      <c r="E20" s="521">
        <f xml:space="preserve">
IF($A$4&lt;=12,SUMIFS('ON Data'!K:K,'ON Data'!$D:$D,$A$4,'ON Data'!$E:$E,6),SUMIFS('ON Data'!K:K,'ON Data'!$E:$E,6))</f>
        <v>4924</v>
      </c>
      <c r="F20" s="521">
        <f xml:space="preserve">
IF($A$4&lt;=12,SUMIFS('ON Data'!L:L,'ON Data'!$D:$D,$A$4,'ON Data'!$E:$E,6),SUMIFS('ON Data'!L:L,'ON Data'!$E:$E,6))</f>
        <v>13483585</v>
      </c>
      <c r="G20" s="521">
        <f xml:space="preserve">
IF($A$4&lt;=12,SUMIFS('ON Data'!Q:Q,'ON Data'!$D:$D,$A$4,'ON Data'!$E:$E,6),SUMIFS('ON Data'!Q:Q,'ON Data'!$E:$E,6))</f>
        <v>3046816</v>
      </c>
      <c r="H20" s="521">
        <f xml:space="preserve">
IF($A$4&lt;=12,SUMIFS('ON Data'!R:R,'ON Data'!$D:$D,$A$4,'ON Data'!$E:$E,6),SUMIFS('ON Data'!R:R,'ON Data'!$E:$E,6))</f>
        <v>3411863</v>
      </c>
      <c r="I20" s="521">
        <f xml:space="preserve">
IF($A$4&lt;=12,SUMIFS('ON Data'!S:S,'ON Data'!$D:$D,$A$4,'ON Data'!$E:$E,6),SUMIFS('ON Data'!S:S,'ON Data'!$E:$E,6))</f>
        <v>959124</v>
      </c>
      <c r="J20" s="521">
        <f xml:space="preserve">
IF($A$4&lt;=12,SUMIFS('ON Data'!AQ:AQ,'ON Data'!$D:$D,$A$4,'ON Data'!$E:$E,6),SUMIFS('ON Data'!AQ:AQ,'ON Data'!$E:$E,6))</f>
        <v>390850</v>
      </c>
      <c r="K20" s="521">
        <f xml:space="preserve">
IF($A$4&lt;=12,SUMIFS('ON Data'!AT:AT,'ON Data'!$D:$D,$A$4,'ON Data'!$E:$E,6),SUMIFS('ON Data'!AT:AT,'ON Data'!$E:$E,6))</f>
        <v>2733958</v>
      </c>
      <c r="L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Data'!AQ:AQ,'ON Data'!$D:$D,$A$4,'ON Data'!$E:$E,12),SUMIFS('ON Data'!AQ:AQ,'ON Data'!$E:$E,12))</f>
        <v>0</v>
      </c>
      <c r="K21" s="500"/>
      <c r="L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J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/>
      <c r="L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25594878</v>
      </c>
      <c r="C23" s="401"/>
      <c r="D23" s="401">
        <f t="shared" ref="D23:F23" si="3" xml:space="preserve">
IF(D21="","",D20-D21)</f>
        <v>934639</v>
      </c>
      <c r="E23" s="401">
        <f t="shared" si="3"/>
        <v>4924</v>
      </c>
      <c r="F23" s="401">
        <f t="shared" si="3"/>
        <v>13483585</v>
      </c>
      <c r="G23" s="401">
        <f t="shared" ref="G23:J23" si="4" xml:space="preserve">
IF(G21="","",G20-G21)</f>
        <v>3046816</v>
      </c>
      <c r="H23" s="401">
        <f t="shared" si="4"/>
        <v>3411863</v>
      </c>
      <c r="I23" s="401">
        <f t="shared" si="4"/>
        <v>959124</v>
      </c>
      <c r="J23" s="401">
        <f t="shared" si="4"/>
        <v>390850</v>
      </c>
      <c r="K23" s="401"/>
      <c r="L23" s="478"/>
    </row>
    <row r="24" spans="1:46" x14ac:dyDescent="0.3">
      <c r="A24" s="381" t="s">
        <v>236</v>
      </c>
      <c r="B24" s="416" t="s">
        <v>3</v>
      </c>
      <c r="C24" s="511" t="s">
        <v>315</v>
      </c>
      <c r="D24" s="512" t="s">
        <v>316</v>
      </c>
      <c r="E24" s="512" t="s">
        <v>319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15950</v>
      </c>
      <c r="C25" s="502">
        <f xml:space="preserve">
IF($A$4&lt;=12,SUMIFS('ON Data'!$G:$G,'ON Data'!$D:$D,$A$4,'ON Data'!$E:$E,10),SUMIFS('ON Data'!$G:$G,'ON Data'!$E:$E,10))</f>
        <v>15950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37246.696586263992</v>
      </c>
      <c r="C26" s="502">
        <f xml:space="preserve">
IF($A$4&lt;=12,SUMIFS('ON Data'!$G:$G,'ON Data'!$D:$D,$A$4,'ON Data'!$E:$E,11),SUMIFS('ON Data'!$G:$G,'ON Data'!$E:$E,11))</f>
        <v>30580.029919597328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6666.6666666666661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0.42822589549812895</v>
      </c>
      <c r="C27" s="505">
        <f xml:space="preserve">
IF(C26=0,0,C25/C26)</f>
        <v>0.52158222349476457</v>
      </c>
      <c r="D27" s="506">
        <f t="shared" ref="D27:E27" si="5" xml:space="preserve">
IF(D26=0,0,D25/D26)</f>
        <v>0</v>
      </c>
      <c r="E27" s="506">
        <f t="shared" si="5"/>
        <v>0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21296.696586263992</v>
      </c>
      <c r="C28" s="508">
        <f xml:space="preserve">
C26-C25</f>
        <v>14630.029919597328</v>
      </c>
      <c r="D28" s="509">
        <f t="shared" ref="D28:E28" si="6" xml:space="preserve">
D26-D25</f>
        <v>0</v>
      </c>
      <c r="E28" s="509">
        <f t="shared" si="6"/>
        <v>6666.6666666666661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311</v>
      </c>
    </row>
    <row r="34" spans="1:1" x14ac:dyDescent="0.3">
      <c r="A34" s="415" t="s">
        <v>312</v>
      </c>
    </row>
    <row r="35" spans="1:1" x14ac:dyDescent="0.3">
      <c r="A35" s="415" t="s">
        <v>313</v>
      </c>
    </row>
    <row r="36" spans="1:1" x14ac:dyDescent="0.3">
      <c r="A36" s="415" t="s">
        <v>314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K22">
    <cfRule type="cellIs" dxfId="28" priority="15" operator="greaterThan">
      <formula>1</formula>
    </cfRule>
  </conditionalFormatting>
  <conditionalFormatting sqref="B23:K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5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5568</v>
      </c>
    </row>
    <row r="2" spans="1:49" x14ac:dyDescent="0.3">
      <c r="A2" s="374" t="s">
        <v>320</v>
      </c>
    </row>
    <row r="3" spans="1:49" x14ac:dyDescent="0.3">
      <c r="A3" s="370" t="s">
        <v>212</v>
      </c>
      <c r="B3" s="393">
        <v>2017</v>
      </c>
      <c r="D3" s="371">
        <f>MAX(D5:D1048576)</f>
        <v>8</v>
      </c>
      <c r="F3" s="371">
        <f>SUMIF($E5:$E1048576,"&lt;10",F5:F1048576)</f>
        <v>26589239.5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654494</v>
      </c>
      <c r="J3" s="371">
        <f t="shared" si="0"/>
        <v>983950.5</v>
      </c>
      <c r="K3" s="371">
        <f t="shared" si="0"/>
        <v>4936</v>
      </c>
      <c r="L3" s="371">
        <f t="shared" si="0"/>
        <v>13964910.5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3158588.5</v>
      </c>
      <c r="R3" s="371">
        <f t="shared" si="0"/>
        <v>3558634</v>
      </c>
      <c r="S3" s="371">
        <f t="shared" si="0"/>
        <v>1015372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407773.5</v>
      </c>
      <c r="AR3" s="371">
        <f t="shared" si="0"/>
        <v>0</v>
      </c>
      <c r="AS3" s="371">
        <f t="shared" si="0"/>
        <v>0</v>
      </c>
      <c r="AT3" s="371">
        <f t="shared" si="0"/>
        <v>2840580.5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31</v>
      </c>
      <c r="D5" s="370">
        <v>1</v>
      </c>
      <c r="E5" s="370">
        <v>1</v>
      </c>
      <c r="F5" s="370">
        <v>59</v>
      </c>
      <c r="G5" s="370">
        <v>0</v>
      </c>
      <c r="H5" s="370">
        <v>0</v>
      </c>
      <c r="I5" s="370">
        <v>3</v>
      </c>
      <c r="J5" s="370">
        <v>2</v>
      </c>
      <c r="K5" s="370">
        <v>0</v>
      </c>
      <c r="L5" s="370">
        <v>14</v>
      </c>
      <c r="M5" s="370">
        <v>0</v>
      </c>
      <c r="N5" s="370">
        <v>0</v>
      </c>
      <c r="O5" s="370">
        <v>0</v>
      </c>
      <c r="P5" s="370">
        <v>0</v>
      </c>
      <c r="Q5" s="370">
        <v>11</v>
      </c>
      <c r="R5" s="370">
        <v>11</v>
      </c>
      <c r="S5" s="370">
        <v>3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2</v>
      </c>
      <c r="AR5" s="370">
        <v>0</v>
      </c>
      <c r="AS5" s="370">
        <v>0</v>
      </c>
      <c r="AT5" s="370">
        <v>13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31</v>
      </c>
      <c r="D6" s="370">
        <v>1</v>
      </c>
      <c r="E6" s="370">
        <v>2</v>
      </c>
      <c r="F6" s="370">
        <v>9202.5</v>
      </c>
      <c r="G6" s="370">
        <v>0</v>
      </c>
      <c r="H6" s="370">
        <v>0</v>
      </c>
      <c r="I6" s="370">
        <v>528</v>
      </c>
      <c r="J6" s="370">
        <v>312</v>
      </c>
      <c r="K6" s="370">
        <v>0</v>
      </c>
      <c r="L6" s="370">
        <v>2264</v>
      </c>
      <c r="M6" s="370">
        <v>0</v>
      </c>
      <c r="N6" s="370">
        <v>0</v>
      </c>
      <c r="O6" s="370">
        <v>0</v>
      </c>
      <c r="P6" s="370">
        <v>0</v>
      </c>
      <c r="Q6" s="370">
        <v>1494</v>
      </c>
      <c r="R6" s="370">
        <v>1688</v>
      </c>
      <c r="S6" s="370">
        <v>516.5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336</v>
      </c>
      <c r="AR6" s="370">
        <v>0</v>
      </c>
      <c r="AS6" s="370">
        <v>0</v>
      </c>
      <c r="AT6" s="370">
        <v>2064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31</v>
      </c>
      <c r="D7" s="370">
        <v>1</v>
      </c>
      <c r="E7" s="370">
        <v>3</v>
      </c>
      <c r="F7" s="370">
        <v>24</v>
      </c>
      <c r="G7" s="370">
        <v>0</v>
      </c>
      <c r="H7" s="370">
        <v>0</v>
      </c>
      <c r="I7" s="370">
        <v>0</v>
      </c>
      <c r="J7" s="370">
        <v>24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31</v>
      </c>
      <c r="D8" s="370">
        <v>1</v>
      </c>
      <c r="E8" s="370">
        <v>4</v>
      </c>
      <c r="F8" s="370">
        <v>580</v>
      </c>
      <c r="G8" s="370">
        <v>0</v>
      </c>
      <c r="H8" s="370">
        <v>0</v>
      </c>
      <c r="I8" s="370">
        <v>0</v>
      </c>
      <c r="J8" s="370">
        <v>110</v>
      </c>
      <c r="K8" s="370">
        <v>0</v>
      </c>
      <c r="L8" s="370">
        <v>470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31</v>
      </c>
      <c r="D9" s="370">
        <v>1</v>
      </c>
      <c r="E9" s="370">
        <v>6</v>
      </c>
      <c r="F9" s="370">
        <v>2998241</v>
      </c>
      <c r="G9" s="370">
        <v>0</v>
      </c>
      <c r="H9" s="370">
        <v>0</v>
      </c>
      <c r="I9" s="370">
        <v>72395</v>
      </c>
      <c r="J9" s="370">
        <v>177970</v>
      </c>
      <c r="K9" s="370">
        <v>0</v>
      </c>
      <c r="L9" s="370">
        <v>1544744</v>
      </c>
      <c r="M9" s="370">
        <v>0</v>
      </c>
      <c r="N9" s="370">
        <v>0</v>
      </c>
      <c r="O9" s="370">
        <v>0</v>
      </c>
      <c r="P9" s="370">
        <v>0</v>
      </c>
      <c r="Q9" s="370">
        <v>332550</v>
      </c>
      <c r="R9" s="370">
        <v>370426</v>
      </c>
      <c r="S9" s="370">
        <v>117458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47342</v>
      </c>
      <c r="AR9" s="370">
        <v>0</v>
      </c>
      <c r="AS9" s="370">
        <v>0</v>
      </c>
      <c r="AT9" s="370">
        <v>335356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31</v>
      </c>
      <c r="D10" s="370">
        <v>1</v>
      </c>
      <c r="E10" s="370">
        <v>9</v>
      </c>
      <c r="F10" s="370">
        <v>9408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2352</v>
      </c>
      <c r="R10" s="370">
        <v>5880</v>
      </c>
      <c r="S10" s="370">
        <v>1176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31</v>
      </c>
      <c r="D11" s="370">
        <v>1</v>
      </c>
      <c r="E11" s="370">
        <v>11</v>
      </c>
      <c r="F11" s="370">
        <v>4655.8370732829999</v>
      </c>
      <c r="G11" s="370">
        <v>3822.5037399496664</v>
      </c>
      <c r="H11" s="370">
        <v>833.33333333333337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31</v>
      </c>
      <c r="D12" s="370">
        <v>2</v>
      </c>
      <c r="E12" s="370">
        <v>1</v>
      </c>
      <c r="F12" s="370">
        <v>60</v>
      </c>
      <c r="G12" s="370">
        <v>0</v>
      </c>
      <c r="H12" s="370">
        <v>0</v>
      </c>
      <c r="I12" s="370">
        <v>3</v>
      </c>
      <c r="J12" s="370">
        <v>1</v>
      </c>
      <c r="K12" s="370">
        <v>0</v>
      </c>
      <c r="L12" s="370">
        <v>15</v>
      </c>
      <c r="M12" s="370">
        <v>0</v>
      </c>
      <c r="N12" s="370">
        <v>0</v>
      </c>
      <c r="O12" s="370">
        <v>0</v>
      </c>
      <c r="P12" s="370">
        <v>0</v>
      </c>
      <c r="Q12" s="370">
        <v>11</v>
      </c>
      <c r="R12" s="370">
        <v>12</v>
      </c>
      <c r="S12" s="370">
        <v>3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2</v>
      </c>
      <c r="AR12" s="370">
        <v>0</v>
      </c>
      <c r="AS12" s="370">
        <v>0</v>
      </c>
      <c r="AT12" s="370">
        <v>13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31</v>
      </c>
      <c r="D13" s="370">
        <v>2</v>
      </c>
      <c r="E13" s="370">
        <v>2</v>
      </c>
      <c r="F13" s="370">
        <v>8330</v>
      </c>
      <c r="G13" s="370">
        <v>0</v>
      </c>
      <c r="H13" s="370">
        <v>0</v>
      </c>
      <c r="I13" s="370">
        <v>408</v>
      </c>
      <c r="J13" s="370">
        <v>160</v>
      </c>
      <c r="K13" s="370">
        <v>0</v>
      </c>
      <c r="L13" s="370">
        <v>2168</v>
      </c>
      <c r="M13" s="370">
        <v>0</v>
      </c>
      <c r="N13" s="370">
        <v>0</v>
      </c>
      <c r="O13" s="370">
        <v>0</v>
      </c>
      <c r="P13" s="370">
        <v>0</v>
      </c>
      <c r="Q13" s="370">
        <v>1473.5</v>
      </c>
      <c r="R13" s="370">
        <v>1504</v>
      </c>
      <c r="S13" s="370">
        <v>452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312</v>
      </c>
      <c r="AR13" s="370">
        <v>0</v>
      </c>
      <c r="AS13" s="370">
        <v>0</v>
      </c>
      <c r="AT13" s="370">
        <v>1852.5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31</v>
      </c>
      <c r="D14" s="370">
        <v>2</v>
      </c>
      <c r="E14" s="370">
        <v>3</v>
      </c>
      <c r="F14" s="370">
        <v>18</v>
      </c>
      <c r="G14" s="370">
        <v>0</v>
      </c>
      <c r="H14" s="370">
        <v>0</v>
      </c>
      <c r="I14" s="370">
        <v>0</v>
      </c>
      <c r="J14" s="370">
        <v>18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31</v>
      </c>
      <c r="D15" s="370">
        <v>2</v>
      </c>
      <c r="E15" s="370">
        <v>4</v>
      </c>
      <c r="F15" s="370">
        <v>604</v>
      </c>
      <c r="G15" s="370">
        <v>0</v>
      </c>
      <c r="H15" s="370">
        <v>0</v>
      </c>
      <c r="I15" s="370">
        <v>0</v>
      </c>
      <c r="J15" s="370">
        <v>64</v>
      </c>
      <c r="K15" s="370">
        <v>12</v>
      </c>
      <c r="L15" s="370">
        <v>507</v>
      </c>
      <c r="M15" s="370">
        <v>0</v>
      </c>
      <c r="N15" s="370">
        <v>0</v>
      </c>
      <c r="O15" s="370">
        <v>0</v>
      </c>
      <c r="P15" s="370">
        <v>0</v>
      </c>
      <c r="Q15" s="370">
        <v>21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31</v>
      </c>
      <c r="D16" s="370">
        <v>2</v>
      </c>
      <c r="E16" s="370">
        <v>6</v>
      </c>
      <c r="F16" s="370">
        <v>2941879</v>
      </c>
      <c r="G16" s="370">
        <v>0</v>
      </c>
      <c r="H16" s="370">
        <v>0</v>
      </c>
      <c r="I16" s="370">
        <v>71975</v>
      </c>
      <c r="J16" s="370">
        <v>87389</v>
      </c>
      <c r="K16" s="370">
        <v>4924</v>
      </c>
      <c r="L16" s="370">
        <v>1602783</v>
      </c>
      <c r="M16" s="370">
        <v>0</v>
      </c>
      <c r="N16" s="370">
        <v>0</v>
      </c>
      <c r="O16" s="370">
        <v>0</v>
      </c>
      <c r="P16" s="370">
        <v>0</v>
      </c>
      <c r="Q16" s="370">
        <v>305790</v>
      </c>
      <c r="R16" s="370">
        <v>384014</v>
      </c>
      <c r="S16" s="370">
        <v>117620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45714</v>
      </c>
      <c r="AR16" s="370">
        <v>0</v>
      </c>
      <c r="AS16" s="370">
        <v>0</v>
      </c>
      <c r="AT16" s="370">
        <v>321670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31</v>
      </c>
      <c r="D17" s="370">
        <v>2</v>
      </c>
      <c r="E17" s="370">
        <v>9</v>
      </c>
      <c r="F17" s="370">
        <v>18728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4682</v>
      </c>
      <c r="R17" s="370">
        <v>11705</v>
      </c>
      <c r="S17" s="370">
        <v>2341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31</v>
      </c>
      <c r="D18" s="370">
        <v>2</v>
      </c>
      <c r="E18" s="370">
        <v>10</v>
      </c>
      <c r="F18" s="370">
        <v>8000</v>
      </c>
      <c r="G18" s="370">
        <v>8000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31</v>
      </c>
      <c r="D19" s="370">
        <v>2</v>
      </c>
      <c r="E19" s="370">
        <v>11</v>
      </c>
      <c r="F19" s="370">
        <v>4655.8370732829999</v>
      </c>
      <c r="G19" s="370">
        <v>3822.5037399496664</v>
      </c>
      <c r="H19" s="370">
        <v>833.33333333333337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31</v>
      </c>
      <c r="D20" s="370">
        <v>3</v>
      </c>
      <c r="E20" s="370">
        <v>1</v>
      </c>
      <c r="F20" s="370">
        <v>58.5</v>
      </c>
      <c r="G20" s="370">
        <v>0</v>
      </c>
      <c r="H20" s="370">
        <v>0</v>
      </c>
      <c r="I20" s="370">
        <v>3</v>
      </c>
      <c r="J20" s="370">
        <v>1</v>
      </c>
      <c r="K20" s="370">
        <v>0</v>
      </c>
      <c r="L20" s="370">
        <v>15</v>
      </c>
      <c r="M20" s="370">
        <v>0</v>
      </c>
      <c r="N20" s="370">
        <v>0</v>
      </c>
      <c r="O20" s="370">
        <v>0</v>
      </c>
      <c r="P20" s="370">
        <v>0</v>
      </c>
      <c r="Q20" s="370">
        <v>10.5</v>
      </c>
      <c r="R20" s="370">
        <v>11</v>
      </c>
      <c r="S20" s="370">
        <v>3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2</v>
      </c>
      <c r="AR20" s="370">
        <v>0</v>
      </c>
      <c r="AS20" s="370">
        <v>0</v>
      </c>
      <c r="AT20" s="370">
        <v>13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31</v>
      </c>
      <c r="D21" s="370">
        <v>3</v>
      </c>
      <c r="E21" s="370">
        <v>2</v>
      </c>
      <c r="F21" s="370">
        <v>9428.5</v>
      </c>
      <c r="G21" s="370">
        <v>0</v>
      </c>
      <c r="H21" s="370">
        <v>0</v>
      </c>
      <c r="I21" s="370">
        <v>520</v>
      </c>
      <c r="J21" s="370">
        <v>184</v>
      </c>
      <c r="K21" s="370">
        <v>0</v>
      </c>
      <c r="L21" s="370">
        <v>2336</v>
      </c>
      <c r="M21" s="370">
        <v>0</v>
      </c>
      <c r="N21" s="370">
        <v>0</v>
      </c>
      <c r="O21" s="370">
        <v>0</v>
      </c>
      <c r="P21" s="370">
        <v>0</v>
      </c>
      <c r="Q21" s="370">
        <v>1636</v>
      </c>
      <c r="R21" s="370">
        <v>1684.5</v>
      </c>
      <c r="S21" s="370">
        <v>494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336</v>
      </c>
      <c r="AR21" s="370">
        <v>0</v>
      </c>
      <c r="AS21" s="370">
        <v>0</v>
      </c>
      <c r="AT21" s="370">
        <v>2238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31</v>
      </c>
      <c r="D22" s="370">
        <v>3</v>
      </c>
      <c r="E22" s="370">
        <v>3</v>
      </c>
      <c r="F22" s="370">
        <v>42</v>
      </c>
      <c r="G22" s="370">
        <v>0</v>
      </c>
      <c r="H22" s="370">
        <v>0</v>
      </c>
      <c r="I22" s="370">
        <v>0</v>
      </c>
      <c r="J22" s="370">
        <v>42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31</v>
      </c>
      <c r="D23" s="370">
        <v>3</v>
      </c>
      <c r="E23" s="370">
        <v>4</v>
      </c>
      <c r="F23" s="370">
        <v>589</v>
      </c>
      <c r="G23" s="370">
        <v>0</v>
      </c>
      <c r="H23" s="370">
        <v>0</v>
      </c>
      <c r="I23" s="370">
        <v>0</v>
      </c>
      <c r="J23" s="370">
        <v>82</v>
      </c>
      <c r="K23" s="370">
        <v>0</v>
      </c>
      <c r="L23" s="370">
        <v>507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0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31</v>
      </c>
      <c r="D24" s="370">
        <v>3</v>
      </c>
      <c r="E24" s="370">
        <v>5</v>
      </c>
      <c r="F24" s="370">
        <v>140</v>
      </c>
      <c r="G24" s="370">
        <v>0</v>
      </c>
      <c r="H24" s="370">
        <v>0</v>
      </c>
      <c r="I24" s="370">
        <v>0</v>
      </c>
      <c r="J24" s="370">
        <v>45</v>
      </c>
      <c r="K24" s="370">
        <v>0</v>
      </c>
      <c r="L24" s="370">
        <v>95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31</v>
      </c>
      <c r="D25" s="370">
        <v>3</v>
      </c>
      <c r="E25" s="370">
        <v>6</v>
      </c>
      <c r="F25" s="370">
        <v>2957563</v>
      </c>
      <c r="G25" s="370">
        <v>0</v>
      </c>
      <c r="H25" s="370">
        <v>0</v>
      </c>
      <c r="I25" s="370">
        <v>72794</v>
      </c>
      <c r="J25" s="370">
        <v>99425</v>
      </c>
      <c r="K25" s="370">
        <v>0</v>
      </c>
      <c r="L25" s="370">
        <v>1594294</v>
      </c>
      <c r="M25" s="370">
        <v>0</v>
      </c>
      <c r="N25" s="370">
        <v>0</v>
      </c>
      <c r="O25" s="370">
        <v>0</v>
      </c>
      <c r="P25" s="370">
        <v>0</v>
      </c>
      <c r="Q25" s="370">
        <v>308662</v>
      </c>
      <c r="R25" s="370">
        <v>398617</v>
      </c>
      <c r="S25" s="370">
        <v>116967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45782</v>
      </c>
      <c r="AR25" s="370">
        <v>0</v>
      </c>
      <c r="AS25" s="370">
        <v>0</v>
      </c>
      <c r="AT25" s="370">
        <v>321022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31</v>
      </c>
      <c r="D26" s="370">
        <v>3</v>
      </c>
      <c r="E26" s="370">
        <v>9</v>
      </c>
      <c r="F26" s="370">
        <v>5000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5000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31</v>
      </c>
      <c r="D27" s="370">
        <v>3</v>
      </c>
      <c r="E27" s="370">
        <v>11</v>
      </c>
      <c r="F27" s="370">
        <v>4655.8370732829999</v>
      </c>
      <c r="G27" s="370">
        <v>3822.5037399496664</v>
      </c>
      <c r="H27" s="370">
        <v>833.33333333333337</v>
      </c>
      <c r="I27" s="370">
        <v>0</v>
      </c>
      <c r="J27" s="370">
        <v>0</v>
      </c>
      <c r="K27" s="370">
        <v>0</v>
      </c>
      <c r="L27" s="370">
        <v>0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31</v>
      </c>
      <c r="D28" s="370">
        <v>4</v>
      </c>
      <c r="E28" s="370">
        <v>1</v>
      </c>
      <c r="F28" s="370">
        <v>58</v>
      </c>
      <c r="G28" s="370">
        <v>0</v>
      </c>
      <c r="H28" s="370">
        <v>0</v>
      </c>
      <c r="I28" s="370">
        <v>3</v>
      </c>
      <c r="J28" s="370">
        <v>1</v>
      </c>
      <c r="K28" s="370">
        <v>0</v>
      </c>
      <c r="L28" s="370">
        <v>15</v>
      </c>
      <c r="M28" s="370">
        <v>0</v>
      </c>
      <c r="N28" s="370">
        <v>0</v>
      </c>
      <c r="O28" s="370">
        <v>0</v>
      </c>
      <c r="P28" s="370">
        <v>0</v>
      </c>
      <c r="Q28" s="370">
        <v>10.5</v>
      </c>
      <c r="R28" s="370">
        <v>11</v>
      </c>
      <c r="S28" s="370">
        <v>2.5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2</v>
      </c>
      <c r="AR28" s="370">
        <v>0</v>
      </c>
      <c r="AS28" s="370">
        <v>0</v>
      </c>
      <c r="AT28" s="370">
        <v>13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31</v>
      </c>
      <c r="D29" s="370">
        <v>4</v>
      </c>
      <c r="E29" s="370">
        <v>2</v>
      </c>
      <c r="F29" s="370">
        <v>8692</v>
      </c>
      <c r="G29" s="370">
        <v>0</v>
      </c>
      <c r="H29" s="370">
        <v>0</v>
      </c>
      <c r="I29" s="370">
        <v>472</v>
      </c>
      <c r="J29" s="370">
        <v>160</v>
      </c>
      <c r="K29" s="370">
        <v>0</v>
      </c>
      <c r="L29" s="370">
        <v>2312</v>
      </c>
      <c r="M29" s="370">
        <v>0</v>
      </c>
      <c r="N29" s="370">
        <v>0</v>
      </c>
      <c r="O29" s="370">
        <v>0</v>
      </c>
      <c r="P29" s="370">
        <v>0</v>
      </c>
      <c r="Q29" s="370">
        <v>1643.5</v>
      </c>
      <c r="R29" s="370">
        <v>1504</v>
      </c>
      <c r="S29" s="370">
        <v>369.5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319</v>
      </c>
      <c r="AR29" s="370">
        <v>0</v>
      </c>
      <c r="AS29" s="370">
        <v>0</v>
      </c>
      <c r="AT29" s="370">
        <v>1912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31</v>
      </c>
      <c r="D30" s="370">
        <v>4</v>
      </c>
      <c r="E30" s="370">
        <v>3</v>
      </c>
      <c r="F30" s="370">
        <v>34.5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34.5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31</v>
      </c>
      <c r="D31" s="370">
        <v>4</v>
      </c>
      <c r="E31" s="370">
        <v>4</v>
      </c>
      <c r="F31" s="370">
        <v>798.5</v>
      </c>
      <c r="G31" s="370">
        <v>0</v>
      </c>
      <c r="H31" s="370">
        <v>0</v>
      </c>
      <c r="I31" s="370">
        <v>0</v>
      </c>
      <c r="J31" s="370">
        <v>76</v>
      </c>
      <c r="K31" s="370">
        <v>0</v>
      </c>
      <c r="L31" s="370">
        <v>516</v>
      </c>
      <c r="M31" s="370">
        <v>0</v>
      </c>
      <c r="N31" s="370">
        <v>0</v>
      </c>
      <c r="O31" s="370">
        <v>0</v>
      </c>
      <c r="P31" s="370">
        <v>0</v>
      </c>
      <c r="Q31" s="370">
        <v>45</v>
      </c>
      <c r="R31" s="370">
        <v>146.5</v>
      </c>
      <c r="S31" s="370">
        <v>15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31</v>
      </c>
      <c r="D32" s="370">
        <v>4</v>
      </c>
      <c r="E32" s="370">
        <v>5</v>
      </c>
      <c r="F32" s="370">
        <v>41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41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31</v>
      </c>
      <c r="D33" s="370">
        <v>4</v>
      </c>
      <c r="E33" s="370">
        <v>6</v>
      </c>
      <c r="F33" s="370">
        <v>3112649</v>
      </c>
      <c r="G33" s="370">
        <v>0</v>
      </c>
      <c r="H33" s="370">
        <v>0</v>
      </c>
      <c r="I33" s="370">
        <v>72384</v>
      </c>
      <c r="J33" s="370">
        <v>90722</v>
      </c>
      <c r="K33" s="370">
        <v>0</v>
      </c>
      <c r="L33" s="370">
        <v>1651469</v>
      </c>
      <c r="M33" s="370">
        <v>0</v>
      </c>
      <c r="N33" s="370">
        <v>0</v>
      </c>
      <c r="O33" s="370">
        <v>0</v>
      </c>
      <c r="P33" s="370">
        <v>0</v>
      </c>
      <c r="Q33" s="370">
        <v>362138</v>
      </c>
      <c r="R33" s="370">
        <v>445803</v>
      </c>
      <c r="S33" s="370">
        <v>109242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45739</v>
      </c>
      <c r="AR33" s="370">
        <v>0</v>
      </c>
      <c r="AS33" s="370">
        <v>0</v>
      </c>
      <c r="AT33" s="370">
        <v>335152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31</v>
      </c>
      <c r="D34" s="370">
        <v>4</v>
      </c>
      <c r="E34" s="370">
        <v>11</v>
      </c>
      <c r="F34" s="370">
        <v>4655.8370732829999</v>
      </c>
      <c r="G34" s="370">
        <v>3822.5037399496664</v>
      </c>
      <c r="H34" s="370">
        <v>833.33333333333337</v>
      </c>
      <c r="I34" s="370">
        <v>0</v>
      </c>
      <c r="J34" s="370">
        <v>0</v>
      </c>
      <c r="K34" s="370">
        <v>0</v>
      </c>
      <c r="L34" s="370">
        <v>0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31</v>
      </c>
      <c r="D35" s="370">
        <v>5</v>
      </c>
      <c r="E35" s="370">
        <v>1</v>
      </c>
      <c r="F35" s="370">
        <v>58</v>
      </c>
      <c r="G35" s="370">
        <v>0</v>
      </c>
      <c r="H35" s="370">
        <v>0</v>
      </c>
      <c r="I35" s="370">
        <v>4</v>
      </c>
      <c r="J35" s="370">
        <v>1</v>
      </c>
      <c r="K35" s="370">
        <v>0</v>
      </c>
      <c r="L35" s="370">
        <v>15</v>
      </c>
      <c r="M35" s="370">
        <v>0</v>
      </c>
      <c r="N35" s="370">
        <v>0</v>
      </c>
      <c r="O35" s="370">
        <v>0</v>
      </c>
      <c r="P35" s="370">
        <v>0</v>
      </c>
      <c r="Q35" s="370">
        <v>10.5</v>
      </c>
      <c r="R35" s="370">
        <v>10</v>
      </c>
      <c r="S35" s="370">
        <v>2.5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2</v>
      </c>
      <c r="AR35" s="370">
        <v>0</v>
      </c>
      <c r="AS35" s="370">
        <v>0</v>
      </c>
      <c r="AT35" s="370">
        <v>13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31</v>
      </c>
      <c r="D36" s="370">
        <v>5</v>
      </c>
      <c r="E36" s="370">
        <v>2</v>
      </c>
      <c r="F36" s="370">
        <v>8751</v>
      </c>
      <c r="G36" s="370">
        <v>0</v>
      </c>
      <c r="H36" s="370">
        <v>0</v>
      </c>
      <c r="I36" s="370">
        <v>568</v>
      </c>
      <c r="J36" s="370">
        <v>184</v>
      </c>
      <c r="K36" s="370">
        <v>0</v>
      </c>
      <c r="L36" s="370">
        <v>2504</v>
      </c>
      <c r="M36" s="370">
        <v>0</v>
      </c>
      <c r="N36" s="370">
        <v>0</v>
      </c>
      <c r="O36" s="370">
        <v>0</v>
      </c>
      <c r="P36" s="370">
        <v>0</v>
      </c>
      <c r="Q36" s="370">
        <v>1426</v>
      </c>
      <c r="R36" s="370">
        <v>1436</v>
      </c>
      <c r="S36" s="370">
        <v>433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343</v>
      </c>
      <c r="AR36" s="370">
        <v>0</v>
      </c>
      <c r="AS36" s="370">
        <v>0</v>
      </c>
      <c r="AT36" s="370">
        <v>1857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31</v>
      </c>
      <c r="D37" s="370">
        <v>5</v>
      </c>
      <c r="E37" s="370">
        <v>3</v>
      </c>
      <c r="F37" s="370">
        <v>38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38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31</v>
      </c>
      <c r="D38" s="370">
        <v>5</v>
      </c>
      <c r="E38" s="370">
        <v>4</v>
      </c>
      <c r="F38" s="370">
        <v>866.5</v>
      </c>
      <c r="G38" s="370">
        <v>0</v>
      </c>
      <c r="H38" s="370">
        <v>0</v>
      </c>
      <c r="I38" s="370">
        <v>0</v>
      </c>
      <c r="J38" s="370">
        <v>76</v>
      </c>
      <c r="K38" s="370">
        <v>0</v>
      </c>
      <c r="L38" s="370">
        <v>528.5</v>
      </c>
      <c r="M38" s="370">
        <v>0</v>
      </c>
      <c r="N38" s="370">
        <v>0</v>
      </c>
      <c r="O38" s="370">
        <v>0</v>
      </c>
      <c r="P38" s="370">
        <v>0</v>
      </c>
      <c r="Q38" s="370">
        <v>115.5</v>
      </c>
      <c r="R38" s="370">
        <v>128.5</v>
      </c>
      <c r="S38" s="370">
        <v>18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31</v>
      </c>
      <c r="D39" s="370">
        <v>5</v>
      </c>
      <c r="E39" s="370">
        <v>5</v>
      </c>
      <c r="F39" s="370">
        <v>31</v>
      </c>
      <c r="G39" s="370">
        <v>0</v>
      </c>
      <c r="H39" s="370">
        <v>0</v>
      </c>
      <c r="I39" s="370">
        <v>0</v>
      </c>
      <c r="J39" s="370">
        <v>0</v>
      </c>
      <c r="K39" s="370">
        <v>0</v>
      </c>
      <c r="L39" s="370">
        <v>31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31</v>
      </c>
      <c r="D40" s="370">
        <v>5</v>
      </c>
      <c r="E40" s="370">
        <v>6</v>
      </c>
      <c r="F40" s="370">
        <v>3055250</v>
      </c>
      <c r="G40" s="370">
        <v>0</v>
      </c>
      <c r="H40" s="370">
        <v>0</v>
      </c>
      <c r="I40" s="370">
        <v>92440</v>
      </c>
      <c r="J40" s="370">
        <v>87570</v>
      </c>
      <c r="K40" s="370">
        <v>0</v>
      </c>
      <c r="L40" s="370">
        <v>1616394</v>
      </c>
      <c r="M40" s="370">
        <v>0</v>
      </c>
      <c r="N40" s="370">
        <v>0</v>
      </c>
      <c r="O40" s="370">
        <v>0</v>
      </c>
      <c r="P40" s="370">
        <v>0</v>
      </c>
      <c r="Q40" s="370">
        <v>378130</v>
      </c>
      <c r="R40" s="370">
        <v>394610</v>
      </c>
      <c r="S40" s="370">
        <v>108748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49099</v>
      </c>
      <c r="AR40" s="370">
        <v>0</v>
      </c>
      <c r="AS40" s="370">
        <v>0</v>
      </c>
      <c r="AT40" s="370">
        <v>328259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31</v>
      </c>
      <c r="D41" s="370">
        <v>5</v>
      </c>
      <c r="E41" s="370">
        <v>9</v>
      </c>
      <c r="F41" s="370">
        <v>33540</v>
      </c>
      <c r="G41" s="370">
        <v>0</v>
      </c>
      <c r="H41" s="370">
        <v>0</v>
      </c>
      <c r="I41" s="370">
        <v>0</v>
      </c>
      <c r="J41" s="370">
        <v>0</v>
      </c>
      <c r="K41" s="370">
        <v>0</v>
      </c>
      <c r="L41" s="370">
        <v>15056</v>
      </c>
      <c r="M41" s="370">
        <v>0</v>
      </c>
      <c r="N41" s="370">
        <v>0</v>
      </c>
      <c r="O41" s="370">
        <v>0</v>
      </c>
      <c r="P41" s="370">
        <v>0</v>
      </c>
      <c r="Q41" s="370">
        <v>3236</v>
      </c>
      <c r="R41" s="370">
        <v>6470</v>
      </c>
      <c r="S41" s="370">
        <v>1618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300</v>
      </c>
      <c r="AR41" s="370">
        <v>0</v>
      </c>
      <c r="AS41" s="370">
        <v>0</v>
      </c>
      <c r="AT41" s="370">
        <v>6860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31</v>
      </c>
      <c r="D42" s="370">
        <v>5</v>
      </c>
      <c r="E42" s="370">
        <v>10</v>
      </c>
      <c r="F42" s="370">
        <v>7950</v>
      </c>
      <c r="G42" s="370">
        <v>7950</v>
      </c>
      <c r="H42" s="370">
        <v>0</v>
      </c>
      <c r="I42" s="370">
        <v>0</v>
      </c>
      <c r="J42" s="370">
        <v>0</v>
      </c>
      <c r="K42" s="370">
        <v>0</v>
      </c>
      <c r="L42" s="370">
        <v>0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31</v>
      </c>
      <c r="D43" s="370">
        <v>5</v>
      </c>
      <c r="E43" s="370">
        <v>11</v>
      </c>
      <c r="F43" s="370">
        <v>4655.8370732829999</v>
      </c>
      <c r="G43" s="370">
        <v>3822.5037399496664</v>
      </c>
      <c r="H43" s="370">
        <v>833.33333333333337</v>
      </c>
      <c r="I43" s="370">
        <v>0</v>
      </c>
      <c r="J43" s="370">
        <v>0</v>
      </c>
      <c r="K43" s="370">
        <v>0</v>
      </c>
      <c r="L43" s="370">
        <v>0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31</v>
      </c>
      <c r="D44" s="370">
        <v>6</v>
      </c>
      <c r="E44" s="370">
        <v>1</v>
      </c>
      <c r="F44" s="370">
        <v>59</v>
      </c>
      <c r="G44" s="370">
        <v>0</v>
      </c>
      <c r="H44" s="370">
        <v>0</v>
      </c>
      <c r="I44" s="370">
        <v>3</v>
      </c>
      <c r="J44" s="370">
        <v>1</v>
      </c>
      <c r="K44" s="370">
        <v>0</v>
      </c>
      <c r="L44" s="370">
        <v>15</v>
      </c>
      <c r="M44" s="370">
        <v>0</v>
      </c>
      <c r="N44" s="370">
        <v>0</v>
      </c>
      <c r="O44" s="370">
        <v>0</v>
      </c>
      <c r="P44" s="370">
        <v>0</v>
      </c>
      <c r="Q44" s="370">
        <v>11.5</v>
      </c>
      <c r="R44" s="370">
        <v>10</v>
      </c>
      <c r="S44" s="370">
        <v>2.5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2</v>
      </c>
      <c r="AR44" s="370">
        <v>0</v>
      </c>
      <c r="AS44" s="370">
        <v>0</v>
      </c>
      <c r="AT44" s="370">
        <v>14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31</v>
      </c>
      <c r="D45" s="370">
        <v>6</v>
      </c>
      <c r="E45" s="370">
        <v>2</v>
      </c>
      <c r="F45" s="370">
        <v>7897.5</v>
      </c>
      <c r="G45" s="370">
        <v>0</v>
      </c>
      <c r="H45" s="370">
        <v>0</v>
      </c>
      <c r="I45" s="370">
        <v>408</v>
      </c>
      <c r="J45" s="370">
        <v>176</v>
      </c>
      <c r="K45" s="370">
        <v>0</v>
      </c>
      <c r="L45" s="370">
        <v>2152</v>
      </c>
      <c r="M45" s="370">
        <v>0</v>
      </c>
      <c r="N45" s="370">
        <v>0</v>
      </c>
      <c r="O45" s="370">
        <v>0</v>
      </c>
      <c r="P45" s="370">
        <v>0</v>
      </c>
      <c r="Q45" s="370">
        <v>1512.5</v>
      </c>
      <c r="R45" s="370">
        <v>1180</v>
      </c>
      <c r="S45" s="370">
        <v>354.5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295.5</v>
      </c>
      <c r="AR45" s="370">
        <v>0</v>
      </c>
      <c r="AS45" s="370">
        <v>0</v>
      </c>
      <c r="AT45" s="370">
        <v>1819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31</v>
      </c>
      <c r="D46" s="370">
        <v>6</v>
      </c>
      <c r="E46" s="370">
        <v>3</v>
      </c>
      <c r="F46" s="370">
        <v>61.5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46.5</v>
      </c>
      <c r="R46" s="370">
        <v>0</v>
      </c>
      <c r="S46" s="370">
        <v>15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31</v>
      </c>
      <c r="D47" s="370">
        <v>6</v>
      </c>
      <c r="E47" s="370">
        <v>4</v>
      </c>
      <c r="F47" s="370">
        <v>887</v>
      </c>
      <c r="G47" s="370">
        <v>0</v>
      </c>
      <c r="H47" s="370">
        <v>0</v>
      </c>
      <c r="I47" s="370">
        <v>0</v>
      </c>
      <c r="J47" s="370">
        <v>130</v>
      </c>
      <c r="K47" s="370">
        <v>0</v>
      </c>
      <c r="L47" s="370">
        <v>524</v>
      </c>
      <c r="M47" s="370">
        <v>0</v>
      </c>
      <c r="N47" s="370">
        <v>0</v>
      </c>
      <c r="O47" s="370">
        <v>0</v>
      </c>
      <c r="P47" s="370">
        <v>0</v>
      </c>
      <c r="Q47" s="370">
        <v>123.5</v>
      </c>
      <c r="R47" s="370">
        <v>88</v>
      </c>
      <c r="S47" s="370">
        <v>21.5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31</v>
      </c>
      <c r="D48" s="370">
        <v>6</v>
      </c>
      <c r="E48" s="370">
        <v>5</v>
      </c>
      <c r="F48" s="370">
        <v>61</v>
      </c>
      <c r="G48" s="370">
        <v>0</v>
      </c>
      <c r="H48" s="370">
        <v>0</v>
      </c>
      <c r="I48" s="370">
        <v>0</v>
      </c>
      <c r="J48" s="370">
        <v>30</v>
      </c>
      <c r="K48" s="370">
        <v>0</v>
      </c>
      <c r="L48" s="370">
        <v>31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31</v>
      </c>
      <c r="D49" s="370">
        <v>6</v>
      </c>
      <c r="E49" s="370">
        <v>6</v>
      </c>
      <c r="F49" s="370">
        <v>3041119</v>
      </c>
      <c r="G49" s="370">
        <v>0</v>
      </c>
      <c r="H49" s="370">
        <v>0</v>
      </c>
      <c r="I49" s="370">
        <v>77942</v>
      </c>
      <c r="J49" s="370">
        <v>104092</v>
      </c>
      <c r="K49" s="370">
        <v>0</v>
      </c>
      <c r="L49" s="370">
        <v>1651034</v>
      </c>
      <c r="M49" s="370">
        <v>0</v>
      </c>
      <c r="N49" s="370">
        <v>0</v>
      </c>
      <c r="O49" s="370">
        <v>0</v>
      </c>
      <c r="P49" s="370">
        <v>0</v>
      </c>
      <c r="Q49" s="370">
        <v>358651</v>
      </c>
      <c r="R49" s="370">
        <v>365179</v>
      </c>
      <c r="S49" s="370">
        <v>110676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46642</v>
      </c>
      <c r="AR49" s="370">
        <v>0</v>
      </c>
      <c r="AS49" s="370">
        <v>0</v>
      </c>
      <c r="AT49" s="370">
        <v>326903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31</v>
      </c>
      <c r="D50" s="370">
        <v>6</v>
      </c>
      <c r="E50" s="370">
        <v>11</v>
      </c>
      <c r="F50" s="370">
        <v>4655.8370732829999</v>
      </c>
      <c r="G50" s="370">
        <v>3822.5037399496664</v>
      </c>
      <c r="H50" s="370">
        <v>833.33333333333337</v>
      </c>
      <c r="I50" s="370">
        <v>0</v>
      </c>
      <c r="J50" s="370">
        <v>0</v>
      </c>
      <c r="K50" s="370">
        <v>0</v>
      </c>
      <c r="L50" s="370">
        <v>0</v>
      </c>
      <c r="M50" s="370">
        <v>0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31</v>
      </c>
      <c r="D51" s="370">
        <v>7</v>
      </c>
      <c r="E51" s="370">
        <v>1</v>
      </c>
      <c r="F51" s="370">
        <v>62</v>
      </c>
      <c r="G51" s="370">
        <v>0</v>
      </c>
      <c r="H51" s="370">
        <v>0</v>
      </c>
      <c r="I51" s="370">
        <v>3</v>
      </c>
      <c r="J51" s="370">
        <v>1</v>
      </c>
      <c r="K51" s="370">
        <v>0</v>
      </c>
      <c r="L51" s="370">
        <v>15</v>
      </c>
      <c r="M51" s="370">
        <v>0</v>
      </c>
      <c r="N51" s="370">
        <v>0</v>
      </c>
      <c r="O51" s="370">
        <v>0</v>
      </c>
      <c r="P51" s="370">
        <v>0</v>
      </c>
      <c r="Q51" s="370">
        <v>13.5</v>
      </c>
      <c r="R51" s="370">
        <v>11</v>
      </c>
      <c r="S51" s="370">
        <v>2.5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2</v>
      </c>
      <c r="AR51" s="370">
        <v>0</v>
      </c>
      <c r="AS51" s="370">
        <v>0</v>
      </c>
      <c r="AT51" s="370">
        <v>14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31</v>
      </c>
      <c r="D52" s="370">
        <v>7</v>
      </c>
      <c r="E52" s="370">
        <v>2</v>
      </c>
      <c r="F52" s="370">
        <v>8239.5</v>
      </c>
      <c r="G52" s="370">
        <v>0</v>
      </c>
      <c r="H52" s="370">
        <v>0</v>
      </c>
      <c r="I52" s="370">
        <v>352</v>
      </c>
      <c r="J52" s="370">
        <v>96</v>
      </c>
      <c r="K52" s="370">
        <v>0</v>
      </c>
      <c r="L52" s="370">
        <v>2136</v>
      </c>
      <c r="M52" s="370">
        <v>0</v>
      </c>
      <c r="N52" s="370">
        <v>0</v>
      </c>
      <c r="O52" s="370">
        <v>0</v>
      </c>
      <c r="P52" s="370">
        <v>0</v>
      </c>
      <c r="Q52" s="370">
        <v>1744.5</v>
      </c>
      <c r="R52" s="370">
        <v>1492</v>
      </c>
      <c r="S52" s="370">
        <v>333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283</v>
      </c>
      <c r="AR52" s="370">
        <v>0</v>
      </c>
      <c r="AS52" s="370">
        <v>0</v>
      </c>
      <c r="AT52" s="370">
        <v>1803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31</v>
      </c>
      <c r="D53" s="370">
        <v>7</v>
      </c>
      <c r="E53" s="370">
        <v>3</v>
      </c>
      <c r="F53" s="370">
        <v>10.5</v>
      </c>
      <c r="G53" s="370">
        <v>0</v>
      </c>
      <c r="H53" s="370">
        <v>0</v>
      </c>
      <c r="I53" s="370">
        <v>0</v>
      </c>
      <c r="J53" s="370">
        <v>0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10.5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31</v>
      </c>
      <c r="D54" s="370">
        <v>7</v>
      </c>
      <c r="E54" s="370">
        <v>4</v>
      </c>
      <c r="F54" s="370">
        <v>955.5</v>
      </c>
      <c r="G54" s="370">
        <v>0</v>
      </c>
      <c r="H54" s="370">
        <v>0</v>
      </c>
      <c r="I54" s="370">
        <v>0</v>
      </c>
      <c r="J54" s="370">
        <v>88</v>
      </c>
      <c r="K54" s="370">
        <v>0</v>
      </c>
      <c r="L54" s="370">
        <v>521</v>
      </c>
      <c r="M54" s="370">
        <v>0</v>
      </c>
      <c r="N54" s="370">
        <v>0</v>
      </c>
      <c r="O54" s="370">
        <v>0</v>
      </c>
      <c r="P54" s="370">
        <v>0</v>
      </c>
      <c r="Q54" s="370">
        <v>102</v>
      </c>
      <c r="R54" s="370">
        <v>200.5</v>
      </c>
      <c r="S54" s="370">
        <v>32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12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31</v>
      </c>
      <c r="D55" s="370">
        <v>7</v>
      </c>
      <c r="E55" s="370">
        <v>5</v>
      </c>
      <c r="F55" s="370">
        <v>31</v>
      </c>
      <c r="G55" s="370">
        <v>0</v>
      </c>
      <c r="H55" s="370">
        <v>0</v>
      </c>
      <c r="I55" s="370">
        <v>0</v>
      </c>
      <c r="J55" s="370">
        <v>0</v>
      </c>
      <c r="K55" s="370">
        <v>0</v>
      </c>
      <c r="L55" s="370">
        <v>31</v>
      </c>
      <c r="M55" s="370">
        <v>0</v>
      </c>
      <c r="N55" s="370">
        <v>0</v>
      </c>
      <c r="O55" s="370">
        <v>0</v>
      </c>
      <c r="P55" s="370">
        <v>0</v>
      </c>
      <c r="Q55" s="370">
        <v>0</v>
      </c>
      <c r="R55" s="370">
        <v>0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0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31</v>
      </c>
      <c r="D56" s="370">
        <v>7</v>
      </c>
      <c r="E56" s="370">
        <v>6</v>
      </c>
      <c r="F56" s="370">
        <v>4203748</v>
      </c>
      <c r="G56" s="370">
        <v>0</v>
      </c>
      <c r="H56" s="370">
        <v>0</v>
      </c>
      <c r="I56" s="370">
        <v>94509</v>
      </c>
      <c r="J56" s="370">
        <v>145787</v>
      </c>
      <c r="K56" s="370">
        <v>0</v>
      </c>
      <c r="L56" s="370">
        <v>2133319</v>
      </c>
      <c r="M56" s="370">
        <v>0</v>
      </c>
      <c r="N56" s="370">
        <v>0</v>
      </c>
      <c r="O56" s="370">
        <v>0</v>
      </c>
      <c r="P56" s="370">
        <v>0</v>
      </c>
      <c r="Q56" s="370">
        <v>561594</v>
      </c>
      <c r="R56" s="370">
        <v>602276</v>
      </c>
      <c r="S56" s="370">
        <v>169861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62937</v>
      </c>
      <c r="AR56" s="370">
        <v>0</v>
      </c>
      <c r="AS56" s="370">
        <v>0</v>
      </c>
      <c r="AT56" s="370">
        <v>433465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31</v>
      </c>
      <c r="D57" s="370">
        <v>7</v>
      </c>
      <c r="E57" s="370">
        <v>9</v>
      </c>
      <c r="F57" s="370">
        <v>851373</v>
      </c>
      <c r="G57" s="370">
        <v>0</v>
      </c>
      <c r="H57" s="370">
        <v>0</v>
      </c>
      <c r="I57" s="370">
        <v>21726</v>
      </c>
      <c r="J57" s="370">
        <v>46680</v>
      </c>
      <c r="K57" s="370">
        <v>0</v>
      </c>
      <c r="L57" s="370">
        <v>443844</v>
      </c>
      <c r="M57" s="370">
        <v>0</v>
      </c>
      <c r="N57" s="370">
        <v>0</v>
      </c>
      <c r="O57" s="370">
        <v>0</v>
      </c>
      <c r="P57" s="370">
        <v>0</v>
      </c>
      <c r="Q57" s="370">
        <v>88078</v>
      </c>
      <c r="R57" s="370">
        <v>104915</v>
      </c>
      <c r="S57" s="370">
        <v>47701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14143</v>
      </c>
      <c r="AR57" s="370">
        <v>0</v>
      </c>
      <c r="AS57" s="370">
        <v>0</v>
      </c>
      <c r="AT57" s="370">
        <v>84286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31</v>
      </c>
      <c r="D58" s="370">
        <v>7</v>
      </c>
      <c r="E58" s="370">
        <v>11</v>
      </c>
      <c r="F58" s="370">
        <v>4655.8370732829999</v>
      </c>
      <c r="G58" s="370">
        <v>3822.5037399496664</v>
      </c>
      <c r="H58" s="370">
        <v>833.33333333333337</v>
      </c>
      <c r="I58" s="370">
        <v>0</v>
      </c>
      <c r="J58" s="370">
        <v>0</v>
      </c>
      <c r="K58" s="370">
        <v>0</v>
      </c>
      <c r="L58" s="370">
        <v>0</v>
      </c>
      <c r="M58" s="370">
        <v>0</v>
      </c>
      <c r="N58" s="370">
        <v>0</v>
      </c>
      <c r="O58" s="370">
        <v>0</v>
      </c>
      <c r="P58" s="370">
        <v>0</v>
      </c>
      <c r="Q58" s="370">
        <v>0</v>
      </c>
      <c r="R58" s="370">
        <v>0</v>
      </c>
      <c r="S58" s="370">
        <v>0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0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31</v>
      </c>
      <c r="D59" s="370">
        <v>8</v>
      </c>
      <c r="E59" s="370">
        <v>1</v>
      </c>
      <c r="F59" s="370">
        <v>62.6</v>
      </c>
      <c r="G59" s="370">
        <v>0</v>
      </c>
      <c r="H59" s="370">
        <v>0</v>
      </c>
      <c r="I59" s="370">
        <v>3</v>
      </c>
      <c r="J59" s="370">
        <v>2.6</v>
      </c>
      <c r="K59" s="370">
        <v>0</v>
      </c>
      <c r="L59" s="370">
        <v>15</v>
      </c>
      <c r="M59" s="370">
        <v>0</v>
      </c>
      <c r="N59" s="370">
        <v>0</v>
      </c>
      <c r="O59" s="370">
        <v>0</v>
      </c>
      <c r="P59" s="370">
        <v>0</v>
      </c>
      <c r="Q59" s="370">
        <v>12.5</v>
      </c>
      <c r="R59" s="370">
        <v>11</v>
      </c>
      <c r="S59" s="370">
        <v>2.5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2</v>
      </c>
      <c r="AR59" s="370">
        <v>0</v>
      </c>
      <c r="AS59" s="370">
        <v>0</v>
      </c>
      <c r="AT59" s="370">
        <v>14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31</v>
      </c>
      <c r="D60" s="370">
        <v>8</v>
      </c>
      <c r="E60" s="370">
        <v>2</v>
      </c>
      <c r="F60" s="370">
        <v>8529.9</v>
      </c>
      <c r="G60" s="370">
        <v>0</v>
      </c>
      <c r="H60" s="370">
        <v>0</v>
      </c>
      <c r="I60" s="370">
        <v>368</v>
      </c>
      <c r="J60" s="370">
        <v>454.40000000000003</v>
      </c>
      <c r="K60" s="370">
        <v>0</v>
      </c>
      <c r="L60" s="370">
        <v>2040</v>
      </c>
      <c r="M60" s="370">
        <v>0</v>
      </c>
      <c r="N60" s="370">
        <v>0</v>
      </c>
      <c r="O60" s="370">
        <v>0</v>
      </c>
      <c r="P60" s="370">
        <v>0</v>
      </c>
      <c r="Q60" s="370">
        <v>1737.5</v>
      </c>
      <c r="R60" s="370">
        <v>1552</v>
      </c>
      <c r="S60" s="370">
        <v>326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240</v>
      </c>
      <c r="AR60" s="370">
        <v>0</v>
      </c>
      <c r="AS60" s="370">
        <v>0</v>
      </c>
      <c r="AT60" s="370">
        <v>1812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31</v>
      </c>
      <c r="D61" s="370">
        <v>8</v>
      </c>
      <c r="E61" s="370">
        <v>3</v>
      </c>
      <c r="F61" s="370">
        <v>51.5</v>
      </c>
      <c r="G61" s="370">
        <v>0</v>
      </c>
      <c r="H61" s="370">
        <v>0</v>
      </c>
      <c r="I61" s="370">
        <v>0</v>
      </c>
      <c r="J61" s="370">
        <v>0</v>
      </c>
      <c r="K61" s="370">
        <v>0</v>
      </c>
      <c r="L61" s="370">
        <v>0</v>
      </c>
      <c r="M61" s="370">
        <v>0</v>
      </c>
      <c r="N61" s="370">
        <v>0</v>
      </c>
      <c r="O61" s="370">
        <v>0</v>
      </c>
      <c r="P61" s="370">
        <v>0</v>
      </c>
      <c r="Q61" s="370">
        <v>51.5</v>
      </c>
      <c r="R61" s="370">
        <v>0</v>
      </c>
      <c r="S61" s="370">
        <v>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0</v>
      </c>
      <c r="AP61" s="370">
        <v>0</v>
      </c>
      <c r="AQ61" s="370">
        <v>0</v>
      </c>
      <c r="AR61" s="370">
        <v>0</v>
      </c>
      <c r="AS61" s="370">
        <v>0</v>
      </c>
      <c r="AT61" s="370">
        <v>0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31</v>
      </c>
      <c r="D62" s="370">
        <v>8</v>
      </c>
      <c r="E62" s="370">
        <v>4</v>
      </c>
      <c r="F62" s="370">
        <v>838</v>
      </c>
      <c r="G62" s="370">
        <v>0</v>
      </c>
      <c r="H62" s="370">
        <v>0</v>
      </c>
      <c r="I62" s="370">
        <v>0</v>
      </c>
      <c r="J62" s="370">
        <v>94</v>
      </c>
      <c r="K62" s="370">
        <v>0</v>
      </c>
      <c r="L62" s="370">
        <v>545.5</v>
      </c>
      <c r="M62" s="370">
        <v>0</v>
      </c>
      <c r="N62" s="370">
        <v>0</v>
      </c>
      <c r="O62" s="370">
        <v>0</v>
      </c>
      <c r="P62" s="370">
        <v>0</v>
      </c>
      <c r="Q62" s="370">
        <v>88.5</v>
      </c>
      <c r="R62" s="370">
        <v>110</v>
      </c>
      <c r="S62" s="370">
        <v>0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0</v>
      </c>
      <c r="AP62" s="370">
        <v>0</v>
      </c>
      <c r="AQ62" s="370">
        <v>0</v>
      </c>
      <c r="AR62" s="370">
        <v>0</v>
      </c>
      <c r="AS62" s="370">
        <v>0</v>
      </c>
      <c r="AT62" s="370">
        <v>0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31</v>
      </c>
      <c r="D63" s="370">
        <v>8</v>
      </c>
      <c r="E63" s="370">
        <v>5</v>
      </c>
      <c r="F63" s="370">
        <v>62</v>
      </c>
      <c r="G63" s="370">
        <v>0</v>
      </c>
      <c r="H63" s="370">
        <v>0</v>
      </c>
      <c r="I63" s="370">
        <v>0</v>
      </c>
      <c r="J63" s="370">
        <v>15.5</v>
      </c>
      <c r="K63" s="370">
        <v>0</v>
      </c>
      <c r="L63" s="370">
        <v>46.5</v>
      </c>
      <c r="M63" s="370">
        <v>0</v>
      </c>
      <c r="N63" s="370">
        <v>0</v>
      </c>
      <c r="O63" s="370">
        <v>0</v>
      </c>
      <c r="P63" s="370">
        <v>0</v>
      </c>
      <c r="Q63" s="370">
        <v>0</v>
      </c>
      <c r="R63" s="370">
        <v>0</v>
      </c>
      <c r="S63" s="370">
        <v>0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0</v>
      </c>
      <c r="AP63" s="370">
        <v>0</v>
      </c>
      <c r="AQ63" s="370">
        <v>0</v>
      </c>
      <c r="AR63" s="370">
        <v>0</v>
      </c>
      <c r="AS63" s="370">
        <v>0</v>
      </c>
      <c r="AT63" s="370">
        <v>0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31</v>
      </c>
      <c r="D64" s="370">
        <v>8</v>
      </c>
      <c r="E64" s="370">
        <v>6</v>
      </c>
      <c r="F64" s="370">
        <v>3284429</v>
      </c>
      <c r="G64" s="370">
        <v>0</v>
      </c>
      <c r="H64" s="370">
        <v>0</v>
      </c>
      <c r="I64" s="370">
        <v>74680</v>
      </c>
      <c r="J64" s="370">
        <v>141684</v>
      </c>
      <c r="K64" s="370">
        <v>0</v>
      </c>
      <c r="L64" s="370">
        <v>1689548</v>
      </c>
      <c r="M64" s="370">
        <v>0</v>
      </c>
      <c r="N64" s="370">
        <v>0</v>
      </c>
      <c r="O64" s="370">
        <v>0</v>
      </c>
      <c r="P64" s="370">
        <v>0</v>
      </c>
      <c r="Q64" s="370">
        <v>439301</v>
      </c>
      <c r="R64" s="370">
        <v>450938</v>
      </c>
      <c r="S64" s="370">
        <v>108552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0</v>
      </c>
      <c r="AP64" s="370">
        <v>0</v>
      </c>
      <c r="AQ64" s="370">
        <v>47595</v>
      </c>
      <c r="AR64" s="370">
        <v>0</v>
      </c>
      <c r="AS64" s="370">
        <v>0</v>
      </c>
      <c r="AT64" s="370">
        <v>332131</v>
      </c>
      <c r="AU64" s="370">
        <v>0</v>
      </c>
      <c r="AV64" s="370">
        <v>0</v>
      </c>
      <c r="AW64" s="370">
        <v>0</v>
      </c>
    </row>
    <row r="65" spans="3:49" x14ac:dyDescent="0.3">
      <c r="C65" s="370">
        <v>31</v>
      </c>
      <c r="D65" s="370">
        <v>8</v>
      </c>
      <c r="E65" s="370">
        <v>11</v>
      </c>
      <c r="F65" s="370">
        <v>4655.8370732829999</v>
      </c>
      <c r="G65" s="370">
        <v>3822.5037399496664</v>
      </c>
      <c r="H65" s="370">
        <v>833.33333333333337</v>
      </c>
      <c r="I65" s="370">
        <v>0</v>
      </c>
      <c r="J65" s="370">
        <v>0</v>
      </c>
      <c r="K65" s="370">
        <v>0</v>
      </c>
      <c r="L65" s="370">
        <v>0</v>
      </c>
      <c r="M65" s="370">
        <v>0</v>
      </c>
      <c r="N65" s="370">
        <v>0</v>
      </c>
      <c r="O65" s="370">
        <v>0</v>
      </c>
      <c r="P65" s="370">
        <v>0</v>
      </c>
      <c r="Q65" s="370">
        <v>0</v>
      </c>
      <c r="R65" s="370">
        <v>0</v>
      </c>
      <c r="S65" s="370">
        <v>0</v>
      </c>
      <c r="T65" s="370">
        <v>0</v>
      </c>
      <c r="U65" s="370">
        <v>0</v>
      </c>
      <c r="V65" s="370">
        <v>0</v>
      </c>
      <c r="W65" s="370">
        <v>0</v>
      </c>
      <c r="X65" s="370">
        <v>0</v>
      </c>
      <c r="Y65" s="370">
        <v>0</v>
      </c>
      <c r="Z65" s="370">
        <v>0</v>
      </c>
      <c r="AA65" s="370">
        <v>0</v>
      </c>
      <c r="AB65" s="370">
        <v>0</v>
      </c>
      <c r="AC65" s="370">
        <v>0</v>
      </c>
      <c r="AD65" s="370">
        <v>0</v>
      </c>
      <c r="AE65" s="370">
        <v>0</v>
      </c>
      <c r="AF65" s="370">
        <v>0</v>
      </c>
      <c r="AG65" s="370">
        <v>0</v>
      </c>
      <c r="AH65" s="370">
        <v>0</v>
      </c>
      <c r="AI65" s="370">
        <v>0</v>
      </c>
      <c r="AJ65" s="370">
        <v>0</v>
      </c>
      <c r="AK65" s="370">
        <v>0</v>
      </c>
      <c r="AL65" s="370">
        <v>0</v>
      </c>
      <c r="AM65" s="370">
        <v>0</v>
      </c>
      <c r="AN65" s="370">
        <v>0</v>
      </c>
      <c r="AO65" s="370">
        <v>0</v>
      </c>
      <c r="AP65" s="370">
        <v>0</v>
      </c>
      <c r="AQ65" s="370">
        <v>0</v>
      </c>
      <c r="AR65" s="370">
        <v>0</v>
      </c>
      <c r="AS65" s="370">
        <v>0</v>
      </c>
      <c r="AT65" s="370">
        <v>0</v>
      </c>
      <c r="AU65" s="370">
        <v>0</v>
      </c>
      <c r="AV65" s="370">
        <v>0</v>
      </c>
      <c r="AW65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5572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2166499</v>
      </c>
      <c r="C3" s="344">
        <f t="shared" ref="C3:Z3" si="0">SUBTOTAL(9,C6:C1048576)</f>
        <v>5</v>
      </c>
      <c r="D3" s="344"/>
      <c r="E3" s="344">
        <f>SUBTOTAL(9,E6:E1048576)/4</f>
        <v>2721800.4000000064</v>
      </c>
      <c r="F3" s="344"/>
      <c r="G3" s="344">
        <f t="shared" si="0"/>
        <v>8</v>
      </c>
      <c r="H3" s="344">
        <f>SUBTOTAL(9,H6:H1048576)/4</f>
        <v>2796328.95000001</v>
      </c>
      <c r="I3" s="347">
        <f>IF(B3&lt;&gt;0,H3/B3,"")</f>
        <v>1.2907132428863388</v>
      </c>
      <c r="J3" s="345">
        <f>IF(E3&lt;&gt;0,H3/E3,"")</f>
        <v>1.0273820776865208</v>
      </c>
      <c r="K3" s="346">
        <f t="shared" si="0"/>
        <v>17367.920000000009</v>
      </c>
      <c r="L3" s="346"/>
      <c r="M3" s="344">
        <f t="shared" si="0"/>
        <v>2.3003958956128296</v>
      </c>
      <c r="N3" s="344">
        <f t="shared" si="0"/>
        <v>15099.940000000011</v>
      </c>
      <c r="O3" s="344"/>
      <c r="P3" s="344">
        <f t="shared" si="0"/>
        <v>2</v>
      </c>
      <c r="Q3" s="344">
        <f t="shared" si="0"/>
        <v>15988.900000000011</v>
      </c>
      <c r="R3" s="347">
        <f>IF(K3&lt;&gt;0,Q3/K3,"")</f>
        <v>0.92059958820630228</v>
      </c>
      <c r="S3" s="347">
        <f>IF(N3&lt;&gt;0,Q3/N3,"")</f>
        <v>1.0588717571063195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267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298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298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298</v>
      </c>
      <c r="AB5" s="827" t="s">
        <v>2</v>
      </c>
    </row>
    <row r="6" spans="1:28" ht="14.4" customHeight="1" x14ac:dyDescent="0.3">
      <c r="A6" s="828" t="s">
        <v>5569</v>
      </c>
      <c r="B6" s="829">
        <v>2166499</v>
      </c>
      <c r="C6" s="830">
        <v>1</v>
      </c>
      <c r="D6" s="830">
        <v>0.79598011669040625</v>
      </c>
      <c r="E6" s="829">
        <v>2721800.4000000069</v>
      </c>
      <c r="F6" s="830">
        <v>1.2563127885127143</v>
      </c>
      <c r="G6" s="830">
        <v>1</v>
      </c>
      <c r="H6" s="829">
        <v>2796328.9500000095</v>
      </c>
      <c r="I6" s="830">
        <v>1.2907132428863386</v>
      </c>
      <c r="J6" s="830">
        <v>1.0273820776865203</v>
      </c>
      <c r="K6" s="829">
        <v>8683.9600000000046</v>
      </c>
      <c r="L6" s="830">
        <v>1</v>
      </c>
      <c r="M6" s="830">
        <v>1.1501979478064148</v>
      </c>
      <c r="N6" s="829">
        <v>7549.9700000000057</v>
      </c>
      <c r="O6" s="830">
        <v>0.86941556617027271</v>
      </c>
      <c r="P6" s="830">
        <v>1</v>
      </c>
      <c r="Q6" s="829">
        <v>7994.4500000000053</v>
      </c>
      <c r="R6" s="830">
        <v>0.92059958820630228</v>
      </c>
      <c r="S6" s="830">
        <v>1.0588717571063195</v>
      </c>
      <c r="T6" s="829"/>
      <c r="U6" s="830"/>
      <c r="V6" s="830"/>
      <c r="W6" s="829"/>
      <c r="X6" s="830"/>
      <c r="Y6" s="830"/>
      <c r="Z6" s="829"/>
      <c r="AA6" s="830"/>
      <c r="AB6" s="831"/>
    </row>
    <row r="7" spans="1:28" ht="14.4" customHeight="1" x14ac:dyDescent="0.3">
      <c r="A7" s="838" t="s">
        <v>5570</v>
      </c>
      <c r="B7" s="832">
        <v>2166499</v>
      </c>
      <c r="C7" s="833">
        <v>1</v>
      </c>
      <c r="D7" s="833">
        <v>0.79605352745020708</v>
      </c>
      <c r="E7" s="832">
        <v>2721549.4000000069</v>
      </c>
      <c r="F7" s="833">
        <v>1.2561969333934642</v>
      </c>
      <c r="G7" s="833">
        <v>1</v>
      </c>
      <c r="H7" s="832">
        <v>2796328.9500000095</v>
      </c>
      <c r="I7" s="833">
        <v>1.2907132428863386</v>
      </c>
      <c r="J7" s="833">
        <v>1.0274768299263657</v>
      </c>
      <c r="K7" s="832">
        <v>8683.9600000000046</v>
      </c>
      <c r="L7" s="833">
        <v>1</v>
      </c>
      <c r="M7" s="833">
        <v>1.1501979478064148</v>
      </c>
      <c r="N7" s="832">
        <v>7549.9700000000057</v>
      </c>
      <c r="O7" s="833">
        <v>0.86941556617027271</v>
      </c>
      <c r="P7" s="833">
        <v>1</v>
      </c>
      <c r="Q7" s="832">
        <v>7994.4500000000053</v>
      </c>
      <c r="R7" s="833">
        <v>0.92059958820630228</v>
      </c>
      <c r="S7" s="833">
        <v>1.0588717571063195</v>
      </c>
      <c r="T7" s="832"/>
      <c r="U7" s="833"/>
      <c r="V7" s="833"/>
      <c r="W7" s="832"/>
      <c r="X7" s="833"/>
      <c r="Y7" s="833"/>
      <c r="Z7" s="832"/>
      <c r="AA7" s="833"/>
      <c r="AB7" s="834"/>
    </row>
    <row r="8" spans="1:28" ht="14.4" customHeight="1" thickBot="1" x14ac:dyDescent="0.35">
      <c r="A8" s="839" t="s">
        <v>5571</v>
      </c>
      <c r="B8" s="835"/>
      <c r="C8" s="836"/>
      <c r="D8" s="836"/>
      <c r="E8" s="835">
        <v>251</v>
      </c>
      <c r="F8" s="836"/>
      <c r="G8" s="836">
        <v>1</v>
      </c>
      <c r="H8" s="835"/>
      <c r="I8" s="836"/>
      <c r="J8" s="836"/>
      <c r="K8" s="835"/>
      <c r="L8" s="836"/>
      <c r="M8" s="836"/>
      <c r="N8" s="835"/>
      <c r="O8" s="836"/>
      <c r="P8" s="836"/>
      <c r="Q8" s="835"/>
      <c r="R8" s="836"/>
      <c r="S8" s="836"/>
      <c r="T8" s="835"/>
      <c r="U8" s="836"/>
      <c r="V8" s="836"/>
      <c r="W8" s="835"/>
      <c r="X8" s="836"/>
      <c r="Y8" s="836"/>
      <c r="Z8" s="835"/>
      <c r="AA8" s="836"/>
      <c r="AB8" s="837"/>
    </row>
    <row r="9" spans="1:28" ht="14.4" customHeight="1" thickBot="1" x14ac:dyDescent="0.35"/>
    <row r="10" spans="1:28" ht="14.4" customHeight="1" x14ac:dyDescent="0.3">
      <c r="A10" s="828" t="s">
        <v>582</v>
      </c>
      <c r="B10" s="829"/>
      <c r="C10" s="830"/>
      <c r="D10" s="830"/>
      <c r="E10" s="829">
        <v>251</v>
      </c>
      <c r="F10" s="830"/>
      <c r="G10" s="830">
        <v>1</v>
      </c>
      <c r="H10" s="829"/>
      <c r="I10" s="830"/>
      <c r="J10" s="831"/>
    </row>
    <row r="11" spans="1:28" ht="14.4" customHeight="1" x14ac:dyDescent="0.3">
      <c r="A11" s="838" t="s">
        <v>5573</v>
      </c>
      <c r="B11" s="832"/>
      <c r="C11" s="833"/>
      <c r="D11" s="833"/>
      <c r="E11" s="832">
        <v>251</v>
      </c>
      <c r="F11" s="833"/>
      <c r="G11" s="833">
        <v>1</v>
      </c>
      <c r="H11" s="832"/>
      <c r="I11" s="833"/>
      <c r="J11" s="834"/>
    </row>
    <row r="12" spans="1:28" ht="14.4" customHeight="1" x14ac:dyDescent="0.3">
      <c r="A12" s="840" t="s">
        <v>587</v>
      </c>
      <c r="B12" s="841">
        <v>2166499</v>
      </c>
      <c r="C12" s="842">
        <v>1</v>
      </c>
      <c r="D12" s="842">
        <v>0.79605352745020719</v>
      </c>
      <c r="E12" s="841">
        <v>2721549.4000000064</v>
      </c>
      <c r="F12" s="842">
        <v>1.2561969333934639</v>
      </c>
      <c r="G12" s="842">
        <v>1</v>
      </c>
      <c r="H12" s="841">
        <v>2796328.95000001</v>
      </c>
      <c r="I12" s="842">
        <v>1.2907132428863388</v>
      </c>
      <c r="J12" s="843">
        <v>1.0274768299263659</v>
      </c>
    </row>
    <row r="13" spans="1:28" ht="14.4" customHeight="1" x14ac:dyDescent="0.3">
      <c r="A13" s="838" t="s">
        <v>5574</v>
      </c>
      <c r="B13" s="832">
        <v>22659</v>
      </c>
      <c r="C13" s="833">
        <v>1</v>
      </c>
      <c r="D13" s="833">
        <v>0.72024037891528792</v>
      </c>
      <c r="E13" s="832">
        <v>31460.33</v>
      </c>
      <c r="F13" s="833">
        <v>1.3884253497506511</v>
      </c>
      <c r="G13" s="833">
        <v>1</v>
      </c>
      <c r="H13" s="832">
        <v>29400.339999999997</v>
      </c>
      <c r="I13" s="833">
        <v>1.2975126881150976</v>
      </c>
      <c r="J13" s="834">
        <v>0.93452103013541166</v>
      </c>
    </row>
    <row r="14" spans="1:28" ht="14.4" customHeight="1" thickBot="1" x14ac:dyDescent="0.35">
      <c r="A14" s="839" t="s">
        <v>5573</v>
      </c>
      <c r="B14" s="835">
        <v>2143840</v>
      </c>
      <c r="C14" s="836">
        <v>1</v>
      </c>
      <c r="D14" s="836">
        <v>0.79694015484773328</v>
      </c>
      <c r="E14" s="835">
        <v>2690089.0700000064</v>
      </c>
      <c r="F14" s="836">
        <v>1.2547993646913977</v>
      </c>
      <c r="G14" s="836">
        <v>1</v>
      </c>
      <c r="H14" s="835">
        <v>2766928.6100000101</v>
      </c>
      <c r="I14" s="836">
        <v>1.2906413771550163</v>
      </c>
      <c r="J14" s="837">
        <v>1.0285639389628105</v>
      </c>
    </row>
    <row r="15" spans="1:28" ht="14.4" customHeight="1" x14ac:dyDescent="0.3">
      <c r="A15" s="783" t="s">
        <v>1854</v>
      </c>
    </row>
    <row r="16" spans="1:28" ht="14.4" customHeight="1" x14ac:dyDescent="0.3">
      <c r="A16" s="784" t="s">
        <v>1855</v>
      </c>
    </row>
    <row r="17" spans="1:1" ht="14.4" customHeight="1" x14ac:dyDescent="0.3">
      <c r="A17" s="783" t="s">
        <v>5575</v>
      </c>
    </row>
    <row r="18" spans="1:1" ht="14.4" customHeight="1" x14ac:dyDescent="0.3">
      <c r="A18" s="783" t="s">
        <v>5576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5585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15269</v>
      </c>
      <c r="C3" s="445">
        <f t="shared" si="0"/>
        <v>25402</v>
      </c>
      <c r="D3" s="481">
        <f t="shared" si="0"/>
        <v>26228</v>
      </c>
      <c r="E3" s="346">
        <f t="shared" si="0"/>
        <v>2166499</v>
      </c>
      <c r="F3" s="344">
        <f t="shared" si="0"/>
        <v>2721800.4</v>
      </c>
      <c r="G3" s="446">
        <f t="shared" si="0"/>
        <v>2796328.9499999993</v>
      </c>
    </row>
    <row r="4" spans="1:7" ht="14.4" customHeight="1" x14ac:dyDescent="0.3">
      <c r="A4" s="602" t="s">
        <v>167</v>
      </c>
      <c r="B4" s="607" t="s">
        <v>265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4">
        <v>2017</v>
      </c>
      <c r="E5" s="824">
        <v>2015</v>
      </c>
      <c r="F5" s="825">
        <v>2016</v>
      </c>
      <c r="G5" s="844">
        <v>2017</v>
      </c>
    </row>
    <row r="6" spans="1:7" ht="14.4" customHeight="1" x14ac:dyDescent="0.3">
      <c r="A6" s="818" t="s">
        <v>5577</v>
      </c>
      <c r="B6" s="225"/>
      <c r="C6" s="225">
        <v>7</v>
      </c>
      <c r="D6" s="225"/>
      <c r="E6" s="845"/>
      <c r="F6" s="845">
        <v>1870.6599999999999</v>
      </c>
      <c r="G6" s="846"/>
    </row>
    <row r="7" spans="1:7" ht="14.4" customHeight="1" x14ac:dyDescent="0.3">
      <c r="A7" s="757" t="s">
        <v>5574</v>
      </c>
      <c r="B7" s="731">
        <v>207</v>
      </c>
      <c r="C7" s="731">
        <v>253</v>
      </c>
      <c r="D7" s="731">
        <v>254</v>
      </c>
      <c r="E7" s="847">
        <v>22659</v>
      </c>
      <c r="F7" s="847">
        <v>31460.33</v>
      </c>
      <c r="G7" s="848">
        <v>29400.339999999997</v>
      </c>
    </row>
    <row r="8" spans="1:7" ht="14.4" customHeight="1" x14ac:dyDescent="0.3">
      <c r="A8" s="757" t="s">
        <v>1858</v>
      </c>
      <c r="B8" s="731">
        <v>343</v>
      </c>
      <c r="C8" s="731">
        <v>771</v>
      </c>
      <c r="D8" s="731">
        <v>460</v>
      </c>
      <c r="E8" s="847">
        <v>47377</v>
      </c>
      <c r="F8" s="847">
        <v>73697.630000000019</v>
      </c>
      <c r="G8" s="848">
        <v>42733.299999999996</v>
      </c>
    </row>
    <row r="9" spans="1:7" ht="14.4" customHeight="1" x14ac:dyDescent="0.3">
      <c r="A9" s="757" t="s">
        <v>1859</v>
      </c>
      <c r="B9" s="731">
        <v>1022</v>
      </c>
      <c r="C9" s="731">
        <v>2112</v>
      </c>
      <c r="D9" s="731">
        <v>1910</v>
      </c>
      <c r="E9" s="847">
        <v>121366</v>
      </c>
      <c r="F9" s="847">
        <v>204695.97999999998</v>
      </c>
      <c r="G9" s="848">
        <v>188370.97000000003</v>
      </c>
    </row>
    <row r="10" spans="1:7" ht="14.4" customHeight="1" x14ac:dyDescent="0.3">
      <c r="A10" s="757" t="s">
        <v>1860</v>
      </c>
      <c r="B10" s="731"/>
      <c r="C10" s="731">
        <v>0</v>
      </c>
      <c r="D10" s="731"/>
      <c r="E10" s="847"/>
      <c r="F10" s="847">
        <v>0</v>
      </c>
      <c r="G10" s="848"/>
    </row>
    <row r="11" spans="1:7" ht="14.4" customHeight="1" x14ac:dyDescent="0.3">
      <c r="A11" s="757" t="s">
        <v>1861</v>
      </c>
      <c r="B11" s="731">
        <v>1170</v>
      </c>
      <c r="C11" s="731">
        <v>1752</v>
      </c>
      <c r="D11" s="731">
        <v>1956</v>
      </c>
      <c r="E11" s="847">
        <v>154523</v>
      </c>
      <c r="F11" s="847">
        <v>190835.96999999997</v>
      </c>
      <c r="G11" s="848">
        <v>215078.97999999989</v>
      </c>
    </row>
    <row r="12" spans="1:7" ht="14.4" customHeight="1" x14ac:dyDescent="0.3">
      <c r="A12" s="757" t="s">
        <v>5578</v>
      </c>
      <c r="B12" s="731"/>
      <c r="C12" s="731"/>
      <c r="D12" s="731">
        <v>1</v>
      </c>
      <c r="E12" s="847"/>
      <c r="F12" s="847"/>
      <c r="G12" s="848">
        <v>126</v>
      </c>
    </row>
    <row r="13" spans="1:7" ht="14.4" customHeight="1" x14ac:dyDescent="0.3">
      <c r="A13" s="757" t="s">
        <v>1862</v>
      </c>
      <c r="B13" s="731">
        <v>651</v>
      </c>
      <c r="C13" s="731">
        <v>1188</v>
      </c>
      <c r="D13" s="731">
        <v>1284</v>
      </c>
      <c r="E13" s="847">
        <v>113619</v>
      </c>
      <c r="F13" s="847">
        <v>137576.26000000004</v>
      </c>
      <c r="G13" s="848">
        <v>140037.48000000001</v>
      </c>
    </row>
    <row r="14" spans="1:7" ht="14.4" customHeight="1" x14ac:dyDescent="0.3">
      <c r="A14" s="757" t="s">
        <v>1863</v>
      </c>
      <c r="B14" s="731">
        <v>1386</v>
      </c>
      <c r="C14" s="731">
        <v>1699</v>
      </c>
      <c r="D14" s="731">
        <v>1575</v>
      </c>
      <c r="E14" s="847">
        <v>169327</v>
      </c>
      <c r="F14" s="847">
        <v>151856.61999999994</v>
      </c>
      <c r="G14" s="848">
        <v>179859.61999999991</v>
      </c>
    </row>
    <row r="15" spans="1:7" ht="14.4" customHeight="1" x14ac:dyDescent="0.3">
      <c r="A15" s="757" t="s">
        <v>1864</v>
      </c>
      <c r="B15" s="731"/>
      <c r="C15" s="731"/>
      <c r="D15" s="731">
        <v>51</v>
      </c>
      <c r="E15" s="847"/>
      <c r="F15" s="847"/>
      <c r="G15" s="848">
        <v>5345.67</v>
      </c>
    </row>
    <row r="16" spans="1:7" ht="14.4" customHeight="1" x14ac:dyDescent="0.3">
      <c r="A16" s="757" t="s">
        <v>5579</v>
      </c>
      <c r="B16" s="731"/>
      <c r="C16" s="731"/>
      <c r="D16" s="731">
        <v>15</v>
      </c>
      <c r="E16" s="847"/>
      <c r="F16" s="847"/>
      <c r="G16" s="848">
        <v>3910.99</v>
      </c>
    </row>
    <row r="17" spans="1:7" ht="14.4" customHeight="1" x14ac:dyDescent="0.3">
      <c r="A17" s="757" t="s">
        <v>5580</v>
      </c>
      <c r="B17" s="731"/>
      <c r="C17" s="731">
        <v>4</v>
      </c>
      <c r="D17" s="731"/>
      <c r="E17" s="847"/>
      <c r="F17" s="847">
        <v>1678</v>
      </c>
      <c r="G17" s="848"/>
    </row>
    <row r="18" spans="1:7" ht="14.4" customHeight="1" x14ac:dyDescent="0.3">
      <c r="A18" s="757" t="s">
        <v>1867</v>
      </c>
      <c r="B18" s="731">
        <v>1331</v>
      </c>
      <c r="C18" s="731">
        <v>1889</v>
      </c>
      <c r="D18" s="731">
        <v>2239</v>
      </c>
      <c r="E18" s="847">
        <v>176124</v>
      </c>
      <c r="F18" s="847">
        <v>205193.63999999998</v>
      </c>
      <c r="G18" s="848">
        <v>257529.96</v>
      </c>
    </row>
    <row r="19" spans="1:7" ht="14.4" customHeight="1" x14ac:dyDescent="0.3">
      <c r="A19" s="757" t="s">
        <v>1868</v>
      </c>
      <c r="B19" s="731">
        <v>1049</v>
      </c>
      <c r="C19" s="731">
        <v>1933</v>
      </c>
      <c r="D19" s="731">
        <v>1583</v>
      </c>
      <c r="E19" s="847">
        <v>147286</v>
      </c>
      <c r="F19" s="847">
        <v>192637.28</v>
      </c>
      <c r="G19" s="848">
        <v>157984.98000000001</v>
      </c>
    </row>
    <row r="20" spans="1:7" ht="14.4" customHeight="1" x14ac:dyDescent="0.3">
      <c r="A20" s="757" t="s">
        <v>1869</v>
      </c>
      <c r="B20" s="731">
        <v>762</v>
      </c>
      <c r="C20" s="731">
        <v>1033</v>
      </c>
      <c r="D20" s="731">
        <v>1064</v>
      </c>
      <c r="E20" s="847">
        <v>110067</v>
      </c>
      <c r="F20" s="847">
        <v>89281.960000000021</v>
      </c>
      <c r="G20" s="848">
        <v>90152.98000000001</v>
      </c>
    </row>
    <row r="21" spans="1:7" ht="14.4" customHeight="1" x14ac:dyDescent="0.3">
      <c r="A21" s="757" t="s">
        <v>1870</v>
      </c>
      <c r="B21" s="731">
        <v>936</v>
      </c>
      <c r="C21" s="731">
        <v>1696</v>
      </c>
      <c r="D21" s="731">
        <v>1855</v>
      </c>
      <c r="E21" s="847">
        <v>136928</v>
      </c>
      <c r="F21" s="847">
        <v>180289.96000000005</v>
      </c>
      <c r="G21" s="848">
        <v>198621.61999999994</v>
      </c>
    </row>
    <row r="22" spans="1:7" ht="14.4" customHeight="1" x14ac:dyDescent="0.3">
      <c r="A22" s="757" t="s">
        <v>5581</v>
      </c>
      <c r="B22" s="731"/>
      <c r="C22" s="731"/>
      <c r="D22" s="731">
        <v>4</v>
      </c>
      <c r="E22" s="847"/>
      <c r="F22" s="847"/>
      <c r="G22" s="848">
        <v>318.65999999999997</v>
      </c>
    </row>
    <row r="23" spans="1:7" ht="14.4" customHeight="1" x14ac:dyDescent="0.3">
      <c r="A23" s="757" t="s">
        <v>5582</v>
      </c>
      <c r="B23" s="731"/>
      <c r="C23" s="731">
        <v>14</v>
      </c>
      <c r="D23" s="731"/>
      <c r="E23" s="847"/>
      <c r="F23" s="847">
        <v>2364.33</v>
      </c>
      <c r="G23" s="848"/>
    </row>
    <row r="24" spans="1:7" ht="14.4" customHeight="1" x14ac:dyDescent="0.3">
      <c r="A24" s="757" t="s">
        <v>1872</v>
      </c>
      <c r="B24" s="731">
        <v>780</v>
      </c>
      <c r="C24" s="731">
        <v>1447</v>
      </c>
      <c r="D24" s="731">
        <v>1411</v>
      </c>
      <c r="E24" s="847">
        <v>111794</v>
      </c>
      <c r="F24" s="847">
        <v>163710.65000000002</v>
      </c>
      <c r="G24" s="848">
        <v>137237.65</v>
      </c>
    </row>
    <row r="25" spans="1:7" ht="14.4" customHeight="1" x14ac:dyDescent="0.3">
      <c r="A25" s="757" t="s">
        <v>1873</v>
      </c>
      <c r="B25" s="731">
        <v>779</v>
      </c>
      <c r="C25" s="731">
        <v>1519</v>
      </c>
      <c r="D25" s="731">
        <v>1830</v>
      </c>
      <c r="E25" s="847">
        <v>106446</v>
      </c>
      <c r="F25" s="847">
        <v>149735.32</v>
      </c>
      <c r="G25" s="848">
        <v>181342.29000000004</v>
      </c>
    </row>
    <row r="26" spans="1:7" ht="14.4" customHeight="1" x14ac:dyDescent="0.3">
      <c r="A26" s="757" t="s">
        <v>1874</v>
      </c>
      <c r="B26" s="731"/>
      <c r="C26" s="731"/>
      <c r="D26" s="731">
        <v>29</v>
      </c>
      <c r="E26" s="847"/>
      <c r="F26" s="847"/>
      <c r="G26" s="848">
        <v>2376.66</v>
      </c>
    </row>
    <row r="27" spans="1:7" ht="14.4" customHeight="1" x14ac:dyDescent="0.3">
      <c r="A27" s="757" t="s">
        <v>1875</v>
      </c>
      <c r="B27" s="731">
        <v>713</v>
      </c>
      <c r="C27" s="731">
        <v>1302</v>
      </c>
      <c r="D27" s="731">
        <v>1617</v>
      </c>
      <c r="E27" s="847">
        <v>95725</v>
      </c>
      <c r="F27" s="847">
        <v>126993.96000000002</v>
      </c>
      <c r="G27" s="848">
        <v>147571</v>
      </c>
    </row>
    <row r="28" spans="1:7" ht="14.4" customHeight="1" x14ac:dyDescent="0.3">
      <c r="A28" s="757" t="s">
        <v>1876</v>
      </c>
      <c r="B28" s="731">
        <v>884</v>
      </c>
      <c r="C28" s="731">
        <v>1591</v>
      </c>
      <c r="D28" s="731">
        <v>1624</v>
      </c>
      <c r="E28" s="847">
        <v>106606</v>
      </c>
      <c r="F28" s="847">
        <v>152510.30999999994</v>
      </c>
      <c r="G28" s="848">
        <v>150113.28999999995</v>
      </c>
    </row>
    <row r="29" spans="1:7" ht="14.4" customHeight="1" x14ac:dyDescent="0.3">
      <c r="A29" s="757" t="s">
        <v>1877</v>
      </c>
      <c r="B29" s="731">
        <v>1047</v>
      </c>
      <c r="C29" s="731">
        <v>1617</v>
      </c>
      <c r="D29" s="731">
        <v>1716</v>
      </c>
      <c r="E29" s="847">
        <v>154476</v>
      </c>
      <c r="F29" s="847">
        <v>181208.30000000002</v>
      </c>
      <c r="G29" s="848">
        <v>186815.63999999996</v>
      </c>
    </row>
    <row r="30" spans="1:7" ht="14.4" customHeight="1" x14ac:dyDescent="0.3">
      <c r="A30" s="757" t="s">
        <v>1879</v>
      </c>
      <c r="B30" s="731">
        <v>985</v>
      </c>
      <c r="C30" s="731">
        <v>1632</v>
      </c>
      <c r="D30" s="731">
        <v>1886</v>
      </c>
      <c r="E30" s="847">
        <v>211360</v>
      </c>
      <c r="F30" s="847">
        <v>229289.92999999993</v>
      </c>
      <c r="G30" s="848">
        <v>272018.90999999974</v>
      </c>
    </row>
    <row r="31" spans="1:7" ht="14.4" customHeight="1" x14ac:dyDescent="0.3">
      <c r="A31" s="757" t="s">
        <v>5583</v>
      </c>
      <c r="B31" s="731"/>
      <c r="C31" s="731">
        <v>12</v>
      </c>
      <c r="D31" s="731"/>
      <c r="E31" s="847"/>
      <c r="F31" s="847">
        <v>956</v>
      </c>
      <c r="G31" s="848"/>
    </row>
    <row r="32" spans="1:7" ht="14.4" customHeight="1" x14ac:dyDescent="0.3">
      <c r="A32" s="757" t="s">
        <v>5584</v>
      </c>
      <c r="B32" s="731"/>
      <c r="C32" s="731">
        <v>54</v>
      </c>
      <c r="D32" s="731"/>
      <c r="E32" s="847"/>
      <c r="F32" s="847">
        <v>6836.33</v>
      </c>
      <c r="G32" s="848"/>
    </row>
    <row r="33" spans="1:7" ht="14.4" customHeight="1" thickBot="1" x14ac:dyDescent="0.35">
      <c r="A33" s="851" t="s">
        <v>1880</v>
      </c>
      <c r="B33" s="738">
        <v>1224</v>
      </c>
      <c r="C33" s="738">
        <v>1877</v>
      </c>
      <c r="D33" s="738">
        <v>1864</v>
      </c>
      <c r="E33" s="849">
        <v>180816</v>
      </c>
      <c r="F33" s="849">
        <v>247120.97999999998</v>
      </c>
      <c r="G33" s="850">
        <v>209381.95999999996</v>
      </c>
    </row>
    <row r="34" spans="1:7" ht="14.4" customHeight="1" x14ac:dyDescent="0.3">
      <c r="A34" s="783" t="s">
        <v>1854</v>
      </c>
    </row>
    <row r="35" spans="1:7" ht="14.4" customHeight="1" x14ac:dyDescent="0.3">
      <c r="A35" s="784" t="s">
        <v>1855</v>
      </c>
    </row>
    <row r="36" spans="1:7" ht="14.4" customHeight="1" x14ac:dyDescent="0.3">
      <c r="A36" s="783" t="s">
        <v>5575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5732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320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15325</v>
      </c>
      <c r="H3" s="208">
        <f t="shared" si="0"/>
        <v>2175182.96</v>
      </c>
      <c r="I3" s="78"/>
      <c r="J3" s="78"/>
      <c r="K3" s="208">
        <f t="shared" si="0"/>
        <v>25448.6</v>
      </c>
      <c r="L3" s="208">
        <f t="shared" si="0"/>
        <v>2729350.37</v>
      </c>
      <c r="M3" s="78"/>
      <c r="N3" s="78"/>
      <c r="O3" s="208">
        <f t="shared" si="0"/>
        <v>26283.68</v>
      </c>
      <c r="P3" s="208">
        <f t="shared" si="0"/>
        <v>2804323.3999999994</v>
      </c>
      <c r="Q3" s="79">
        <f>IF(L3=0,0,P3/L3)</f>
        <v>1.0274691849108399</v>
      </c>
      <c r="R3" s="209">
        <f>IF(O3=0,0,P3/O3)</f>
        <v>106.69447352882091</v>
      </c>
    </row>
    <row r="4" spans="1:18" ht="14.4" customHeight="1" x14ac:dyDescent="0.3">
      <c r="A4" s="609" t="s">
        <v>302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2"/>
      <c r="B5" s="852"/>
      <c r="C5" s="853"/>
      <c r="D5" s="854"/>
      <c r="E5" s="855"/>
      <c r="F5" s="856"/>
      <c r="G5" s="857" t="s">
        <v>91</v>
      </c>
      <c r="H5" s="858" t="s">
        <v>14</v>
      </c>
      <c r="I5" s="859"/>
      <c r="J5" s="859"/>
      <c r="K5" s="857" t="s">
        <v>91</v>
      </c>
      <c r="L5" s="858" t="s">
        <v>14</v>
      </c>
      <c r="M5" s="859"/>
      <c r="N5" s="859"/>
      <c r="O5" s="857" t="s">
        <v>91</v>
      </c>
      <c r="P5" s="858" t="s">
        <v>14</v>
      </c>
      <c r="Q5" s="860"/>
      <c r="R5" s="861"/>
    </row>
    <row r="6" spans="1:18" ht="14.4" customHeight="1" x14ac:dyDescent="0.3">
      <c r="A6" s="803"/>
      <c r="B6" s="804" t="s">
        <v>5586</v>
      </c>
      <c r="C6" s="804" t="s">
        <v>582</v>
      </c>
      <c r="D6" s="804" t="s">
        <v>5587</v>
      </c>
      <c r="E6" s="804" t="s">
        <v>5588</v>
      </c>
      <c r="F6" s="804" t="s">
        <v>5589</v>
      </c>
      <c r="G6" s="225"/>
      <c r="H6" s="225"/>
      <c r="I6" s="804"/>
      <c r="J6" s="804"/>
      <c r="K6" s="225">
        <v>1</v>
      </c>
      <c r="L6" s="225">
        <v>251</v>
      </c>
      <c r="M6" s="804">
        <v>1</v>
      </c>
      <c r="N6" s="804">
        <v>251</v>
      </c>
      <c r="O6" s="225"/>
      <c r="P6" s="225"/>
      <c r="Q6" s="809"/>
      <c r="R6" s="817"/>
    </row>
    <row r="7" spans="1:18" ht="14.4" customHeight="1" x14ac:dyDescent="0.3">
      <c r="A7" s="726" t="s">
        <v>5590</v>
      </c>
      <c r="B7" s="727" t="s">
        <v>5591</v>
      </c>
      <c r="C7" s="727" t="s">
        <v>587</v>
      </c>
      <c r="D7" s="727" t="s">
        <v>5592</v>
      </c>
      <c r="E7" s="727" t="s">
        <v>5593</v>
      </c>
      <c r="F7" s="727" t="s">
        <v>5594</v>
      </c>
      <c r="G7" s="731">
        <v>50.300000000000033</v>
      </c>
      <c r="H7" s="731">
        <v>7597.5400000000009</v>
      </c>
      <c r="I7" s="727">
        <v>1.3168066804513947</v>
      </c>
      <c r="J7" s="727">
        <v>151.04453280318083</v>
      </c>
      <c r="K7" s="731">
        <v>38.200000000000017</v>
      </c>
      <c r="L7" s="731">
        <v>5769.6700000000019</v>
      </c>
      <c r="M7" s="727">
        <v>1</v>
      </c>
      <c r="N7" s="727">
        <v>151.03848167539266</v>
      </c>
      <c r="O7" s="731">
        <v>47.900000000000006</v>
      </c>
      <c r="P7" s="731">
        <v>6551.6200000000008</v>
      </c>
      <c r="Q7" s="745">
        <v>1.1355276818258235</v>
      </c>
      <c r="R7" s="732">
        <v>136.77703549060544</v>
      </c>
    </row>
    <row r="8" spans="1:18" ht="14.4" customHeight="1" x14ac:dyDescent="0.3">
      <c r="A8" s="726" t="s">
        <v>5590</v>
      </c>
      <c r="B8" s="727" t="s">
        <v>5591</v>
      </c>
      <c r="C8" s="727" t="s">
        <v>587</v>
      </c>
      <c r="D8" s="727" t="s">
        <v>5592</v>
      </c>
      <c r="E8" s="727" t="s">
        <v>5595</v>
      </c>
      <c r="F8" s="727" t="s">
        <v>1696</v>
      </c>
      <c r="G8" s="731">
        <v>0.2</v>
      </c>
      <c r="H8" s="731">
        <v>14.75</v>
      </c>
      <c r="I8" s="727">
        <v>0.959661678594665</v>
      </c>
      <c r="J8" s="727">
        <v>73.75</v>
      </c>
      <c r="K8" s="731">
        <v>0.2</v>
      </c>
      <c r="L8" s="731">
        <v>15.37</v>
      </c>
      <c r="M8" s="727">
        <v>1</v>
      </c>
      <c r="N8" s="727">
        <v>76.849999999999994</v>
      </c>
      <c r="O8" s="731">
        <v>0.2</v>
      </c>
      <c r="P8" s="731">
        <v>15.37</v>
      </c>
      <c r="Q8" s="745">
        <v>1</v>
      </c>
      <c r="R8" s="732">
        <v>76.849999999999994</v>
      </c>
    </row>
    <row r="9" spans="1:18" ht="14.4" customHeight="1" x14ac:dyDescent="0.3">
      <c r="A9" s="726" t="s">
        <v>5590</v>
      </c>
      <c r="B9" s="727" t="s">
        <v>5591</v>
      </c>
      <c r="C9" s="727" t="s">
        <v>587</v>
      </c>
      <c r="D9" s="727" t="s">
        <v>5592</v>
      </c>
      <c r="E9" s="727" t="s">
        <v>5596</v>
      </c>
      <c r="F9" s="727" t="s">
        <v>615</v>
      </c>
      <c r="G9" s="731">
        <v>0.1</v>
      </c>
      <c r="H9" s="731">
        <v>7.8</v>
      </c>
      <c r="I9" s="727">
        <v>0.25</v>
      </c>
      <c r="J9" s="727">
        <v>78</v>
      </c>
      <c r="K9" s="731">
        <v>0.4</v>
      </c>
      <c r="L9" s="731">
        <v>31.2</v>
      </c>
      <c r="M9" s="727">
        <v>1</v>
      </c>
      <c r="N9" s="727">
        <v>78</v>
      </c>
      <c r="O9" s="731">
        <v>0.1</v>
      </c>
      <c r="P9" s="731">
        <v>7.8</v>
      </c>
      <c r="Q9" s="745">
        <v>0.25</v>
      </c>
      <c r="R9" s="732">
        <v>78</v>
      </c>
    </row>
    <row r="10" spans="1:18" ht="14.4" customHeight="1" x14ac:dyDescent="0.3">
      <c r="A10" s="726" t="s">
        <v>5590</v>
      </c>
      <c r="B10" s="727" t="s">
        <v>5591</v>
      </c>
      <c r="C10" s="727" t="s">
        <v>587</v>
      </c>
      <c r="D10" s="727" t="s">
        <v>5592</v>
      </c>
      <c r="E10" s="727" t="s">
        <v>5597</v>
      </c>
      <c r="F10" s="727" t="s">
        <v>1161</v>
      </c>
      <c r="G10" s="731">
        <v>0.8</v>
      </c>
      <c r="H10" s="731">
        <v>211.24</v>
      </c>
      <c r="I10" s="727"/>
      <c r="J10" s="727">
        <v>264.05</v>
      </c>
      <c r="K10" s="731"/>
      <c r="L10" s="731"/>
      <c r="M10" s="727"/>
      <c r="N10" s="727"/>
      <c r="O10" s="731"/>
      <c r="P10" s="731"/>
      <c r="Q10" s="745"/>
      <c r="R10" s="732"/>
    </row>
    <row r="11" spans="1:18" ht="14.4" customHeight="1" x14ac:dyDescent="0.3">
      <c r="A11" s="726" t="s">
        <v>5590</v>
      </c>
      <c r="B11" s="727" t="s">
        <v>5591</v>
      </c>
      <c r="C11" s="727" t="s">
        <v>587</v>
      </c>
      <c r="D11" s="727" t="s">
        <v>5592</v>
      </c>
      <c r="E11" s="727" t="s">
        <v>5598</v>
      </c>
      <c r="F11" s="727" t="s">
        <v>5599</v>
      </c>
      <c r="G11" s="731">
        <v>1</v>
      </c>
      <c r="H11" s="731">
        <v>21.13</v>
      </c>
      <c r="I11" s="727"/>
      <c r="J11" s="727">
        <v>21.13</v>
      </c>
      <c r="K11" s="731"/>
      <c r="L11" s="731"/>
      <c r="M11" s="727"/>
      <c r="N11" s="727"/>
      <c r="O11" s="731"/>
      <c r="P11" s="731"/>
      <c r="Q11" s="745"/>
      <c r="R11" s="732"/>
    </row>
    <row r="12" spans="1:18" ht="14.4" customHeight="1" x14ac:dyDescent="0.3">
      <c r="A12" s="726" t="s">
        <v>5590</v>
      </c>
      <c r="B12" s="727" t="s">
        <v>5591</v>
      </c>
      <c r="C12" s="727" t="s">
        <v>587</v>
      </c>
      <c r="D12" s="727" t="s">
        <v>5592</v>
      </c>
      <c r="E12" s="727" t="s">
        <v>5600</v>
      </c>
      <c r="F12" s="727" t="s">
        <v>5601</v>
      </c>
      <c r="G12" s="731">
        <v>1</v>
      </c>
      <c r="H12" s="731">
        <v>144.97</v>
      </c>
      <c r="I12" s="727">
        <v>1</v>
      </c>
      <c r="J12" s="727">
        <v>144.97</v>
      </c>
      <c r="K12" s="731">
        <v>1</v>
      </c>
      <c r="L12" s="731">
        <v>144.97</v>
      </c>
      <c r="M12" s="727">
        <v>1</v>
      </c>
      <c r="N12" s="727">
        <v>144.97</v>
      </c>
      <c r="O12" s="731"/>
      <c r="P12" s="731"/>
      <c r="Q12" s="745"/>
      <c r="R12" s="732"/>
    </row>
    <row r="13" spans="1:18" ht="14.4" customHeight="1" x14ac:dyDescent="0.3">
      <c r="A13" s="726" t="s">
        <v>5590</v>
      </c>
      <c r="B13" s="727" t="s">
        <v>5591</v>
      </c>
      <c r="C13" s="727" t="s">
        <v>587</v>
      </c>
      <c r="D13" s="727" t="s">
        <v>5592</v>
      </c>
      <c r="E13" s="727" t="s">
        <v>5602</v>
      </c>
      <c r="F13" s="727" t="s">
        <v>1161</v>
      </c>
      <c r="G13" s="731">
        <v>2.6</v>
      </c>
      <c r="H13" s="731">
        <v>686.53000000000009</v>
      </c>
      <c r="I13" s="727">
        <v>0.44827586206896569</v>
      </c>
      <c r="J13" s="727">
        <v>264.05</v>
      </c>
      <c r="K13" s="731">
        <v>5.8000000000000016</v>
      </c>
      <c r="L13" s="731">
        <v>1531.4899999999996</v>
      </c>
      <c r="M13" s="727">
        <v>1</v>
      </c>
      <c r="N13" s="727">
        <v>264.04999999999984</v>
      </c>
      <c r="O13" s="731">
        <v>6.4800000000000013</v>
      </c>
      <c r="P13" s="731">
        <v>1362.3899999999999</v>
      </c>
      <c r="Q13" s="745">
        <v>0.88958465285440991</v>
      </c>
      <c r="R13" s="732">
        <v>210.2453703703703</v>
      </c>
    </row>
    <row r="14" spans="1:18" ht="14.4" customHeight="1" x14ac:dyDescent="0.3">
      <c r="A14" s="726" t="s">
        <v>5590</v>
      </c>
      <c r="B14" s="727" t="s">
        <v>5591</v>
      </c>
      <c r="C14" s="727" t="s">
        <v>587</v>
      </c>
      <c r="D14" s="727" t="s">
        <v>5592</v>
      </c>
      <c r="E14" s="727" t="s">
        <v>5603</v>
      </c>
      <c r="F14" s="727" t="s">
        <v>5604</v>
      </c>
      <c r="G14" s="731"/>
      <c r="H14" s="731"/>
      <c r="I14" s="727"/>
      <c r="J14" s="727"/>
      <c r="K14" s="731">
        <v>1</v>
      </c>
      <c r="L14" s="731">
        <v>57.27</v>
      </c>
      <c r="M14" s="727">
        <v>1</v>
      </c>
      <c r="N14" s="727">
        <v>57.27</v>
      </c>
      <c r="O14" s="731">
        <v>1</v>
      </c>
      <c r="P14" s="731">
        <v>57.27</v>
      </c>
      <c r="Q14" s="745">
        <v>1</v>
      </c>
      <c r="R14" s="732">
        <v>57.27</v>
      </c>
    </row>
    <row r="15" spans="1:18" ht="14.4" customHeight="1" x14ac:dyDescent="0.3">
      <c r="A15" s="726" t="s">
        <v>5590</v>
      </c>
      <c r="B15" s="727" t="s">
        <v>5591</v>
      </c>
      <c r="C15" s="727" t="s">
        <v>587</v>
      </c>
      <c r="D15" s="727" t="s">
        <v>5587</v>
      </c>
      <c r="E15" s="727" t="s">
        <v>5605</v>
      </c>
      <c r="F15" s="727" t="s">
        <v>5606</v>
      </c>
      <c r="G15" s="731">
        <v>621</v>
      </c>
      <c r="H15" s="731">
        <v>50301</v>
      </c>
      <c r="I15" s="727">
        <v>0.84406148269960068</v>
      </c>
      <c r="J15" s="727">
        <v>81</v>
      </c>
      <c r="K15" s="731">
        <v>718</v>
      </c>
      <c r="L15" s="731">
        <v>59594</v>
      </c>
      <c r="M15" s="727">
        <v>1</v>
      </c>
      <c r="N15" s="727">
        <v>83</v>
      </c>
      <c r="O15" s="731">
        <v>576</v>
      </c>
      <c r="P15" s="731">
        <v>47808</v>
      </c>
      <c r="Q15" s="745">
        <v>0.8022284122562674</v>
      </c>
      <c r="R15" s="732">
        <v>83</v>
      </c>
    </row>
    <row r="16" spans="1:18" ht="14.4" customHeight="1" x14ac:dyDescent="0.3">
      <c r="A16" s="726" t="s">
        <v>5590</v>
      </c>
      <c r="B16" s="727" t="s">
        <v>5591</v>
      </c>
      <c r="C16" s="727" t="s">
        <v>587</v>
      </c>
      <c r="D16" s="727" t="s">
        <v>5587</v>
      </c>
      <c r="E16" s="727" t="s">
        <v>5607</v>
      </c>
      <c r="F16" s="727" t="s">
        <v>5608</v>
      </c>
      <c r="G16" s="731">
        <v>731</v>
      </c>
      <c r="H16" s="731">
        <v>76024</v>
      </c>
      <c r="I16" s="727">
        <v>1.641207201761582</v>
      </c>
      <c r="J16" s="727">
        <v>104</v>
      </c>
      <c r="K16" s="731">
        <v>437</v>
      </c>
      <c r="L16" s="731">
        <v>46322</v>
      </c>
      <c r="M16" s="727">
        <v>1</v>
      </c>
      <c r="N16" s="727">
        <v>106</v>
      </c>
      <c r="O16" s="731">
        <v>411</v>
      </c>
      <c r="P16" s="731">
        <v>43566</v>
      </c>
      <c r="Q16" s="745">
        <v>0.94050343249427915</v>
      </c>
      <c r="R16" s="732">
        <v>106</v>
      </c>
    </row>
    <row r="17" spans="1:18" ht="14.4" customHeight="1" x14ac:dyDescent="0.3">
      <c r="A17" s="726" t="s">
        <v>5590</v>
      </c>
      <c r="B17" s="727" t="s">
        <v>5591</v>
      </c>
      <c r="C17" s="727" t="s">
        <v>587</v>
      </c>
      <c r="D17" s="727" t="s">
        <v>5587</v>
      </c>
      <c r="E17" s="727" t="s">
        <v>5609</v>
      </c>
      <c r="F17" s="727" t="s">
        <v>5610</v>
      </c>
      <c r="G17" s="731">
        <v>64</v>
      </c>
      <c r="H17" s="731">
        <v>2240</v>
      </c>
      <c r="I17" s="727">
        <v>0.91728091728091732</v>
      </c>
      <c r="J17" s="727">
        <v>35</v>
      </c>
      <c r="K17" s="731">
        <v>66</v>
      </c>
      <c r="L17" s="731">
        <v>2442</v>
      </c>
      <c r="M17" s="727">
        <v>1</v>
      </c>
      <c r="N17" s="727">
        <v>37</v>
      </c>
      <c r="O17" s="731">
        <v>73</v>
      </c>
      <c r="P17" s="731">
        <v>2701</v>
      </c>
      <c r="Q17" s="745">
        <v>1.106060606060606</v>
      </c>
      <c r="R17" s="732">
        <v>37</v>
      </c>
    </row>
    <row r="18" spans="1:18" ht="14.4" customHeight="1" x14ac:dyDescent="0.3">
      <c r="A18" s="726" t="s">
        <v>5590</v>
      </c>
      <c r="B18" s="727" t="s">
        <v>5591</v>
      </c>
      <c r="C18" s="727" t="s">
        <v>587</v>
      </c>
      <c r="D18" s="727" t="s">
        <v>5587</v>
      </c>
      <c r="E18" s="727" t="s">
        <v>5611</v>
      </c>
      <c r="F18" s="727" t="s">
        <v>5612</v>
      </c>
      <c r="G18" s="731">
        <v>3</v>
      </c>
      <c r="H18" s="731">
        <v>15</v>
      </c>
      <c r="I18" s="727">
        <v>0.75</v>
      </c>
      <c r="J18" s="727">
        <v>5</v>
      </c>
      <c r="K18" s="731">
        <v>4</v>
      </c>
      <c r="L18" s="731">
        <v>20</v>
      </c>
      <c r="M18" s="727">
        <v>1</v>
      </c>
      <c r="N18" s="727">
        <v>5</v>
      </c>
      <c r="O18" s="731">
        <v>4</v>
      </c>
      <c r="P18" s="731">
        <v>20</v>
      </c>
      <c r="Q18" s="745">
        <v>1</v>
      </c>
      <c r="R18" s="732">
        <v>5</v>
      </c>
    </row>
    <row r="19" spans="1:18" ht="14.4" customHeight="1" x14ac:dyDescent="0.3">
      <c r="A19" s="726" t="s">
        <v>5590</v>
      </c>
      <c r="B19" s="727" t="s">
        <v>5591</v>
      </c>
      <c r="C19" s="727" t="s">
        <v>587</v>
      </c>
      <c r="D19" s="727" t="s">
        <v>5587</v>
      </c>
      <c r="E19" s="727" t="s">
        <v>5613</v>
      </c>
      <c r="F19" s="727" t="s">
        <v>5614</v>
      </c>
      <c r="G19" s="731"/>
      <c r="H19" s="731"/>
      <c r="I19" s="727"/>
      <c r="J19" s="727"/>
      <c r="K19" s="731">
        <v>3</v>
      </c>
      <c r="L19" s="731">
        <v>15</v>
      </c>
      <c r="M19" s="727">
        <v>1</v>
      </c>
      <c r="N19" s="727">
        <v>5</v>
      </c>
      <c r="O19" s="731">
        <v>1</v>
      </c>
      <c r="P19" s="731">
        <v>5</v>
      </c>
      <c r="Q19" s="745">
        <v>0.33333333333333331</v>
      </c>
      <c r="R19" s="732">
        <v>5</v>
      </c>
    </row>
    <row r="20" spans="1:18" ht="14.4" customHeight="1" x14ac:dyDescent="0.3">
      <c r="A20" s="726" t="s">
        <v>5590</v>
      </c>
      <c r="B20" s="727" t="s">
        <v>5591</v>
      </c>
      <c r="C20" s="727" t="s">
        <v>587</v>
      </c>
      <c r="D20" s="727" t="s">
        <v>5587</v>
      </c>
      <c r="E20" s="727" t="s">
        <v>5615</v>
      </c>
      <c r="F20" s="727" t="s">
        <v>5616</v>
      </c>
      <c r="G20" s="731">
        <v>1</v>
      </c>
      <c r="H20" s="731">
        <v>118</v>
      </c>
      <c r="I20" s="727"/>
      <c r="J20" s="727">
        <v>118</v>
      </c>
      <c r="K20" s="731"/>
      <c r="L20" s="731"/>
      <c r="M20" s="727"/>
      <c r="N20" s="727"/>
      <c r="O20" s="731"/>
      <c r="P20" s="731"/>
      <c r="Q20" s="745"/>
      <c r="R20" s="732"/>
    </row>
    <row r="21" spans="1:18" ht="14.4" customHeight="1" x14ac:dyDescent="0.3">
      <c r="A21" s="726" t="s">
        <v>5590</v>
      </c>
      <c r="B21" s="727" t="s">
        <v>5591</v>
      </c>
      <c r="C21" s="727" t="s">
        <v>587</v>
      </c>
      <c r="D21" s="727" t="s">
        <v>5587</v>
      </c>
      <c r="E21" s="727" t="s">
        <v>5617</v>
      </c>
      <c r="F21" s="727" t="s">
        <v>5608</v>
      </c>
      <c r="G21" s="731"/>
      <c r="H21" s="731"/>
      <c r="I21" s="727"/>
      <c r="J21" s="727"/>
      <c r="K21" s="731">
        <v>1</v>
      </c>
      <c r="L21" s="731">
        <v>198</v>
      </c>
      <c r="M21" s="727">
        <v>1</v>
      </c>
      <c r="N21" s="727">
        <v>198</v>
      </c>
      <c r="O21" s="731"/>
      <c r="P21" s="731"/>
      <c r="Q21" s="745"/>
      <c r="R21" s="732"/>
    </row>
    <row r="22" spans="1:18" ht="14.4" customHeight="1" x14ac:dyDescent="0.3">
      <c r="A22" s="726" t="s">
        <v>5590</v>
      </c>
      <c r="B22" s="727" t="s">
        <v>5591</v>
      </c>
      <c r="C22" s="727" t="s">
        <v>587</v>
      </c>
      <c r="D22" s="727" t="s">
        <v>5587</v>
      </c>
      <c r="E22" s="727" t="s">
        <v>5618</v>
      </c>
      <c r="F22" s="727" t="s">
        <v>5619</v>
      </c>
      <c r="G22" s="731">
        <v>86</v>
      </c>
      <c r="H22" s="731">
        <v>17286</v>
      </c>
      <c r="I22" s="727">
        <v>0.77321524422973698</v>
      </c>
      <c r="J22" s="727">
        <v>201</v>
      </c>
      <c r="K22" s="731">
        <v>108</v>
      </c>
      <c r="L22" s="731">
        <v>22356</v>
      </c>
      <c r="M22" s="727">
        <v>1</v>
      </c>
      <c r="N22" s="727">
        <v>207</v>
      </c>
      <c r="O22" s="731">
        <v>82</v>
      </c>
      <c r="P22" s="731">
        <v>16974</v>
      </c>
      <c r="Q22" s="745">
        <v>0.7592592592592593</v>
      </c>
      <c r="R22" s="732">
        <v>207</v>
      </c>
    </row>
    <row r="23" spans="1:18" ht="14.4" customHeight="1" x14ac:dyDescent="0.3">
      <c r="A23" s="726" t="s">
        <v>5590</v>
      </c>
      <c r="B23" s="727" t="s">
        <v>5591</v>
      </c>
      <c r="C23" s="727" t="s">
        <v>587</v>
      </c>
      <c r="D23" s="727" t="s">
        <v>5587</v>
      </c>
      <c r="E23" s="727" t="s">
        <v>5620</v>
      </c>
      <c r="F23" s="727" t="s">
        <v>5621</v>
      </c>
      <c r="G23" s="731">
        <v>21</v>
      </c>
      <c r="H23" s="731">
        <v>6321</v>
      </c>
      <c r="I23" s="727">
        <v>0.56823085221143477</v>
      </c>
      <c r="J23" s="727">
        <v>301</v>
      </c>
      <c r="K23" s="731">
        <v>36</v>
      </c>
      <c r="L23" s="731">
        <v>11124</v>
      </c>
      <c r="M23" s="727">
        <v>1</v>
      </c>
      <c r="N23" s="727">
        <v>309</v>
      </c>
      <c r="O23" s="731">
        <v>32</v>
      </c>
      <c r="P23" s="731">
        <v>9888</v>
      </c>
      <c r="Q23" s="745">
        <v>0.88888888888888884</v>
      </c>
      <c r="R23" s="732">
        <v>309</v>
      </c>
    </row>
    <row r="24" spans="1:18" ht="14.4" customHeight="1" x14ac:dyDescent="0.3">
      <c r="A24" s="726" t="s">
        <v>5590</v>
      </c>
      <c r="B24" s="727" t="s">
        <v>5591</v>
      </c>
      <c r="C24" s="727" t="s">
        <v>587</v>
      </c>
      <c r="D24" s="727" t="s">
        <v>5587</v>
      </c>
      <c r="E24" s="727" t="s">
        <v>5622</v>
      </c>
      <c r="F24" s="727" t="s">
        <v>5623</v>
      </c>
      <c r="G24" s="731">
        <v>4</v>
      </c>
      <c r="H24" s="731">
        <v>1904</v>
      </c>
      <c r="I24" s="727">
        <v>1.3005464480874316</v>
      </c>
      <c r="J24" s="727">
        <v>476</v>
      </c>
      <c r="K24" s="731">
        <v>3</v>
      </c>
      <c r="L24" s="731">
        <v>1464</v>
      </c>
      <c r="M24" s="727">
        <v>1</v>
      </c>
      <c r="N24" s="727">
        <v>488</v>
      </c>
      <c r="O24" s="731">
        <v>2</v>
      </c>
      <c r="P24" s="731">
        <v>978</v>
      </c>
      <c r="Q24" s="745">
        <v>0.66803278688524592</v>
      </c>
      <c r="R24" s="732">
        <v>489</v>
      </c>
    </row>
    <row r="25" spans="1:18" ht="14.4" customHeight="1" x14ac:dyDescent="0.3">
      <c r="A25" s="726" t="s">
        <v>5590</v>
      </c>
      <c r="B25" s="727" t="s">
        <v>5591</v>
      </c>
      <c r="C25" s="727" t="s">
        <v>587</v>
      </c>
      <c r="D25" s="727" t="s">
        <v>5587</v>
      </c>
      <c r="E25" s="727" t="s">
        <v>5624</v>
      </c>
      <c r="F25" s="727" t="s">
        <v>5625</v>
      </c>
      <c r="G25" s="731">
        <v>764</v>
      </c>
      <c r="H25" s="731">
        <v>72580</v>
      </c>
      <c r="I25" s="727">
        <v>0.79171848070336193</v>
      </c>
      <c r="J25" s="727">
        <v>95</v>
      </c>
      <c r="K25" s="731">
        <v>926</v>
      </c>
      <c r="L25" s="731">
        <v>91674</v>
      </c>
      <c r="M25" s="727">
        <v>1</v>
      </c>
      <c r="N25" s="727">
        <v>99</v>
      </c>
      <c r="O25" s="731">
        <v>855</v>
      </c>
      <c r="P25" s="731">
        <v>84645</v>
      </c>
      <c r="Q25" s="745">
        <v>0.92332613390928731</v>
      </c>
      <c r="R25" s="732">
        <v>99</v>
      </c>
    </row>
    <row r="26" spans="1:18" ht="14.4" customHeight="1" x14ac:dyDescent="0.3">
      <c r="A26" s="726" t="s">
        <v>5590</v>
      </c>
      <c r="B26" s="727" t="s">
        <v>5591</v>
      </c>
      <c r="C26" s="727" t="s">
        <v>587</v>
      </c>
      <c r="D26" s="727" t="s">
        <v>5587</v>
      </c>
      <c r="E26" s="727" t="s">
        <v>5626</v>
      </c>
      <c r="F26" s="727" t="s">
        <v>5627</v>
      </c>
      <c r="G26" s="731">
        <v>183</v>
      </c>
      <c r="H26" s="731">
        <v>17019</v>
      </c>
      <c r="I26" s="727">
        <v>0.72203130966017559</v>
      </c>
      <c r="J26" s="727">
        <v>93</v>
      </c>
      <c r="K26" s="731">
        <v>243</v>
      </c>
      <c r="L26" s="731">
        <v>23571</v>
      </c>
      <c r="M26" s="727">
        <v>1</v>
      </c>
      <c r="N26" s="727">
        <v>97</v>
      </c>
      <c r="O26" s="731">
        <v>240</v>
      </c>
      <c r="P26" s="731">
        <v>23280</v>
      </c>
      <c r="Q26" s="745">
        <v>0.98765432098765427</v>
      </c>
      <c r="R26" s="732">
        <v>97</v>
      </c>
    </row>
    <row r="27" spans="1:18" ht="14.4" customHeight="1" x14ac:dyDescent="0.3">
      <c r="A27" s="726" t="s">
        <v>5590</v>
      </c>
      <c r="B27" s="727" t="s">
        <v>5591</v>
      </c>
      <c r="C27" s="727" t="s">
        <v>587</v>
      </c>
      <c r="D27" s="727" t="s">
        <v>5587</v>
      </c>
      <c r="E27" s="727" t="s">
        <v>5628</v>
      </c>
      <c r="F27" s="727" t="s">
        <v>5629</v>
      </c>
      <c r="G27" s="731">
        <v>9992</v>
      </c>
      <c r="H27" s="731">
        <v>1179056</v>
      </c>
      <c r="I27" s="727">
        <v>0.82532962617633632</v>
      </c>
      <c r="J27" s="727">
        <v>118</v>
      </c>
      <c r="K27" s="731">
        <v>11338</v>
      </c>
      <c r="L27" s="731">
        <v>1428588</v>
      </c>
      <c r="M27" s="727">
        <v>1</v>
      </c>
      <c r="N27" s="727">
        <v>126</v>
      </c>
      <c r="O27" s="731">
        <v>10784</v>
      </c>
      <c r="P27" s="731">
        <v>1358784</v>
      </c>
      <c r="Q27" s="745">
        <v>0.95113776680190509</v>
      </c>
      <c r="R27" s="732">
        <v>126</v>
      </c>
    </row>
    <row r="28" spans="1:18" ht="14.4" customHeight="1" x14ac:dyDescent="0.3">
      <c r="A28" s="726" t="s">
        <v>5590</v>
      </c>
      <c r="B28" s="727" t="s">
        <v>5591</v>
      </c>
      <c r="C28" s="727" t="s">
        <v>587</v>
      </c>
      <c r="D28" s="727" t="s">
        <v>5587</v>
      </c>
      <c r="E28" s="727" t="s">
        <v>5630</v>
      </c>
      <c r="F28" s="727" t="s">
        <v>5631</v>
      </c>
      <c r="G28" s="731">
        <v>1</v>
      </c>
      <c r="H28" s="731">
        <v>228</v>
      </c>
      <c r="I28" s="727"/>
      <c r="J28" s="727">
        <v>228</v>
      </c>
      <c r="K28" s="731"/>
      <c r="L28" s="731"/>
      <c r="M28" s="727"/>
      <c r="N28" s="727"/>
      <c r="O28" s="731"/>
      <c r="P28" s="731"/>
      <c r="Q28" s="745"/>
      <c r="R28" s="732"/>
    </row>
    <row r="29" spans="1:18" ht="14.4" customHeight="1" x14ac:dyDescent="0.3">
      <c r="A29" s="726" t="s">
        <v>5590</v>
      </c>
      <c r="B29" s="727" t="s">
        <v>5591</v>
      </c>
      <c r="C29" s="727" t="s">
        <v>587</v>
      </c>
      <c r="D29" s="727" t="s">
        <v>5587</v>
      </c>
      <c r="E29" s="727" t="s">
        <v>5632</v>
      </c>
      <c r="F29" s="727" t="s">
        <v>5633</v>
      </c>
      <c r="G29" s="731"/>
      <c r="H29" s="731"/>
      <c r="I29" s="727"/>
      <c r="J29" s="727"/>
      <c r="K29" s="731">
        <v>1</v>
      </c>
      <c r="L29" s="731">
        <v>427</v>
      </c>
      <c r="M29" s="727">
        <v>1</v>
      </c>
      <c r="N29" s="727">
        <v>427</v>
      </c>
      <c r="O29" s="731">
        <v>2</v>
      </c>
      <c r="P29" s="731">
        <v>856</v>
      </c>
      <c r="Q29" s="745">
        <v>2.0046838407494145</v>
      </c>
      <c r="R29" s="732">
        <v>428</v>
      </c>
    </row>
    <row r="30" spans="1:18" ht="14.4" customHeight="1" x14ac:dyDescent="0.3">
      <c r="A30" s="726" t="s">
        <v>5590</v>
      </c>
      <c r="B30" s="727" t="s">
        <v>5591</v>
      </c>
      <c r="C30" s="727" t="s">
        <v>587</v>
      </c>
      <c r="D30" s="727" t="s">
        <v>5587</v>
      </c>
      <c r="E30" s="727" t="s">
        <v>5634</v>
      </c>
      <c r="F30" s="727" t="s">
        <v>5635</v>
      </c>
      <c r="G30" s="731"/>
      <c r="H30" s="731"/>
      <c r="I30" s="727"/>
      <c r="J30" s="727"/>
      <c r="K30" s="731">
        <v>1</v>
      </c>
      <c r="L30" s="731">
        <v>540</v>
      </c>
      <c r="M30" s="727">
        <v>1</v>
      </c>
      <c r="N30" s="727">
        <v>540</v>
      </c>
      <c r="O30" s="731"/>
      <c r="P30" s="731"/>
      <c r="Q30" s="745"/>
      <c r="R30" s="732"/>
    </row>
    <row r="31" spans="1:18" ht="14.4" customHeight="1" x14ac:dyDescent="0.3">
      <c r="A31" s="726" t="s">
        <v>5590</v>
      </c>
      <c r="B31" s="727" t="s">
        <v>5591</v>
      </c>
      <c r="C31" s="727" t="s">
        <v>587</v>
      </c>
      <c r="D31" s="727" t="s">
        <v>5587</v>
      </c>
      <c r="E31" s="727" t="s">
        <v>5636</v>
      </c>
      <c r="F31" s="727" t="s">
        <v>5637</v>
      </c>
      <c r="G31" s="731">
        <v>1</v>
      </c>
      <c r="H31" s="731">
        <v>486</v>
      </c>
      <c r="I31" s="727"/>
      <c r="J31" s="727">
        <v>486</v>
      </c>
      <c r="K31" s="731"/>
      <c r="L31" s="731"/>
      <c r="M31" s="727"/>
      <c r="N31" s="727"/>
      <c r="O31" s="731"/>
      <c r="P31" s="731"/>
      <c r="Q31" s="745"/>
      <c r="R31" s="732"/>
    </row>
    <row r="32" spans="1:18" ht="14.4" customHeight="1" x14ac:dyDescent="0.3">
      <c r="A32" s="726" t="s">
        <v>5590</v>
      </c>
      <c r="B32" s="727" t="s">
        <v>5591</v>
      </c>
      <c r="C32" s="727" t="s">
        <v>587</v>
      </c>
      <c r="D32" s="727" t="s">
        <v>5587</v>
      </c>
      <c r="E32" s="727" t="s">
        <v>5638</v>
      </c>
      <c r="F32" s="727" t="s">
        <v>5639</v>
      </c>
      <c r="G32" s="731"/>
      <c r="H32" s="731"/>
      <c r="I32" s="727"/>
      <c r="J32" s="727"/>
      <c r="K32" s="731">
        <v>1</v>
      </c>
      <c r="L32" s="731">
        <v>679</v>
      </c>
      <c r="M32" s="727">
        <v>1</v>
      </c>
      <c r="N32" s="727">
        <v>679</v>
      </c>
      <c r="O32" s="731"/>
      <c r="P32" s="731"/>
      <c r="Q32" s="745"/>
      <c r="R32" s="732"/>
    </row>
    <row r="33" spans="1:18" ht="14.4" customHeight="1" x14ac:dyDescent="0.3">
      <c r="A33" s="726" t="s">
        <v>5590</v>
      </c>
      <c r="B33" s="727" t="s">
        <v>5591</v>
      </c>
      <c r="C33" s="727" t="s">
        <v>587</v>
      </c>
      <c r="D33" s="727" t="s">
        <v>5587</v>
      </c>
      <c r="E33" s="727" t="s">
        <v>5640</v>
      </c>
      <c r="F33" s="727" t="s">
        <v>5641</v>
      </c>
      <c r="G33" s="731">
        <v>1</v>
      </c>
      <c r="H33" s="731">
        <v>1235</v>
      </c>
      <c r="I33" s="727">
        <v>0.48507462686567165</v>
      </c>
      <c r="J33" s="727">
        <v>1235</v>
      </c>
      <c r="K33" s="731">
        <v>2</v>
      </c>
      <c r="L33" s="731">
        <v>2546</v>
      </c>
      <c r="M33" s="727">
        <v>1</v>
      </c>
      <c r="N33" s="727">
        <v>1273</v>
      </c>
      <c r="O33" s="731"/>
      <c r="P33" s="731"/>
      <c r="Q33" s="745"/>
      <c r="R33" s="732"/>
    </row>
    <row r="34" spans="1:18" ht="14.4" customHeight="1" x14ac:dyDescent="0.3">
      <c r="A34" s="726" t="s">
        <v>5590</v>
      </c>
      <c r="B34" s="727" t="s">
        <v>5591</v>
      </c>
      <c r="C34" s="727" t="s">
        <v>587</v>
      </c>
      <c r="D34" s="727" t="s">
        <v>5587</v>
      </c>
      <c r="E34" s="727" t="s">
        <v>5642</v>
      </c>
      <c r="F34" s="727" t="s">
        <v>5643</v>
      </c>
      <c r="G34" s="731">
        <v>1</v>
      </c>
      <c r="H34" s="731">
        <v>946</v>
      </c>
      <c r="I34" s="727"/>
      <c r="J34" s="727">
        <v>946</v>
      </c>
      <c r="K34" s="731"/>
      <c r="L34" s="731"/>
      <c r="M34" s="727"/>
      <c r="N34" s="727"/>
      <c r="O34" s="731">
        <v>1</v>
      </c>
      <c r="P34" s="731">
        <v>972</v>
      </c>
      <c r="Q34" s="745"/>
      <c r="R34" s="732">
        <v>972</v>
      </c>
    </row>
    <row r="35" spans="1:18" ht="14.4" customHeight="1" x14ac:dyDescent="0.3">
      <c r="A35" s="726" t="s">
        <v>5590</v>
      </c>
      <c r="B35" s="727" t="s">
        <v>5591</v>
      </c>
      <c r="C35" s="727" t="s">
        <v>587</v>
      </c>
      <c r="D35" s="727" t="s">
        <v>5587</v>
      </c>
      <c r="E35" s="727" t="s">
        <v>5644</v>
      </c>
      <c r="F35" s="727" t="s">
        <v>5645</v>
      </c>
      <c r="G35" s="731">
        <v>69</v>
      </c>
      <c r="H35" s="731">
        <v>112953</v>
      </c>
      <c r="I35" s="727">
        <v>0.81149643295902751</v>
      </c>
      <c r="J35" s="727">
        <v>1637</v>
      </c>
      <c r="K35" s="731">
        <v>83</v>
      </c>
      <c r="L35" s="731">
        <v>139191</v>
      </c>
      <c r="M35" s="727">
        <v>1</v>
      </c>
      <c r="N35" s="727">
        <v>1677</v>
      </c>
      <c r="O35" s="731">
        <v>70</v>
      </c>
      <c r="P35" s="731">
        <v>117460</v>
      </c>
      <c r="Q35" s="745">
        <v>0.84387640005460118</v>
      </c>
      <c r="R35" s="732">
        <v>1678</v>
      </c>
    </row>
    <row r="36" spans="1:18" ht="14.4" customHeight="1" x14ac:dyDescent="0.3">
      <c r="A36" s="726" t="s">
        <v>5590</v>
      </c>
      <c r="B36" s="727" t="s">
        <v>5591</v>
      </c>
      <c r="C36" s="727" t="s">
        <v>587</v>
      </c>
      <c r="D36" s="727" t="s">
        <v>5587</v>
      </c>
      <c r="E36" s="727" t="s">
        <v>5646</v>
      </c>
      <c r="F36" s="727" t="s">
        <v>5647</v>
      </c>
      <c r="G36" s="731"/>
      <c r="H36" s="731"/>
      <c r="I36" s="727"/>
      <c r="J36" s="727"/>
      <c r="K36" s="731"/>
      <c r="L36" s="731"/>
      <c r="M36" s="727"/>
      <c r="N36" s="727"/>
      <c r="O36" s="731">
        <v>1</v>
      </c>
      <c r="P36" s="731">
        <v>443</v>
      </c>
      <c r="Q36" s="745"/>
      <c r="R36" s="732">
        <v>443</v>
      </c>
    </row>
    <row r="37" spans="1:18" ht="14.4" customHeight="1" x14ac:dyDescent="0.3">
      <c r="A37" s="726" t="s">
        <v>5590</v>
      </c>
      <c r="B37" s="727" t="s">
        <v>5591</v>
      </c>
      <c r="C37" s="727" t="s">
        <v>587</v>
      </c>
      <c r="D37" s="727" t="s">
        <v>5587</v>
      </c>
      <c r="E37" s="727" t="s">
        <v>5648</v>
      </c>
      <c r="F37" s="727" t="s">
        <v>5649</v>
      </c>
      <c r="G37" s="731">
        <v>119</v>
      </c>
      <c r="H37" s="731">
        <v>152796</v>
      </c>
      <c r="I37" s="727">
        <v>1.1223776223776223</v>
      </c>
      <c r="J37" s="727">
        <v>1284</v>
      </c>
      <c r="K37" s="731">
        <v>104</v>
      </c>
      <c r="L37" s="731">
        <v>136136</v>
      </c>
      <c r="M37" s="727">
        <v>1</v>
      </c>
      <c r="N37" s="727">
        <v>1309</v>
      </c>
      <c r="O37" s="731">
        <v>136</v>
      </c>
      <c r="P37" s="731">
        <v>178160</v>
      </c>
      <c r="Q37" s="745">
        <v>1.3086913086913088</v>
      </c>
      <c r="R37" s="732">
        <v>1310</v>
      </c>
    </row>
    <row r="38" spans="1:18" ht="14.4" customHeight="1" x14ac:dyDescent="0.3">
      <c r="A38" s="726" t="s">
        <v>5590</v>
      </c>
      <c r="B38" s="727" t="s">
        <v>5591</v>
      </c>
      <c r="C38" s="727" t="s">
        <v>587</v>
      </c>
      <c r="D38" s="727" t="s">
        <v>5587</v>
      </c>
      <c r="E38" s="727" t="s">
        <v>5650</v>
      </c>
      <c r="F38" s="727" t="s">
        <v>5651</v>
      </c>
      <c r="G38" s="731">
        <v>8</v>
      </c>
      <c r="H38" s="731">
        <v>7568</v>
      </c>
      <c r="I38" s="727">
        <v>0.55671619832278951</v>
      </c>
      <c r="J38" s="727">
        <v>946</v>
      </c>
      <c r="K38" s="731">
        <v>14</v>
      </c>
      <c r="L38" s="731">
        <v>13594</v>
      </c>
      <c r="M38" s="727">
        <v>1</v>
      </c>
      <c r="N38" s="727">
        <v>971</v>
      </c>
      <c r="O38" s="731">
        <v>16</v>
      </c>
      <c r="P38" s="731">
        <v>15552</v>
      </c>
      <c r="Q38" s="745">
        <v>1.1440341327056054</v>
      </c>
      <c r="R38" s="732">
        <v>972</v>
      </c>
    </row>
    <row r="39" spans="1:18" ht="14.4" customHeight="1" x14ac:dyDescent="0.3">
      <c r="A39" s="726" t="s">
        <v>5590</v>
      </c>
      <c r="B39" s="727" t="s">
        <v>5591</v>
      </c>
      <c r="C39" s="727" t="s">
        <v>587</v>
      </c>
      <c r="D39" s="727" t="s">
        <v>5587</v>
      </c>
      <c r="E39" s="727" t="s">
        <v>5652</v>
      </c>
      <c r="F39" s="727" t="s">
        <v>5653</v>
      </c>
      <c r="G39" s="731">
        <v>5</v>
      </c>
      <c r="H39" s="731">
        <v>4800</v>
      </c>
      <c r="I39" s="727">
        <v>0.97461928934010156</v>
      </c>
      <c r="J39" s="727">
        <v>960</v>
      </c>
      <c r="K39" s="731">
        <v>5</v>
      </c>
      <c r="L39" s="731">
        <v>4925</v>
      </c>
      <c r="M39" s="727">
        <v>1</v>
      </c>
      <c r="N39" s="727">
        <v>985</v>
      </c>
      <c r="O39" s="731">
        <v>8</v>
      </c>
      <c r="P39" s="731">
        <v>7888</v>
      </c>
      <c r="Q39" s="745">
        <v>1.6016243654822335</v>
      </c>
      <c r="R39" s="732">
        <v>986</v>
      </c>
    </row>
    <row r="40" spans="1:18" ht="14.4" customHeight="1" x14ac:dyDescent="0.3">
      <c r="A40" s="726" t="s">
        <v>5590</v>
      </c>
      <c r="B40" s="727" t="s">
        <v>5591</v>
      </c>
      <c r="C40" s="727" t="s">
        <v>587</v>
      </c>
      <c r="D40" s="727" t="s">
        <v>5587</v>
      </c>
      <c r="E40" s="727" t="s">
        <v>5654</v>
      </c>
      <c r="F40" s="727" t="s">
        <v>5655</v>
      </c>
      <c r="G40" s="731">
        <v>102</v>
      </c>
      <c r="H40" s="731">
        <v>16014</v>
      </c>
      <c r="I40" s="727">
        <v>0.96319018404907975</v>
      </c>
      <c r="J40" s="727">
        <v>157</v>
      </c>
      <c r="K40" s="731">
        <v>102</v>
      </c>
      <c r="L40" s="731">
        <v>16626</v>
      </c>
      <c r="M40" s="727">
        <v>1</v>
      </c>
      <c r="N40" s="727">
        <v>163</v>
      </c>
      <c r="O40" s="731">
        <v>120</v>
      </c>
      <c r="P40" s="731">
        <v>19560</v>
      </c>
      <c r="Q40" s="745">
        <v>1.1764705882352942</v>
      </c>
      <c r="R40" s="732">
        <v>163</v>
      </c>
    </row>
    <row r="41" spans="1:18" ht="14.4" customHeight="1" x14ac:dyDescent="0.3">
      <c r="A41" s="726" t="s">
        <v>5590</v>
      </c>
      <c r="B41" s="727" t="s">
        <v>5591</v>
      </c>
      <c r="C41" s="727" t="s">
        <v>587</v>
      </c>
      <c r="D41" s="727" t="s">
        <v>5587</v>
      </c>
      <c r="E41" s="727" t="s">
        <v>5656</v>
      </c>
      <c r="F41" s="727" t="s">
        <v>5657</v>
      </c>
      <c r="G41" s="731">
        <v>1</v>
      </c>
      <c r="H41" s="731">
        <v>318</v>
      </c>
      <c r="I41" s="727"/>
      <c r="J41" s="727">
        <v>318</v>
      </c>
      <c r="K41" s="731"/>
      <c r="L41" s="731"/>
      <c r="M41" s="727"/>
      <c r="N41" s="727"/>
      <c r="O41" s="731"/>
      <c r="P41" s="731"/>
      <c r="Q41" s="745"/>
      <c r="R41" s="732"/>
    </row>
    <row r="42" spans="1:18" ht="14.4" customHeight="1" x14ac:dyDescent="0.3">
      <c r="A42" s="726" t="s">
        <v>5590</v>
      </c>
      <c r="B42" s="727" t="s">
        <v>5591</v>
      </c>
      <c r="C42" s="727" t="s">
        <v>587</v>
      </c>
      <c r="D42" s="727" t="s">
        <v>5587</v>
      </c>
      <c r="E42" s="727" t="s">
        <v>5658</v>
      </c>
      <c r="F42" s="727" t="s">
        <v>5659</v>
      </c>
      <c r="G42" s="731">
        <v>1</v>
      </c>
      <c r="H42" s="731">
        <v>0</v>
      </c>
      <c r="I42" s="727">
        <v>0</v>
      </c>
      <c r="J42" s="727">
        <v>0</v>
      </c>
      <c r="K42" s="731">
        <v>8886</v>
      </c>
      <c r="L42" s="731">
        <v>296199.39999999997</v>
      </c>
      <c r="M42" s="727">
        <v>1</v>
      </c>
      <c r="N42" s="727">
        <v>33.333265811388699</v>
      </c>
      <c r="O42" s="731">
        <v>10073</v>
      </c>
      <c r="P42" s="731">
        <v>335765.94999999943</v>
      </c>
      <c r="Q42" s="745">
        <v>1.1335807905080142</v>
      </c>
      <c r="R42" s="732">
        <v>33.333262186041836</v>
      </c>
    </row>
    <row r="43" spans="1:18" ht="14.4" customHeight="1" x14ac:dyDescent="0.3">
      <c r="A43" s="726" t="s">
        <v>5590</v>
      </c>
      <c r="B43" s="727" t="s">
        <v>5591</v>
      </c>
      <c r="C43" s="727" t="s">
        <v>587</v>
      </c>
      <c r="D43" s="727" t="s">
        <v>5587</v>
      </c>
      <c r="E43" s="727" t="s">
        <v>5660</v>
      </c>
      <c r="F43" s="727" t="s">
        <v>5661</v>
      </c>
      <c r="G43" s="731">
        <v>241</v>
      </c>
      <c r="H43" s="731">
        <v>26028</v>
      </c>
      <c r="I43" s="727">
        <v>0.72147688213770933</v>
      </c>
      <c r="J43" s="727">
        <v>108</v>
      </c>
      <c r="K43" s="731">
        <v>311</v>
      </c>
      <c r="L43" s="731">
        <v>36076</v>
      </c>
      <c r="M43" s="727">
        <v>1</v>
      </c>
      <c r="N43" s="727">
        <v>116</v>
      </c>
      <c r="O43" s="731">
        <v>283</v>
      </c>
      <c r="P43" s="731">
        <v>32828</v>
      </c>
      <c r="Q43" s="745">
        <v>0.909967845659164</v>
      </c>
      <c r="R43" s="732">
        <v>116</v>
      </c>
    </row>
    <row r="44" spans="1:18" ht="14.4" customHeight="1" x14ac:dyDescent="0.3">
      <c r="A44" s="726" t="s">
        <v>5590</v>
      </c>
      <c r="B44" s="727" t="s">
        <v>5591</v>
      </c>
      <c r="C44" s="727" t="s">
        <v>587</v>
      </c>
      <c r="D44" s="727" t="s">
        <v>5587</v>
      </c>
      <c r="E44" s="727" t="s">
        <v>5662</v>
      </c>
      <c r="F44" s="727" t="s">
        <v>5663</v>
      </c>
      <c r="G44" s="731">
        <v>6</v>
      </c>
      <c r="H44" s="731">
        <v>216</v>
      </c>
      <c r="I44" s="727">
        <v>0.64864864864864868</v>
      </c>
      <c r="J44" s="727">
        <v>36</v>
      </c>
      <c r="K44" s="731">
        <v>9</v>
      </c>
      <c r="L44" s="731">
        <v>333</v>
      </c>
      <c r="M44" s="727">
        <v>1</v>
      </c>
      <c r="N44" s="727">
        <v>37</v>
      </c>
      <c r="O44" s="731">
        <v>2</v>
      </c>
      <c r="P44" s="731">
        <v>74</v>
      </c>
      <c r="Q44" s="745">
        <v>0.22222222222222221</v>
      </c>
      <c r="R44" s="732">
        <v>37</v>
      </c>
    </row>
    <row r="45" spans="1:18" ht="14.4" customHeight="1" x14ac:dyDescent="0.3">
      <c r="A45" s="726" t="s">
        <v>5590</v>
      </c>
      <c r="B45" s="727" t="s">
        <v>5591</v>
      </c>
      <c r="C45" s="727" t="s">
        <v>587</v>
      </c>
      <c r="D45" s="727" t="s">
        <v>5587</v>
      </c>
      <c r="E45" s="727" t="s">
        <v>5664</v>
      </c>
      <c r="F45" s="727" t="s">
        <v>5665</v>
      </c>
      <c r="G45" s="731">
        <v>258</v>
      </c>
      <c r="H45" s="731">
        <v>21156</v>
      </c>
      <c r="I45" s="727">
        <v>1.1658767772511849</v>
      </c>
      <c r="J45" s="727">
        <v>82</v>
      </c>
      <c r="K45" s="731">
        <v>211</v>
      </c>
      <c r="L45" s="731">
        <v>18146</v>
      </c>
      <c r="M45" s="727">
        <v>1</v>
      </c>
      <c r="N45" s="727">
        <v>86</v>
      </c>
      <c r="O45" s="731">
        <v>246</v>
      </c>
      <c r="P45" s="731">
        <v>21156</v>
      </c>
      <c r="Q45" s="745">
        <v>1.1658767772511849</v>
      </c>
      <c r="R45" s="732">
        <v>86</v>
      </c>
    </row>
    <row r="46" spans="1:18" ht="14.4" customHeight="1" x14ac:dyDescent="0.3">
      <c r="A46" s="726" t="s">
        <v>5590</v>
      </c>
      <c r="B46" s="727" t="s">
        <v>5591</v>
      </c>
      <c r="C46" s="727" t="s">
        <v>587</v>
      </c>
      <c r="D46" s="727" t="s">
        <v>5587</v>
      </c>
      <c r="E46" s="727" t="s">
        <v>5666</v>
      </c>
      <c r="F46" s="727" t="s">
        <v>5667</v>
      </c>
      <c r="G46" s="731">
        <v>138</v>
      </c>
      <c r="H46" s="731">
        <v>4278</v>
      </c>
      <c r="I46" s="727">
        <v>1.4222074468085106</v>
      </c>
      <c r="J46" s="727">
        <v>31</v>
      </c>
      <c r="K46" s="731">
        <v>94</v>
      </c>
      <c r="L46" s="731">
        <v>3008</v>
      </c>
      <c r="M46" s="727">
        <v>1</v>
      </c>
      <c r="N46" s="727">
        <v>32</v>
      </c>
      <c r="O46" s="731">
        <v>126</v>
      </c>
      <c r="P46" s="731">
        <v>4032</v>
      </c>
      <c r="Q46" s="745">
        <v>1.3404255319148937</v>
      </c>
      <c r="R46" s="732">
        <v>32</v>
      </c>
    </row>
    <row r="47" spans="1:18" ht="14.4" customHeight="1" x14ac:dyDescent="0.3">
      <c r="A47" s="726" t="s">
        <v>5590</v>
      </c>
      <c r="B47" s="727" t="s">
        <v>5591</v>
      </c>
      <c r="C47" s="727" t="s">
        <v>587</v>
      </c>
      <c r="D47" s="727" t="s">
        <v>5587</v>
      </c>
      <c r="E47" s="727" t="s">
        <v>5668</v>
      </c>
      <c r="F47" s="727" t="s">
        <v>5669</v>
      </c>
      <c r="G47" s="731"/>
      <c r="H47" s="731"/>
      <c r="I47" s="727"/>
      <c r="J47" s="727"/>
      <c r="K47" s="731">
        <v>9</v>
      </c>
      <c r="L47" s="731">
        <v>0</v>
      </c>
      <c r="M47" s="727"/>
      <c r="N47" s="727">
        <v>0</v>
      </c>
      <c r="O47" s="731"/>
      <c r="P47" s="731"/>
      <c r="Q47" s="745"/>
      <c r="R47" s="732"/>
    </row>
    <row r="48" spans="1:18" ht="14.4" customHeight="1" x14ac:dyDescent="0.3">
      <c r="A48" s="726" t="s">
        <v>5590</v>
      </c>
      <c r="B48" s="727" t="s">
        <v>5591</v>
      </c>
      <c r="C48" s="727" t="s">
        <v>587</v>
      </c>
      <c r="D48" s="727" t="s">
        <v>5587</v>
      </c>
      <c r="E48" s="727" t="s">
        <v>5670</v>
      </c>
      <c r="F48" s="727" t="s">
        <v>5671</v>
      </c>
      <c r="G48" s="731">
        <v>47</v>
      </c>
      <c r="H48" s="731">
        <v>18048</v>
      </c>
      <c r="I48" s="727">
        <v>0.81798404641044231</v>
      </c>
      <c r="J48" s="727">
        <v>384</v>
      </c>
      <c r="K48" s="731">
        <v>56</v>
      </c>
      <c r="L48" s="731">
        <v>22064</v>
      </c>
      <c r="M48" s="727">
        <v>1</v>
      </c>
      <c r="N48" s="727">
        <v>394</v>
      </c>
      <c r="O48" s="731">
        <v>66</v>
      </c>
      <c r="P48" s="731">
        <v>26070</v>
      </c>
      <c r="Q48" s="745">
        <v>1.181562726613488</v>
      </c>
      <c r="R48" s="732">
        <v>395</v>
      </c>
    </row>
    <row r="49" spans="1:18" ht="14.4" customHeight="1" x14ac:dyDescent="0.3">
      <c r="A49" s="726" t="s">
        <v>5590</v>
      </c>
      <c r="B49" s="727" t="s">
        <v>5591</v>
      </c>
      <c r="C49" s="727" t="s">
        <v>587</v>
      </c>
      <c r="D49" s="727" t="s">
        <v>5587</v>
      </c>
      <c r="E49" s="727" t="s">
        <v>5672</v>
      </c>
      <c r="F49" s="727" t="s">
        <v>5635</v>
      </c>
      <c r="G49" s="731">
        <v>1</v>
      </c>
      <c r="H49" s="731">
        <v>675</v>
      </c>
      <c r="I49" s="727">
        <v>0.98110465116279066</v>
      </c>
      <c r="J49" s="727">
        <v>675</v>
      </c>
      <c r="K49" s="731">
        <v>1</v>
      </c>
      <c r="L49" s="731">
        <v>688</v>
      </c>
      <c r="M49" s="727">
        <v>1</v>
      </c>
      <c r="N49" s="727">
        <v>688</v>
      </c>
      <c r="O49" s="731"/>
      <c r="P49" s="731"/>
      <c r="Q49" s="745"/>
      <c r="R49" s="732"/>
    </row>
    <row r="50" spans="1:18" ht="14.4" customHeight="1" x14ac:dyDescent="0.3">
      <c r="A50" s="726" t="s">
        <v>5590</v>
      </c>
      <c r="B50" s="727" t="s">
        <v>5591</v>
      </c>
      <c r="C50" s="727" t="s">
        <v>587</v>
      </c>
      <c r="D50" s="727" t="s">
        <v>5587</v>
      </c>
      <c r="E50" s="727" t="s">
        <v>5673</v>
      </c>
      <c r="F50" s="727" t="s">
        <v>5674</v>
      </c>
      <c r="G50" s="731">
        <v>54</v>
      </c>
      <c r="H50" s="731">
        <v>8532</v>
      </c>
      <c r="I50" s="727">
        <v>0.72146118721461183</v>
      </c>
      <c r="J50" s="727">
        <v>158</v>
      </c>
      <c r="K50" s="731">
        <v>73</v>
      </c>
      <c r="L50" s="731">
        <v>11826</v>
      </c>
      <c r="M50" s="727">
        <v>1</v>
      </c>
      <c r="N50" s="727">
        <v>162</v>
      </c>
      <c r="O50" s="731">
        <v>79</v>
      </c>
      <c r="P50" s="731">
        <v>12798</v>
      </c>
      <c r="Q50" s="745">
        <v>1.0821917808219179</v>
      </c>
      <c r="R50" s="732">
        <v>162</v>
      </c>
    </row>
    <row r="51" spans="1:18" ht="14.4" customHeight="1" x14ac:dyDescent="0.3">
      <c r="A51" s="726" t="s">
        <v>5590</v>
      </c>
      <c r="B51" s="727" t="s">
        <v>5591</v>
      </c>
      <c r="C51" s="727" t="s">
        <v>587</v>
      </c>
      <c r="D51" s="727" t="s">
        <v>5587</v>
      </c>
      <c r="E51" s="727" t="s">
        <v>5675</v>
      </c>
      <c r="F51" s="727" t="s">
        <v>5676</v>
      </c>
      <c r="G51" s="731"/>
      <c r="H51" s="731"/>
      <c r="I51" s="727"/>
      <c r="J51" s="727"/>
      <c r="K51" s="731">
        <v>2</v>
      </c>
      <c r="L51" s="731">
        <v>118</v>
      </c>
      <c r="M51" s="727">
        <v>1</v>
      </c>
      <c r="N51" s="727">
        <v>59</v>
      </c>
      <c r="O51" s="731"/>
      <c r="P51" s="731"/>
      <c r="Q51" s="745"/>
      <c r="R51" s="732"/>
    </row>
    <row r="52" spans="1:18" ht="14.4" customHeight="1" x14ac:dyDescent="0.3">
      <c r="A52" s="726" t="s">
        <v>5590</v>
      </c>
      <c r="B52" s="727" t="s">
        <v>5591</v>
      </c>
      <c r="C52" s="727" t="s">
        <v>587</v>
      </c>
      <c r="D52" s="727" t="s">
        <v>5587</v>
      </c>
      <c r="E52" s="727" t="s">
        <v>5677</v>
      </c>
      <c r="F52" s="727" t="s">
        <v>5678</v>
      </c>
      <c r="G52" s="731">
        <v>1</v>
      </c>
      <c r="H52" s="731">
        <v>436</v>
      </c>
      <c r="I52" s="727"/>
      <c r="J52" s="727">
        <v>436</v>
      </c>
      <c r="K52" s="731"/>
      <c r="L52" s="731"/>
      <c r="M52" s="727"/>
      <c r="N52" s="727"/>
      <c r="O52" s="731">
        <v>1</v>
      </c>
      <c r="P52" s="731">
        <v>445</v>
      </c>
      <c r="Q52" s="745"/>
      <c r="R52" s="732">
        <v>445</v>
      </c>
    </row>
    <row r="53" spans="1:18" ht="14.4" customHeight="1" x14ac:dyDescent="0.3">
      <c r="A53" s="726" t="s">
        <v>5590</v>
      </c>
      <c r="B53" s="727" t="s">
        <v>5591</v>
      </c>
      <c r="C53" s="727" t="s">
        <v>587</v>
      </c>
      <c r="D53" s="727" t="s">
        <v>5587</v>
      </c>
      <c r="E53" s="727" t="s">
        <v>5588</v>
      </c>
      <c r="F53" s="727" t="s">
        <v>5589</v>
      </c>
      <c r="G53" s="731">
        <v>1132</v>
      </c>
      <c r="H53" s="731">
        <v>266020</v>
      </c>
      <c r="I53" s="727">
        <v>1.2527667109340417</v>
      </c>
      <c r="J53" s="727">
        <v>235</v>
      </c>
      <c r="K53" s="731">
        <v>846</v>
      </c>
      <c r="L53" s="731">
        <v>212346</v>
      </c>
      <c r="M53" s="727">
        <v>1</v>
      </c>
      <c r="N53" s="727">
        <v>251</v>
      </c>
      <c r="O53" s="731">
        <v>1235</v>
      </c>
      <c r="P53" s="731">
        <v>309985</v>
      </c>
      <c r="Q53" s="745">
        <v>1.4598108747044918</v>
      </c>
      <c r="R53" s="732">
        <v>251</v>
      </c>
    </row>
    <row r="54" spans="1:18" ht="14.4" customHeight="1" x14ac:dyDescent="0.3">
      <c r="A54" s="726" t="s">
        <v>5590</v>
      </c>
      <c r="B54" s="727" t="s">
        <v>5591</v>
      </c>
      <c r="C54" s="727" t="s">
        <v>587</v>
      </c>
      <c r="D54" s="727" t="s">
        <v>5587</v>
      </c>
      <c r="E54" s="727" t="s">
        <v>5679</v>
      </c>
      <c r="F54" s="727" t="s">
        <v>5680</v>
      </c>
      <c r="G54" s="731">
        <v>9</v>
      </c>
      <c r="H54" s="731">
        <v>1026</v>
      </c>
      <c r="I54" s="727">
        <v>2.1375000000000002</v>
      </c>
      <c r="J54" s="727">
        <v>114</v>
      </c>
      <c r="K54" s="731">
        <v>4</v>
      </c>
      <c r="L54" s="731">
        <v>480</v>
      </c>
      <c r="M54" s="727">
        <v>1</v>
      </c>
      <c r="N54" s="727">
        <v>120</v>
      </c>
      <c r="O54" s="731">
        <v>5</v>
      </c>
      <c r="P54" s="731">
        <v>600</v>
      </c>
      <c r="Q54" s="745">
        <v>1.25</v>
      </c>
      <c r="R54" s="732">
        <v>120</v>
      </c>
    </row>
    <row r="55" spans="1:18" ht="14.4" customHeight="1" x14ac:dyDescent="0.3">
      <c r="A55" s="726" t="s">
        <v>5590</v>
      </c>
      <c r="B55" s="727" t="s">
        <v>5591</v>
      </c>
      <c r="C55" s="727" t="s">
        <v>587</v>
      </c>
      <c r="D55" s="727" t="s">
        <v>5587</v>
      </c>
      <c r="E55" s="727" t="s">
        <v>5681</v>
      </c>
      <c r="F55" s="727" t="s">
        <v>5682</v>
      </c>
      <c r="G55" s="731">
        <v>3</v>
      </c>
      <c r="H55" s="731">
        <v>2112</v>
      </c>
      <c r="I55" s="727">
        <v>1.4646324549237171</v>
      </c>
      <c r="J55" s="727">
        <v>704</v>
      </c>
      <c r="K55" s="731">
        <v>2</v>
      </c>
      <c r="L55" s="731">
        <v>1442</v>
      </c>
      <c r="M55" s="727">
        <v>1</v>
      </c>
      <c r="N55" s="727">
        <v>721</v>
      </c>
      <c r="O55" s="731">
        <v>2</v>
      </c>
      <c r="P55" s="731">
        <v>1444</v>
      </c>
      <c r="Q55" s="745">
        <v>1.0013869625520111</v>
      </c>
      <c r="R55" s="732">
        <v>722</v>
      </c>
    </row>
    <row r="56" spans="1:18" ht="14.4" customHeight="1" x14ac:dyDescent="0.3">
      <c r="A56" s="726" t="s">
        <v>5590</v>
      </c>
      <c r="B56" s="727" t="s">
        <v>5591</v>
      </c>
      <c r="C56" s="727" t="s">
        <v>587</v>
      </c>
      <c r="D56" s="727" t="s">
        <v>5587</v>
      </c>
      <c r="E56" s="727" t="s">
        <v>5683</v>
      </c>
      <c r="F56" s="727" t="s">
        <v>5684</v>
      </c>
      <c r="G56" s="731">
        <v>9</v>
      </c>
      <c r="H56" s="731">
        <v>1080</v>
      </c>
      <c r="I56" s="727">
        <v>1.4634146341463414</v>
      </c>
      <c r="J56" s="727">
        <v>120</v>
      </c>
      <c r="K56" s="731">
        <v>6</v>
      </c>
      <c r="L56" s="731">
        <v>738</v>
      </c>
      <c r="M56" s="727">
        <v>1</v>
      </c>
      <c r="N56" s="727">
        <v>123</v>
      </c>
      <c r="O56" s="731">
        <v>15</v>
      </c>
      <c r="P56" s="731">
        <v>1845</v>
      </c>
      <c r="Q56" s="745">
        <v>2.5</v>
      </c>
      <c r="R56" s="732">
        <v>123</v>
      </c>
    </row>
    <row r="57" spans="1:18" ht="14.4" customHeight="1" x14ac:dyDescent="0.3">
      <c r="A57" s="726" t="s">
        <v>5590</v>
      </c>
      <c r="B57" s="727" t="s">
        <v>5591</v>
      </c>
      <c r="C57" s="727" t="s">
        <v>587</v>
      </c>
      <c r="D57" s="727" t="s">
        <v>5587</v>
      </c>
      <c r="E57" s="727" t="s">
        <v>5685</v>
      </c>
      <c r="F57" s="727" t="s">
        <v>5686</v>
      </c>
      <c r="G57" s="731">
        <v>2</v>
      </c>
      <c r="H57" s="731">
        <v>114</v>
      </c>
      <c r="I57" s="727">
        <v>0.96610169491525422</v>
      </c>
      <c r="J57" s="727">
        <v>57</v>
      </c>
      <c r="K57" s="731">
        <v>2</v>
      </c>
      <c r="L57" s="731">
        <v>118</v>
      </c>
      <c r="M57" s="727">
        <v>1</v>
      </c>
      <c r="N57" s="727">
        <v>59</v>
      </c>
      <c r="O57" s="731">
        <v>1</v>
      </c>
      <c r="P57" s="731">
        <v>59</v>
      </c>
      <c r="Q57" s="745">
        <v>0.5</v>
      </c>
      <c r="R57" s="732">
        <v>59</v>
      </c>
    </row>
    <row r="58" spans="1:18" ht="14.4" customHeight="1" x14ac:dyDescent="0.3">
      <c r="A58" s="726" t="s">
        <v>5590</v>
      </c>
      <c r="B58" s="727" t="s">
        <v>5591</v>
      </c>
      <c r="C58" s="727" t="s">
        <v>587</v>
      </c>
      <c r="D58" s="727" t="s">
        <v>5587</v>
      </c>
      <c r="E58" s="727" t="s">
        <v>5687</v>
      </c>
      <c r="F58" s="727" t="s">
        <v>5688</v>
      </c>
      <c r="G58" s="731">
        <v>14</v>
      </c>
      <c r="H58" s="731">
        <v>2506</v>
      </c>
      <c r="I58" s="727">
        <v>1.9562841530054644</v>
      </c>
      <c r="J58" s="727">
        <v>179</v>
      </c>
      <c r="K58" s="731">
        <v>7</v>
      </c>
      <c r="L58" s="731">
        <v>1281</v>
      </c>
      <c r="M58" s="727">
        <v>1</v>
      </c>
      <c r="N58" s="727">
        <v>183</v>
      </c>
      <c r="O58" s="731">
        <v>11</v>
      </c>
      <c r="P58" s="731">
        <v>2013</v>
      </c>
      <c r="Q58" s="745">
        <v>1.5714285714285714</v>
      </c>
      <c r="R58" s="732">
        <v>183</v>
      </c>
    </row>
    <row r="59" spans="1:18" ht="14.4" customHeight="1" x14ac:dyDescent="0.3">
      <c r="A59" s="726" t="s">
        <v>5590</v>
      </c>
      <c r="B59" s="727" t="s">
        <v>5591</v>
      </c>
      <c r="C59" s="727" t="s">
        <v>587</v>
      </c>
      <c r="D59" s="727" t="s">
        <v>5587</v>
      </c>
      <c r="E59" s="727" t="s">
        <v>5689</v>
      </c>
      <c r="F59" s="727" t="s">
        <v>5690</v>
      </c>
      <c r="G59" s="731">
        <v>1</v>
      </c>
      <c r="H59" s="731">
        <v>635</v>
      </c>
      <c r="I59" s="727">
        <v>0.97993827160493829</v>
      </c>
      <c r="J59" s="727">
        <v>635</v>
      </c>
      <c r="K59" s="731">
        <v>1</v>
      </c>
      <c r="L59" s="731">
        <v>648</v>
      </c>
      <c r="M59" s="727">
        <v>1</v>
      </c>
      <c r="N59" s="727">
        <v>648</v>
      </c>
      <c r="O59" s="731">
        <v>2</v>
      </c>
      <c r="P59" s="731">
        <v>1296</v>
      </c>
      <c r="Q59" s="745">
        <v>2</v>
      </c>
      <c r="R59" s="732">
        <v>648</v>
      </c>
    </row>
    <row r="60" spans="1:18" ht="14.4" customHeight="1" x14ac:dyDescent="0.3">
      <c r="A60" s="726" t="s">
        <v>5590</v>
      </c>
      <c r="B60" s="727" t="s">
        <v>5591</v>
      </c>
      <c r="C60" s="727" t="s">
        <v>587</v>
      </c>
      <c r="D60" s="727" t="s">
        <v>5587</v>
      </c>
      <c r="E60" s="727" t="s">
        <v>5691</v>
      </c>
      <c r="F60" s="727" t="s">
        <v>5692</v>
      </c>
      <c r="G60" s="731">
        <v>16</v>
      </c>
      <c r="H60" s="731">
        <v>4976</v>
      </c>
      <c r="I60" s="727">
        <v>0.82098663586866849</v>
      </c>
      <c r="J60" s="727">
        <v>311</v>
      </c>
      <c r="K60" s="731">
        <v>19</v>
      </c>
      <c r="L60" s="731">
        <v>6061</v>
      </c>
      <c r="M60" s="727">
        <v>1</v>
      </c>
      <c r="N60" s="727">
        <v>319</v>
      </c>
      <c r="O60" s="731">
        <v>9</v>
      </c>
      <c r="P60" s="731">
        <v>2871</v>
      </c>
      <c r="Q60" s="745">
        <v>0.47368421052631576</v>
      </c>
      <c r="R60" s="732">
        <v>319</v>
      </c>
    </row>
    <row r="61" spans="1:18" ht="14.4" customHeight="1" x14ac:dyDescent="0.3">
      <c r="A61" s="726" t="s">
        <v>5590</v>
      </c>
      <c r="B61" s="727" t="s">
        <v>5591</v>
      </c>
      <c r="C61" s="727" t="s">
        <v>587</v>
      </c>
      <c r="D61" s="727" t="s">
        <v>5587</v>
      </c>
      <c r="E61" s="727" t="s">
        <v>5693</v>
      </c>
      <c r="F61" s="727" t="s">
        <v>5694</v>
      </c>
      <c r="G61" s="731">
        <v>4</v>
      </c>
      <c r="H61" s="731">
        <v>1948</v>
      </c>
      <c r="I61" s="727">
        <v>0.64933333333333332</v>
      </c>
      <c r="J61" s="727">
        <v>487</v>
      </c>
      <c r="K61" s="731">
        <v>6</v>
      </c>
      <c r="L61" s="731">
        <v>3000</v>
      </c>
      <c r="M61" s="727">
        <v>1</v>
      </c>
      <c r="N61" s="727">
        <v>500</v>
      </c>
      <c r="O61" s="731">
        <v>8</v>
      </c>
      <c r="P61" s="731">
        <v>4000</v>
      </c>
      <c r="Q61" s="745">
        <v>1.3333333333333333</v>
      </c>
      <c r="R61" s="732">
        <v>500</v>
      </c>
    </row>
    <row r="62" spans="1:18" ht="14.4" customHeight="1" x14ac:dyDescent="0.3">
      <c r="A62" s="726" t="s">
        <v>5590</v>
      </c>
      <c r="B62" s="727" t="s">
        <v>5591</v>
      </c>
      <c r="C62" s="727" t="s">
        <v>587</v>
      </c>
      <c r="D62" s="727" t="s">
        <v>5587</v>
      </c>
      <c r="E62" s="727" t="s">
        <v>5695</v>
      </c>
      <c r="F62" s="727" t="s">
        <v>5696</v>
      </c>
      <c r="G62" s="731">
        <v>3</v>
      </c>
      <c r="H62" s="731">
        <v>378</v>
      </c>
      <c r="I62" s="727">
        <v>0.40909090909090912</v>
      </c>
      <c r="J62" s="727">
        <v>126</v>
      </c>
      <c r="K62" s="731">
        <v>7</v>
      </c>
      <c r="L62" s="731">
        <v>924</v>
      </c>
      <c r="M62" s="727">
        <v>1</v>
      </c>
      <c r="N62" s="727">
        <v>132</v>
      </c>
      <c r="O62" s="731">
        <v>5</v>
      </c>
      <c r="P62" s="731">
        <v>660</v>
      </c>
      <c r="Q62" s="745">
        <v>0.7142857142857143</v>
      </c>
      <c r="R62" s="732">
        <v>132</v>
      </c>
    </row>
    <row r="63" spans="1:18" ht="14.4" customHeight="1" x14ac:dyDescent="0.3">
      <c r="A63" s="726" t="s">
        <v>5590</v>
      </c>
      <c r="B63" s="727" t="s">
        <v>5591</v>
      </c>
      <c r="C63" s="727" t="s">
        <v>587</v>
      </c>
      <c r="D63" s="727" t="s">
        <v>5587</v>
      </c>
      <c r="E63" s="727" t="s">
        <v>5697</v>
      </c>
      <c r="F63" s="727" t="s">
        <v>5698</v>
      </c>
      <c r="G63" s="731">
        <v>382</v>
      </c>
      <c r="H63" s="731">
        <v>42402</v>
      </c>
      <c r="I63" s="727">
        <v>0.82856863702979966</v>
      </c>
      <c r="J63" s="727">
        <v>111</v>
      </c>
      <c r="K63" s="731">
        <v>445</v>
      </c>
      <c r="L63" s="731">
        <v>51175</v>
      </c>
      <c r="M63" s="727">
        <v>1</v>
      </c>
      <c r="N63" s="727">
        <v>115</v>
      </c>
      <c r="O63" s="731">
        <v>431</v>
      </c>
      <c r="P63" s="731">
        <v>49565</v>
      </c>
      <c r="Q63" s="745">
        <v>0.96853932584269664</v>
      </c>
      <c r="R63" s="732">
        <v>115</v>
      </c>
    </row>
    <row r="64" spans="1:18" ht="14.4" customHeight="1" x14ac:dyDescent="0.3">
      <c r="A64" s="726" t="s">
        <v>5590</v>
      </c>
      <c r="B64" s="727" t="s">
        <v>5591</v>
      </c>
      <c r="C64" s="727" t="s">
        <v>587</v>
      </c>
      <c r="D64" s="727" t="s">
        <v>5587</v>
      </c>
      <c r="E64" s="727" t="s">
        <v>5699</v>
      </c>
      <c r="F64" s="727" t="s">
        <v>5700</v>
      </c>
      <c r="G64" s="731">
        <v>3</v>
      </c>
      <c r="H64" s="731">
        <v>348</v>
      </c>
      <c r="I64" s="727">
        <v>0.96666666666666667</v>
      </c>
      <c r="J64" s="727">
        <v>116</v>
      </c>
      <c r="K64" s="731">
        <v>3</v>
      </c>
      <c r="L64" s="731">
        <v>360</v>
      </c>
      <c r="M64" s="727">
        <v>1</v>
      </c>
      <c r="N64" s="727">
        <v>120</v>
      </c>
      <c r="O64" s="731">
        <v>1</v>
      </c>
      <c r="P64" s="731">
        <v>120</v>
      </c>
      <c r="Q64" s="745">
        <v>0.33333333333333331</v>
      </c>
      <c r="R64" s="732">
        <v>120</v>
      </c>
    </row>
    <row r="65" spans="1:18" ht="14.4" customHeight="1" x14ac:dyDescent="0.3">
      <c r="A65" s="726" t="s">
        <v>5590</v>
      </c>
      <c r="B65" s="727" t="s">
        <v>5591</v>
      </c>
      <c r="C65" s="727" t="s">
        <v>587</v>
      </c>
      <c r="D65" s="727" t="s">
        <v>5587</v>
      </c>
      <c r="E65" s="727" t="s">
        <v>5701</v>
      </c>
      <c r="F65" s="727" t="s">
        <v>5702</v>
      </c>
      <c r="G65" s="731"/>
      <c r="H65" s="731"/>
      <c r="I65" s="727"/>
      <c r="J65" s="727"/>
      <c r="K65" s="731"/>
      <c r="L65" s="731"/>
      <c r="M65" s="727"/>
      <c r="N65" s="727"/>
      <c r="O65" s="731">
        <v>1</v>
      </c>
      <c r="P65" s="731">
        <v>3713</v>
      </c>
      <c r="Q65" s="745"/>
      <c r="R65" s="732">
        <v>3713</v>
      </c>
    </row>
    <row r="66" spans="1:18" ht="14.4" customHeight="1" x14ac:dyDescent="0.3">
      <c r="A66" s="726" t="s">
        <v>5590</v>
      </c>
      <c r="B66" s="727" t="s">
        <v>5591</v>
      </c>
      <c r="C66" s="727" t="s">
        <v>587</v>
      </c>
      <c r="D66" s="727" t="s">
        <v>5587</v>
      </c>
      <c r="E66" s="727" t="s">
        <v>5703</v>
      </c>
      <c r="F66" s="727" t="s">
        <v>5704</v>
      </c>
      <c r="G66" s="731"/>
      <c r="H66" s="731"/>
      <c r="I66" s="727"/>
      <c r="J66" s="727"/>
      <c r="K66" s="731">
        <v>1</v>
      </c>
      <c r="L66" s="731">
        <v>120</v>
      </c>
      <c r="M66" s="727">
        <v>1</v>
      </c>
      <c r="N66" s="727">
        <v>120</v>
      </c>
      <c r="O66" s="731"/>
      <c r="P66" s="731"/>
      <c r="Q66" s="745"/>
      <c r="R66" s="732"/>
    </row>
    <row r="67" spans="1:18" ht="14.4" customHeight="1" x14ac:dyDescent="0.3">
      <c r="A67" s="726" t="s">
        <v>5590</v>
      </c>
      <c r="B67" s="727" t="s">
        <v>5591</v>
      </c>
      <c r="C67" s="727" t="s">
        <v>587</v>
      </c>
      <c r="D67" s="727" t="s">
        <v>5587</v>
      </c>
      <c r="E67" s="727" t="s">
        <v>5705</v>
      </c>
      <c r="F67" s="727" t="s">
        <v>5706</v>
      </c>
      <c r="G67" s="731">
        <v>4</v>
      </c>
      <c r="H67" s="731">
        <v>2376</v>
      </c>
      <c r="I67" s="727">
        <v>1.298360655737705</v>
      </c>
      <c r="J67" s="727">
        <v>594</v>
      </c>
      <c r="K67" s="731">
        <v>3</v>
      </c>
      <c r="L67" s="731">
        <v>1830</v>
      </c>
      <c r="M67" s="727">
        <v>1</v>
      </c>
      <c r="N67" s="727">
        <v>610</v>
      </c>
      <c r="O67" s="731">
        <v>1</v>
      </c>
      <c r="P67" s="731">
        <v>611</v>
      </c>
      <c r="Q67" s="745">
        <v>0.33387978142076502</v>
      </c>
      <c r="R67" s="732">
        <v>611</v>
      </c>
    </row>
    <row r="68" spans="1:18" ht="14.4" customHeight="1" x14ac:dyDescent="0.3">
      <c r="A68" s="726" t="s">
        <v>5590</v>
      </c>
      <c r="B68" s="727" t="s">
        <v>5591</v>
      </c>
      <c r="C68" s="727" t="s">
        <v>587</v>
      </c>
      <c r="D68" s="727" t="s">
        <v>5587</v>
      </c>
      <c r="E68" s="727" t="s">
        <v>5707</v>
      </c>
      <c r="F68" s="727" t="s">
        <v>5708</v>
      </c>
      <c r="G68" s="731">
        <v>6</v>
      </c>
      <c r="H68" s="731">
        <v>5610</v>
      </c>
      <c r="I68" s="727">
        <v>2.9588607594936707</v>
      </c>
      <c r="J68" s="727">
        <v>935</v>
      </c>
      <c r="K68" s="731">
        <v>2</v>
      </c>
      <c r="L68" s="731">
        <v>1896</v>
      </c>
      <c r="M68" s="727">
        <v>1</v>
      </c>
      <c r="N68" s="727">
        <v>948</v>
      </c>
      <c r="O68" s="731">
        <v>9</v>
      </c>
      <c r="P68" s="731">
        <v>8532</v>
      </c>
      <c r="Q68" s="745">
        <v>4.5</v>
      </c>
      <c r="R68" s="732">
        <v>948</v>
      </c>
    </row>
    <row r="69" spans="1:18" ht="14.4" customHeight="1" x14ac:dyDescent="0.3">
      <c r="A69" s="726" t="s">
        <v>5590</v>
      </c>
      <c r="B69" s="727" t="s">
        <v>5591</v>
      </c>
      <c r="C69" s="727" t="s">
        <v>587</v>
      </c>
      <c r="D69" s="727" t="s">
        <v>5587</v>
      </c>
      <c r="E69" s="727" t="s">
        <v>5709</v>
      </c>
      <c r="F69" s="727" t="s">
        <v>5710</v>
      </c>
      <c r="G69" s="731">
        <v>142</v>
      </c>
      <c r="H69" s="731">
        <v>31666</v>
      </c>
      <c r="I69" s="727">
        <v>0.83531615183729457</v>
      </c>
      <c r="J69" s="727">
        <v>223</v>
      </c>
      <c r="K69" s="731">
        <v>167</v>
      </c>
      <c r="L69" s="731">
        <v>37909</v>
      </c>
      <c r="M69" s="727">
        <v>1</v>
      </c>
      <c r="N69" s="727">
        <v>227</v>
      </c>
      <c r="O69" s="731">
        <v>171</v>
      </c>
      <c r="P69" s="731">
        <v>38817</v>
      </c>
      <c r="Q69" s="745">
        <v>1.0239520958083832</v>
      </c>
      <c r="R69" s="732">
        <v>227</v>
      </c>
    </row>
    <row r="70" spans="1:18" ht="14.4" customHeight="1" x14ac:dyDescent="0.3">
      <c r="A70" s="726" t="s">
        <v>5590</v>
      </c>
      <c r="B70" s="727" t="s">
        <v>5591</v>
      </c>
      <c r="C70" s="727" t="s">
        <v>587</v>
      </c>
      <c r="D70" s="727" t="s">
        <v>5587</v>
      </c>
      <c r="E70" s="727" t="s">
        <v>5711</v>
      </c>
      <c r="F70" s="727" t="s">
        <v>5712</v>
      </c>
      <c r="G70" s="731"/>
      <c r="H70" s="731"/>
      <c r="I70" s="727"/>
      <c r="J70" s="727"/>
      <c r="K70" s="731"/>
      <c r="L70" s="731"/>
      <c r="M70" s="727"/>
      <c r="N70" s="727"/>
      <c r="O70" s="731">
        <v>1</v>
      </c>
      <c r="P70" s="731">
        <v>892</v>
      </c>
      <c r="Q70" s="745"/>
      <c r="R70" s="732">
        <v>892</v>
      </c>
    </row>
    <row r="71" spans="1:18" ht="14.4" customHeight="1" x14ac:dyDescent="0.3">
      <c r="A71" s="726" t="s">
        <v>5590</v>
      </c>
      <c r="B71" s="727" t="s">
        <v>5591</v>
      </c>
      <c r="C71" s="727" t="s">
        <v>587</v>
      </c>
      <c r="D71" s="727" t="s">
        <v>5587</v>
      </c>
      <c r="E71" s="727" t="s">
        <v>5713</v>
      </c>
      <c r="F71" s="727" t="s">
        <v>5714</v>
      </c>
      <c r="G71" s="731">
        <v>4</v>
      </c>
      <c r="H71" s="731">
        <v>328</v>
      </c>
      <c r="I71" s="727">
        <v>0.63565891472868219</v>
      </c>
      <c r="J71" s="727">
        <v>82</v>
      </c>
      <c r="K71" s="731">
        <v>6</v>
      </c>
      <c r="L71" s="731">
        <v>516</v>
      </c>
      <c r="M71" s="727">
        <v>1</v>
      </c>
      <c r="N71" s="727">
        <v>86</v>
      </c>
      <c r="O71" s="731">
        <v>6</v>
      </c>
      <c r="P71" s="731">
        <v>516</v>
      </c>
      <c r="Q71" s="745">
        <v>1</v>
      </c>
      <c r="R71" s="732">
        <v>86</v>
      </c>
    </row>
    <row r="72" spans="1:18" ht="14.4" customHeight="1" x14ac:dyDescent="0.3">
      <c r="A72" s="726" t="s">
        <v>5590</v>
      </c>
      <c r="B72" s="727" t="s">
        <v>5591</v>
      </c>
      <c r="C72" s="727" t="s">
        <v>587</v>
      </c>
      <c r="D72" s="727" t="s">
        <v>5587</v>
      </c>
      <c r="E72" s="727" t="s">
        <v>5715</v>
      </c>
      <c r="F72" s="727" t="s">
        <v>5716</v>
      </c>
      <c r="G72" s="731">
        <v>8</v>
      </c>
      <c r="H72" s="731">
        <v>3112</v>
      </c>
      <c r="I72" s="727">
        <v>0.55710705334765487</v>
      </c>
      <c r="J72" s="727">
        <v>389</v>
      </c>
      <c r="K72" s="731">
        <v>14</v>
      </c>
      <c r="L72" s="731">
        <v>5586</v>
      </c>
      <c r="M72" s="727">
        <v>1</v>
      </c>
      <c r="N72" s="727">
        <v>399</v>
      </c>
      <c r="O72" s="731">
        <v>5</v>
      </c>
      <c r="P72" s="731">
        <v>2000</v>
      </c>
      <c r="Q72" s="745">
        <v>0.35803795202291444</v>
      </c>
      <c r="R72" s="732">
        <v>400</v>
      </c>
    </row>
    <row r="73" spans="1:18" ht="14.4" customHeight="1" x14ac:dyDescent="0.3">
      <c r="A73" s="726" t="s">
        <v>5590</v>
      </c>
      <c r="B73" s="727" t="s">
        <v>5591</v>
      </c>
      <c r="C73" s="727" t="s">
        <v>587</v>
      </c>
      <c r="D73" s="727" t="s">
        <v>5587</v>
      </c>
      <c r="E73" s="727" t="s">
        <v>5717</v>
      </c>
      <c r="F73" s="727" t="s">
        <v>5718</v>
      </c>
      <c r="G73" s="731"/>
      <c r="H73" s="731"/>
      <c r="I73" s="727"/>
      <c r="J73" s="727"/>
      <c r="K73" s="731">
        <v>1</v>
      </c>
      <c r="L73" s="731">
        <v>1033</v>
      </c>
      <c r="M73" s="727">
        <v>1</v>
      </c>
      <c r="N73" s="727">
        <v>1033</v>
      </c>
      <c r="O73" s="731">
        <v>1</v>
      </c>
      <c r="P73" s="731">
        <v>1034</v>
      </c>
      <c r="Q73" s="745">
        <v>1.0009680542110357</v>
      </c>
      <c r="R73" s="732">
        <v>1034</v>
      </c>
    </row>
    <row r="74" spans="1:18" ht="14.4" customHeight="1" x14ac:dyDescent="0.3">
      <c r="A74" s="726" t="s">
        <v>5590</v>
      </c>
      <c r="B74" s="727" t="s">
        <v>5591</v>
      </c>
      <c r="C74" s="727" t="s">
        <v>587</v>
      </c>
      <c r="D74" s="727" t="s">
        <v>5587</v>
      </c>
      <c r="E74" s="727" t="s">
        <v>5719</v>
      </c>
      <c r="F74" s="727" t="s">
        <v>5720</v>
      </c>
      <c r="G74" s="731">
        <v>1</v>
      </c>
      <c r="H74" s="731">
        <v>114</v>
      </c>
      <c r="I74" s="727">
        <v>0.31666666666666665</v>
      </c>
      <c r="J74" s="727">
        <v>114</v>
      </c>
      <c r="K74" s="731">
        <v>3</v>
      </c>
      <c r="L74" s="731">
        <v>360</v>
      </c>
      <c r="M74" s="727">
        <v>1</v>
      </c>
      <c r="N74" s="727">
        <v>120</v>
      </c>
      <c r="O74" s="731">
        <v>3</v>
      </c>
      <c r="P74" s="731">
        <v>360</v>
      </c>
      <c r="Q74" s="745">
        <v>1</v>
      </c>
      <c r="R74" s="732">
        <v>120</v>
      </c>
    </row>
    <row r="75" spans="1:18" ht="14.4" customHeight="1" x14ac:dyDescent="0.3">
      <c r="A75" s="726" t="s">
        <v>5590</v>
      </c>
      <c r="B75" s="727" t="s">
        <v>5591</v>
      </c>
      <c r="C75" s="727" t="s">
        <v>587</v>
      </c>
      <c r="D75" s="727" t="s">
        <v>5587</v>
      </c>
      <c r="E75" s="727" t="s">
        <v>5721</v>
      </c>
      <c r="F75" s="727" t="s">
        <v>5722</v>
      </c>
      <c r="G75" s="731"/>
      <c r="H75" s="731"/>
      <c r="I75" s="727"/>
      <c r="J75" s="727"/>
      <c r="K75" s="731">
        <v>1</v>
      </c>
      <c r="L75" s="731">
        <v>1109</v>
      </c>
      <c r="M75" s="727">
        <v>1</v>
      </c>
      <c r="N75" s="727">
        <v>1109</v>
      </c>
      <c r="O75" s="731">
        <v>1</v>
      </c>
      <c r="P75" s="731">
        <v>1111</v>
      </c>
      <c r="Q75" s="745">
        <v>1.0018034265103697</v>
      </c>
      <c r="R75" s="732">
        <v>1111</v>
      </c>
    </row>
    <row r="76" spans="1:18" ht="14.4" customHeight="1" x14ac:dyDescent="0.3">
      <c r="A76" s="726" t="s">
        <v>5590</v>
      </c>
      <c r="B76" s="727" t="s">
        <v>5591</v>
      </c>
      <c r="C76" s="727" t="s">
        <v>587</v>
      </c>
      <c r="D76" s="727" t="s">
        <v>5587</v>
      </c>
      <c r="E76" s="727" t="s">
        <v>5723</v>
      </c>
      <c r="F76" s="727" t="s">
        <v>5724</v>
      </c>
      <c r="G76" s="731"/>
      <c r="H76" s="731"/>
      <c r="I76" s="727"/>
      <c r="J76" s="727"/>
      <c r="K76" s="731">
        <v>2</v>
      </c>
      <c r="L76" s="731">
        <v>240</v>
      </c>
      <c r="M76" s="727">
        <v>1</v>
      </c>
      <c r="N76" s="727">
        <v>120</v>
      </c>
      <c r="O76" s="731"/>
      <c r="P76" s="731"/>
      <c r="Q76" s="745"/>
      <c r="R76" s="732"/>
    </row>
    <row r="77" spans="1:18" ht="14.4" customHeight="1" x14ac:dyDescent="0.3">
      <c r="A77" s="726" t="s">
        <v>5590</v>
      </c>
      <c r="B77" s="727" t="s">
        <v>5591</v>
      </c>
      <c r="C77" s="727" t="s">
        <v>587</v>
      </c>
      <c r="D77" s="727" t="s">
        <v>5587</v>
      </c>
      <c r="E77" s="727" t="s">
        <v>5725</v>
      </c>
      <c r="F77" s="727" t="s">
        <v>5726</v>
      </c>
      <c r="G77" s="731"/>
      <c r="H77" s="731"/>
      <c r="I77" s="727"/>
      <c r="J77" s="727"/>
      <c r="K77" s="731">
        <v>1</v>
      </c>
      <c r="L77" s="731">
        <v>1369</v>
      </c>
      <c r="M77" s="727">
        <v>1</v>
      </c>
      <c r="N77" s="727">
        <v>1369</v>
      </c>
      <c r="O77" s="731"/>
      <c r="P77" s="731"/>
      <c r="Q77" s="745"/>
      <c r="R77" s="732"/>
    </row>
    <row r="78" spans="1:18" ht="14.4" customHeight="1" x14ac:dyDescent="0.3">
      <c r="A78" s="726" t="s">
        <v>5590</v>
      </c>
      <c r="B78" s="727" t="s">
        <v>5591</v>
      </c>
      <c r="C78" s="727" t="s">
        <v>587</v>
      </c>
      <c r="D78" s="727" t="s">
        <v>5587</v>
      </c>
      <c r="E78" s="727" t="s">
        <v>5727</v>
      </c>
      <c r="F78" s="727" t="s">
        <v>5728</v>
      </c>
      <c r="G78" s="731">
        <v>1</v>
      </c>
      <c r="H78" s="731">
        <v>171</v>
      </c>
      <c r="I78" s="727">
        <v>0.47765363128491622</v>
      </c>
      <c r="J78" s="727">
        <v>171</v>
      </c>
      <c r="K78" s="731">
        <v>2</v>
      </c>
      <c r="L78" s="731">
        <v>358</v>
      </c>
      <c r="M78" s="727">
        <v>1</v>
      </c>
      <c r="N78" s="727">
        <v>179</v>
      </c>
      <c r="O78" s="731">
        <v>4</v>
      </c>
      <c r="P78" s="731">
        <v>716</v>
      </c>
      <c r="Q78" s="745">
        <v>2</v>
      </c>
      <c r="R78" s="732">
        <v>179</v>
      </c>
    </row>
    <row r="79" spans="1:18" ht="14.4" customHeight="1" x14ac:dyDescent="0.3">
      <c r="A79" s="726" t="s">
        <v>5590</v>
      </c>
      <c r="B79" s="727" t="s">
        <v>5591</v>
      </c>
      <c r="C79" s="727" t="s">
        <v>587</v>
      </c>
      <c r="D79" s="727" t="s">
        <v>5587</v>
      </c>
      <c r="E79" s="727" t="s">
        <v>5729</v>
      </c>
      <c r="F79" s="727" t="s">
        <v>5730</v>
      </c>
      <c r="G79" s="731"/>
      <c r="H79" s="731"/>
      <c r="I79" s="727"/>
      <c r="J79" s="727"/>
      <c r="K79" s="731">
        <v>2</v>
      </c>
      <c r="L79" s="731">
        <v>160</v>
      </c>
      <c r="M79" s="727">
        <v>1</v>
      </c>
      <c r="N79" s="727">
        <v>80</v>
      </c>
      <c r="O79" s="731"/>
      <c r="P79" s="731"/>
      <c r="Q79" s="745"/>
      <c r="R79" s="732"/>
    </row>
    <row r="80" spans="1:18" ht="14.4" customHeight="1" thickBot="1" x14ac:dyDescent="0.35">
      <c r="A80" s="733" t="s">
        <v>5590</v>
      </c>
      <c r="B80" s="734" t="s">
        <v>5591</v>
      </c>
      <c r="C80" s="734" t="s">
        <v>587</v>
      </c>
      <c r="D80" s="734" t="s">
        <v>5587</v>
      </c>
      <c r="E80" s="734" t="s">
        <v>5731</v>
      </c>
      <c r="F80" s="734"/>
      <c r="G80" s="738"/>
      <c r="H80" s="738"/>
      <c r="I80" s="734"/>
      <c r="J80" s="734"/>
      <c r="K80" s="738"/>
      <c r="L80" s="738"/>
      <c r="M80" s="734"/>
      <c r="N80" s="734"/>
      <c r="O80" s="738">
        <v>10</v>
      </c>
      <c r="P80" s="738">
        <v>860</v>
      </c>
      <c r="Q80" s="746"/>
      <c r="R80" s="739">
        <v>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9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5733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320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15325.000000000002</v>
      </c>
      <c r="I3" s="208">
        <f t="shared" si="0"/>
        <v>2175182.96</v>
      </c>
      <c r="J3" s="78"/>
      <c r="K3" s="78"/>
      <c r="L3" s="208">
        <f t="shared" si="0"/>
        <v>25448.600000000002</v>
      </c>
      <c r="M3" s="208">
        <f t="shared" si="0"/>
        <v>2729350.3700000006</v>
      </c>
      <c r="N3" s="78"/>
      <c r="O3" s="78"/>
      <c r="P3" s="208">
        <f t="shared" si="0"/>
        <v>26283.680000000004</v>
      </c>
      <c r="Q3" s="208">
        <f t="shared" si="0"/>
        <v>2804323.4</v>
      </c>
      <c r="R3" s="79">
        <f>IF(M3=0,0,Q3/M3)</f>
        <v>1.0274691849108399</v>
      </c>
      <c r="S3" s="209">
        <f>IF(P3=0,0,Q3/P3)</f>
        <v>106.69447352882091</v>
      </c>
    </row>
    <row r="4" spans="1:19" ht="14.4" customHeight="1" x14ac:dyDescent="0.3">
      <c r="A4" s="609" t="s">
        <v>302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2"/>
      <c r="B5" s="852"/>
      <c r="C5" s="853"/>
      <c r="D5" s="862"/>
      <c r="E5" s="854"/>
      <c r="F5" s="855"/>
      <c r="G5" s="856"/>
      <c r="H5" s="857" t="s">
        <v>91</v>
      </c>
      <c r="I5" s="858" t="s">
        <v>14</v>
      </c>
      <c r="J5" s="859"/>
      <c r="K5" s="859"/>
      <c r="L5" s="857" t="s">
        <v>91</v>
      </c>
      <c r="M5" s="858" t="s">
        <v>14</v>
      </c>
      <c r="N5" s="859"/>
      <c r="O5" s="859"/>
      <c r="P5" s="857" t="s">
        <v>91</v>
      </c>
      <c r="Q5" s="858" t="s">
        <v>14</v>
      </c>
      <c r="R5" s="860"/>
      <c r="S5" s="861"/>
    </row>
    <row r="6" spans="1:19" ht="14.4" customHeight="1" x14ac:dyDescent="0.3">
      <c r="A6" s="803"/>
      <c r="B6" s="804" t="s">
        <v>5586</v>
      </c>
      <c r="C6" s="804" t="s">
        <v>582</v>
      </c>
      <c r="D6" s="804" t="s">
        <v>1870</v>
      </c>
      <c r="E6" s="804" t="s">
        <v>5587</v>
      </c>
      <c r="F6" s="804" t="s">
        <v>5588</v>
      </c>
      <c r="G6" s="804" t="s">
        <v>5589</v>
      </c>
      <c r="H6" s="225"/>
      <c r="I6" s="225"/>
      <c r="J6" s="804"/>
      <c r="K6" s="804"/>
      <c r="L6" s="225">
        <v>1</v>
      </c>
      <c r="M6" s="225">
        <v>251</v>
      </c>
      <c r="N6" s="804">
        <v>1</v>
      </c>
      <c r="O6" s="804">
        <v>251</v>
      </c>
      <c r="P6" s="225"/>
      <c r="Q6" s="225"/>
      <c r="R6" s="809"/>
      <c r="S6" s="817"/>
    </row>
    <row r="7" spans="1:19" ht="14.4" customHeight="1" x14ac:dyDescent="0.3">
      <c r="A7" s="726" t="s">
        <v>5590</v>
      </c>
      <c r="B7" s="727" t="s">
        <v>5591</v>
      </c>
      <c r="C7" s="727" t="s">
        <v>587</v>
      </c>
      <c r="D7" s="727" t="s">
        <v>5577</v>
      </c>
      <c r="E7" s="727" t="s">
        <v>5592</v>
      </c>
      <c r="F7" s="727" t="s">
        <v>5593</v>
      </c>
      <c r="G7" s="727" t="s">
        <v>5594</v>
      </c>
      <c r="H7" s="731"/>
      <c r="I7" s="731"/>
      <c r="J7" s="727"/>
      <c r="K7" s="727"/>
      <c r="L7" s="731">
        <v>0.3</v>
      </c>
      <c r="M7" s="731">
        <v>45.32</v>
      </c>
      <c r="N7" s="727">
        <v>1</v>
      </c>
      <c r="O7" s="727">
        <v>151.06666666666666</v>
      </c>
      <c r="P7" s="731"/>
      <c r="Q7" s="731"/>
      <c r="R7" s="745"/>
      <c r="S7" s="732"/>
    </row>
    <row r="8" spans="1:19" ht="14.4" customHeight="1" x14ac:dyDescent="0.3">
      <c r="A8" s="726" t="s">
        <v>5590</v>
      </c>
      <c r="B8" s="727" t="s">
        <v>5591</v>
      </c>
      <c r="C8" s="727" t="s">
        <v>587</v>
      </c>
      <c r="D8" s="727" t="s">
        <v>5577</v>
      </c>
      <c r="E8" s="727" t="s">
        <v>5587</v>
      </c>
      <c r="F8" s="727" t="s">
        <v>5628</v>
      </c>
      <c r="G8" s="727" t="s">
        <v>5629</v>
      </c>
      <c r="H8" s="731"/>
      <c r="I8" s="731"/>
      <c r="J8" s="727"/>
      <c r="K8" s="727"/>
      <c r="L8" s="731">
        <v>1</v>
      </c>
      <c r="M8" s="731">
        <v>126</v>
      </c>
      <c r="N8" s="727">
        <v>1</v>
      </c>
      <c r="O8" s="727">
        <v>126</v>
      </c>
      <c r="P8" s="731"/>
      <c r="Q8" s="731"/>
      <c r="R8" s="745"/>
      <c r="S8" s="732"/>
    </row>
    <row r="9" spans="1:19" ht="14.4" customHeight="1" x14ac:dyDescent="0.3">
      <c r="A9" s="726" t="s">
        <v>5590</v>
      </c>
      <c r="B9" s="727" t="s">
        <v>5591</v>
      </c>
      <c r="C9" s="727" t="s">
        <v>587</v>
      </c>
      <c r="D9" s="727" t="s">
        <v>5577</v>
      </c>
      <c r="E9" s="727" t="s">
        <v>5587</v>
      </c>
      <c r="F9" s="727" t="s">
        <v>5648</v>
      </c>
      <c r="G9" s="727" t="s">
        <v>5649</v>
      </c>
      <c r="H9" s="731"/>
      <c r="I9" s="731"/>
      <c r="J9" s="727"/>
      <c r="K9" s="727"/>
      <c r="L9" s="731">
        <v>1</v>
      </c>
      <c r="M9" s="731">
        <v>1309</v>
      </c>
      <c r="N9" s="727">
        <v>1</v>
      </c>
      <c r="O9" s="727">
        <v>1309</v>
      </c>
      <c r="P9" s="731"/>
      <c r="Q9" s="731"/>
      <c r="R9" s="745"/>
      <c r="S9" s="732"/>
    </row>
    <row r="10" spans="1:19" ht="14.4" customHeight="1" x14ac:dyDescent="0.3">
      <c r="A10" s="726" t="s">
        <v>5590</v>
      </c>
      <c r="B10" s="727" t="s">
        <v>5591</v>
      </c>
      <c r="C10" s="727" t="s">
        <v>587</v>
      </c>
      <c r="D10" s="727" t="s">
        <v>5577</v>
      </c>
      <c r="E10" s="727" t="s">
        <v>5587</v>
      </c>
      <c r="F10" s="727" t="s">
        <v>5658</v>
      </c>
      <c r="G10" s="727" t="s">
        <v>5659</v>
      </c>
      <c r="H10" s="731"/>
      <c r="I10" s="731"/>
      <c r="J10" s="727"/>
      <c r="K10" s="727"/>
      <c r="L10" s="731">
        <v>2</v>
      </c>
      <c r="M10" s="731">
        <v>66.66</v>
      </c>
      <c r="N10" s="727">
        <v>1</v>
      </c>
      <c r="O10" s="727">
        <v>33.33</v>
      </c>
      <c r="P10" s="731"/>
      <c r="Q10" s="731"/>
      <c r="R10" s="745"/>
      <c r="S10" s="732"/>
    </row>
    <row r="11" spans="1:19" ht="14.4" customHeight="1" x14ac:dyDescent="0.3">
      <c r="A11" s="726" t="s">
        <v>5590</v>
      </c>
      <c r="B11" s="727" t="s">
        <v>5591</v>
      </c>
      <c r="C11" s="727" t="s">
        <v>587</v>
      </c>
      <c r="D11" s="727" t="s">
        <v>5577</v>
      </c>
      <c r="E11" s="727" t="s">
        <v>5587</v>
      </c>
      <c r="F11" s="727" t="s">
        <v>5664</v>
      </c>
      <c r="G11" s="727" t="s">
        <v>5665</v>
      </c>
      <c r="H11" s="731"/>
      <c r="I11" s="731"/>
      <c r="J11" s="727"/>
      <c r="K11" s="727"/>
      <c r="L11" s="731">
        <v>1</v>
      </c>
      <c r="M11" s="731">
        <v>86</v>
      </c>
      <c r="N11" s="727">
        <v>1</v>
      </c>
      <c r="O11" s="727">
        <v>86</v>
      </c>
      <c r="P11" s="731"/>
      <c r="Q11" s="731"/>
      <c r="R11" s="745"/>
      <c r="S11" s="732"/>
    </row>
    <row r="12" spans="1:19" ht="14.4" customHeight="1" x14ac:dyDescent="0.3">
      <c r="A12" s="726" t="s">
        <v>5590</v>
      </c>
      <c r="B12" s="727" t="s">
        <v>5591</v>
      </c>
      <c r="C12" s="727" t="s">
        <v>587</v>
      </c>
      <c r="D12" s="727" t="s">
        <v>5577</v>
      </c>
      <c r="E12" s="727" t="s">
        <v>5587</v>
      </c>
      <c r="F12" s="727" t="s">
        <v>5666</v>
      </c>
      <c r="G12" s="727" t="s">
        <v>5667</v>
      </c>
      <c r="H12" s="731"/>
      <c r="I12" s="731"/>
      <c r="J12" s="727"/>
      <c r="K12" s="727"/>
      <c r="L12" s="731">
        <v>1</v>
      </c>
      <c r="M12" s="731">
        <v>32</v>
      </c>
      <c r="N12" s="727">
        <v>1</v>
      </c>
      <c r="O12" s="727">
        <v>32</v>
      </c>
      <c r="P12" s="731"/>
      <c r="Q12" s="731"/>
      <c r="R12" s="745"/>
      <c r="S12" s="732"/>
    </row>
    <row r="13" spans="1:19" ht="14.4" customHeight="1" x14ac:dyDescent="0.3">
      <c r="A13" s="726" t="s">
        <v>5590</v>
      </c>
      <c r="B13" s="727" t="s">
        <v>5591</v>
      </c>
      <c r="C13" s="727" t="s">
        <v>587</v>
      </c>
      <c r="D13" s="727" t="s">
        <v>5577</v>
      </c>
      <c r="E13" s="727" t="s">
        <v>5587</v>
      </c>
      <c r="F13" s="727" t="s">
        <v>5588</v>
      </c>
      <c r="G13" s="727" t="s">
        <v>5589</v>
      </c>
      <c r="H13" s="731"/>
      <c r="I13" s="731"/>
      <c r="J13" s="727"/>
      <c r="K13" s="727"/>
      <c r="L13" s="731">
        <v>1</v>
      </c>
      <c r="M13" s="731">
        <v>251</v>
      </c>
      <c r="N13" s="727">
        <v>1</v>
      </c>
      <c r="O13" s="727">
        <v>251</v>
      </c>
      <c r="P13" s="731"/>
      <c r="Q13" s="731"/>
      <c r="R13" s="745"/>
      <c r="S13" s="732"/>
    </row>
    <row r="14" spans="1:19" ht="14.4" customHeight="1" x14ac:dyDescent="0.3">
      <c r="A14" s="726" t="s">
        <v>5590</v>
      </c>
      <c r="B14" s="727" t="s">
        <v>5591</v>
      </c>
      <c r="C14" s="727" t="s">
        <v>587</v>
      </c>
      <c r="D14" s="727" t="s">
        <v>5574</v>
      </c>
      <c r="E14" s="727" t="s">
        <v>5592</v>
      </c>
      <c r="F14" s="727" t="s">
        <v>5593</v>
      </c>
      <c r="G14" s="727" t="s">
        <v>5594</v>
      </c>
      <c r="H14" s="731"/>
      <c r="I14" s="731"/>
      <c r="J14" s="727"/>
      <c r="K14" s="727"/>
      <c r="L14" s="731">
        <v>0.1</v>
      </c>
      <c r="M14" s="731">
        <v>15.1</v>
      </c>
      <c r="N14" s="727">
        <v>1</v>
      </c>
      <c r="O14" s="727">
        <v>151</v>
      </c>
      <c r="P14" s="731"/>
      <c r="Q14" s="731"/>
      <c r="R14" s="745"/>
      <c r="S14" s="732"/>
    </row>
    <row r="15" spans="1:19" ht="14.4" customHeight="1" x14ac:dyDescent="0.3">
      <c r="A15" s="726" t="s">
        <v>5590</v>
      </c>
      <c r="B15" s="727" t="s">
        <v>5591</v>
      </c>
      <c r="C15" s="727" t="s">
        <v>587</v>
      </c>
      <c r="D15" s="727" t="s">
        <v>5574</v>
      </c>
      <c r="E15" s="727" t="s">
        <v>5587</v>
      </c>
      <c r="F15" s="727" t="s">
        <v>5605</v>
      </c>
      <c r="G15" s="727" t="s">
        <v>5606</v>
      </c>
      <c r="H15" s="731">
        <v>1</v>
      </c>
      <c r="I15" s="731">
        <v>81</v>
      </c>
      <c r="J15" s="727"/>
      <c r="K15" s="727">
        <v>81</v>
      </c>
      <c r="L15" s="731"/>
      <c r="M15" s="731"/>
      <c r="N15" s="727"/>
      <c r="O15" s="727"/>
      <c r="P15" s="731">
        <v>1</v>
      </c>
      <c r="Q15" s="731">
        <v>83</v>
      </c>
      <c r="R15" s="745"/>
      <c r="S15" s="732">
        <v>83</v>
      </c>
    </row>
    <row r="16" spans="1:19" ht="14.4" customHeight="1" x14ac:dyDescent="0.3">
      <c r="A16" s="726" t="s">
        <v>5590</v>
      </c>
      <c r="B16" s="727" t="s">
        <v>5591</v>
      </c>
      <c r="C16" s="727" t="s">
        <v>587</v>
      </c>
      <c r="D16" s="727" t="s">
        <v>5574</v>
      </c>
      <c r="E16" s="727" t="s">
        <v>5587</v>
      </c>
      <c r="F16" s="727" t="s">
        <v>5615</v>
      </c>
      <c r="G16" s="727" t="s">
        <v>5616</v>
      </c>
      <c r="H16" s="731">
        <v>1</v>
      </c>
      <c r="I16" s="731">
        <v>118</v>
      </c>
      <c r="J16" s="727"/>
      <c r="K16" s="727">
        <v>118</v>
      </c>
      <c r="L16" s="731"/>
      <c r="M16" s="731"/>
      <c r="N16" s="727"/>
      <c r="O16" s="727"/>
      <c r="P16" s="731"/>
      <c r="Q16" s="731"/>
      <c r="R16" s="745"/>
      <c r="S16" s="732"/>
    </row>
    <row r="17" spans="1:19" ht="14.4" customHeight="1" x14ac:dyDescent="0.3">
      <c r="A17" s="726" t="s">
        <v>5590</v>
      </c>
      <c r="B17" s="727" t="s">
        <v>5591</v>
      </c>
      <c r="C17" s="727" t="s">
        <v>587</v>
      </c>
      <c r="D17" s="727" t="s">
        <v>5574</v>
      </c>
      <c r="E17" s="727" t="s">
        <v>5587</v>
      </c>
      <c r="F17" s="727" t="s">
        <v>5628</v>
      </c>
      <c r="G17" s="727" t="s">
        <v>5629</v>
      </c>
      <c r="H17" s="731">
        <v>2</v>
      </c>
      <c r="I17" s="731">
        <v>236</v>
      </c>
      <c r="J17" s="727">
        <v>0.93650793650793651</v>
      </c>
      <c r="K17" s="727">
        <v>118</v>
      </c>
      <c r="L17" s="731">
        <v>2</v>
      </c>
      <c r="M17" s="731">
        <v>252</v>
      </c>
      <c r="N17" s="727">
        <v>1</v>
      </c>
      <c r="O17" s="727">
        <v>126</v>
      </c>
      <c r="P17" s="731">
        <v>3</v>
      </c>
      <c r="Q17" s="731">
        <v>378</v>
      </c>
      <c r="R17" s="745">
        <v>1.5</v>
      </c>
      <c r="S17" s="732">
        <v>126</v>
      </c>
    </row>
    <row r="18" spans="1:19" ht="14.4" customHeight="1" x14ac:dyDescent="0.3">
      <c r="A18" s="726" t="s">
        <v>5590</v>
      </c>
      <c r="B18" s="727" t="s">
        <v>5591</v>
      </c>
      <c r="C18" s="727" t="s">
        <v>587</v>
      </c>
      <c r="D18" s="727" t="s">
        <v>5574</v>
      </c>
      <c r="E18" s="727" t="s">
        <v>5587</v>
      </c>
      <c r="F18" s="727" t="s">
        <v>5644</v>
      </c>
      <c r="G18" s="727" t="s">
        <v>5645</v>
      </c>
      <c r="H18" s="731"/>
      <c r="I18" s="731"/>
      <c r="J18" s="727"/>
      <c r="K18" s="727"/>
      <c r="L18" s="731">
        <v>2</v>
      </c>
      <c r="M18" s="731">
        <v>3354</v>
      </c>
      <c r="N18" s="727">
        <v>1</v>
      </c>
      <c r="O18" s="727">
        <v>1677</v>
      </c>
      <c r="P18" s="731"/>
      <c r="Q18" s="731"/>
      <c r="R18" s="745"/>
      <c r="S18" s="732"/>
    </row>
    <row r="19" spans="1:19" ht="14.4" customHeight="1" x14ac:dyDescent="0.3">
      <c r="A19" s="726" t="s">
        <v>5590</v>
      </c>
      <c r="B19" s="727" t="s">
        <v>5591</v>
      </c>
      <c r="C19" s="727" t="s">
        <v>587</v>
      </c>
      <c r="D19" s="727" t="s">
        <v>5574</v>
      </c>
      <c r="E19" s="727" t="s">
        <v>5587</v>
      </c>
      <c r="F19" s="727" t="s">
        <v>5658</v>
      </c>
      <c r="G19" s="727" t="s">
        <v>5659</v>
      </c>
      <c r="H19" s="731">
        <v>1</v>
      </c>
      <c r="I19" s="731">
        <v>0</v>
      </c>
      <c r="J19" s="727">
        <v>0</v>
      </c>
      <c r="K19" s="727">
        <v>0</v>
      </c>
      <c r="L19" s="731">
        <v>4</v>
      </c>
      <c r="M19" s="731">
        <v>133.32999999999998</v>
      </c>
      <c r="N19" s="727">
        <v>1</v>
      </c>
      <c r="O19" s="727">
        <v>33.332499999999996</v>
      </c>
      <c r="P19" s="731">
        <v>4</v>
      </c>
      <c r="Q19" s="731">
        <v>133.34</v>
      </c>
      <c r="R19" s="745">
        <v>1.0000750018750471</v>
      </c>
      <c r="S19" s="732">
        <v>33.335000000000001</v>
      </c>
    </row>
    <row r="20" spans="1:19" ht="14.4" customHeight="1" x14ac:dyDescent="0.3">
      <c r="A20" s="726" t="s">
        <v>5590</v>
      </c>
      <c r="B20" s="727" t="s">
        <v>5591</v>
      </c>
      <c r="C20" s="727" t="s">
        <v>587</v>
      </c>
      <c r="D20" s="727" t="s">
        <v>5574</v>
      </c>
      <c r="E20" s="727" t="s">
        <v>5587</v>
      </c>
      <c r="F20" s="727" t="s">
        <v>5660</v>
      </c>
      <c r="G20" s="727" t="s">
        <v>5661</v>
      </c>
      <c r="H20" s="731">
        <v>200</v>
      </c>
      <c r="I20" s="731">
        <v>21600</v>
      </c>
      <c r="J20" s="727">
        <v>0.80609046126287509</v>
      </c>
      <c r="K20" s="727">
        <v>108</v>
      </c>
      <c r="L20" s="731">
        <v>231</v>
      </c>
      <c r="M20" s="731">
        <v>26796</v>
      </c>
      <c r="N20" s="727">
        <v>1</v>
      </c>
      <c r="O20" s="727">
        <v>116</v>
      </c>
      <c r="P20" s="731">
        <v>244</v>
      </c>
      <c r="Q20" s="731">
        <v>28304</v>
      </c>
      <c r="R20" s="745">
        <v>1.0562770562770563</v>
      </c>
      <c r="S20" s="732">
        <v>116</v>
      </c>
    </row>
    <row r="21" spans="1:19" ht="14.4" customHeight="1" x14ac:dyDescent="0.3">
      <c r="A21" s="726" t="s">
        <v>5590</v>
      </c>
      <c r="B21" s="727" t="s">
        <v>5591</v>
      </c>
      <c r="C21" s="727" t="s">
        <v>587</v>
      </c>
      <c r="D21" s="727" t="s">
        <v>5574</v>
      </c>
      <c r="E21" s="727" t="s">
        <v>5587</v>
      </c>
      <c r="F21" s="727" t="s">
        <v>5664</v>
      </c>
      <c r="G21" s="727" t="s">
        <v>5665</v>
      </c>
      <c r="H21" s="731"/>
      <c r="I21" s="731"/>
      <c r="J21" s="727"/>
      <c r="K21" s="727"/>
      <c r="L21" s="731">
        <v>2</v>
      </c>
      <c r="M21" s="731">
        <v>172</v>
      </c>
      <c r="N21" s="727">
        <v>1</v>
      </c>
      <c r="O21" s="727">
        <v>86</v>
      </c>
      <c r="P21" s="731"/>
      <c r="Q21" s="731"/>
      <c r="R21" s="745"/>
      <c r="S21" s="732"/>
    </row>
    <row r="22" spans="1:19" ht="14.4" customHeight="1" x14ac:dyDescent="0.3">
      <c r="A22" s="726" t="s">
        <v>5590</v>
      </c>
      <c r="B22" s="727" t="s">
        <v>5591</v>
      </c>
      <c r="C22" s="727" t="s">
        <v>587</v>
      </c>
      <c r="D22" s="727" t="s">
        <v>5574</v>
      </c>
      <c r="E22" s="727" t="s">
        <v>5587</v>
      </c>
      <c r="F22" s="727" t="s">
        <v>5668</v>
      </c>
      <c r="G22" s="727" t="s">
        <v>5669</v>
      </c>
      <c r="H22" s="731"/>
      <c r="I22" s="731"/>
      <c r="J22" s="727"/>
      <c r="K22" s="727"/>
      <c r="L22" s="731">
        <v>9</v>
      </c>
      <c r="M22" s="731">
        <v>0</v>
      </c>
      <c r="N22" s="727"/>
      <c r="O22" s="727">
        <v>0</v>
      </c>
      <c r="P22" s="731"/>
      <c r="Q22" s="731"/>
      <c r="R22" s="745"/>
      <c r="S22" s="732"/>
    </row>
    <row r="23" spans="1:19" ht="14.4" customHeight="1" x14ac:dyDescent="0.3">
      <c r="A23" s="726" t="s">
        <v>5590</v>
      </c>
      <c r="B23" s="727" t="s">
        <v>5591</v>
      </c>
      <c r="C23" s="727" t="s">
        <v>587</v>
      </c>
      <c r="D23" s="727" t="s">
        <v>5574</v>
      </c>
      <c r="E23" s="727" t="s">
        <v>5587</v>
      </c>
      <c r="F23" s="727" t="s">
        <v>5588</v>
      </c>
      <c r="G23" s="727" t="s">
        <v>5589</v>
      </c>
      <c r="H23" s="731">
        <v>1</v>
      </c>
      <c r="I23" s="731">
        <v>235</v>
      </c>
      <c r="J23" s="727">
        <v>0.31208499335989376</v>
      </c>
      <c r="K23" s="727">
        <v>235</v>
      </c>
      <c r="L23" s="731">
        <v>3</v>
      </c>
      <c r="M23" s="731">
        <v>753</v>
      </c>
      <c r="N23" s="727">
        <v>1</v>
      </c>
      <c r="O23" s="727">
        <v>251</v>
      </c>
      <c r="P23" s="731">
        <v>2</v>
      </c>
      <c r="Q23" s="731">
        <v>502</v>
      </c>
      <c r="R23" s="745">
        <v>0.66666666666666663</v>
      </c>
      <c r="S23" s="732">
        <v>251</v>
      </c>
    </row>
    <row r="24" spans="1:19" ht="14.4" customHeight="1" x14ac:dyDescent="0.3">
      <c r="A24" s="726" t="s">
        <v>5590</v>
      </c>
      <c r="B24" s="727" t="s">
        <v>5591</v>
      </c>
      <c r="C24" s="727" t="s">
        <v>587</v>
      </c>
      <c r="D24" s="727" t="s">
        <v>5574</v>
      </c>
      <c r="E24" s="727" t="s">
        <v>5587</v>
      </c>
      <c r="F24" s="727" t="s">
        <v>5715</v>
      </c>
      <c r="G24" s="727" t="s">
        <v>5716</v>
      </c>
      <c r="H24" s="731">
        <v>1</v>
      </c>
      <c r="I24" s="731">
        <v>389</v>
      </c>
      <c r="J24" s="727"/>
      <c r="K24" s="727">
        <v>389</v>
      </c>
      <c r="L24" s="731"/>
      <c r="M24" s="731"/>
      <c r="N24" s="727"/>
      <c r="O24" s="727"/>
      <c r="P24" s="731"/>
      <c r="Q24" s="731"/>
      <c r="R24" s="745"/>
      <c r="S24" s="732"/>
    </row>
    <row r="25" spans="1:19" ht="14.4" customHeight="1" x14ac:dyDescent="0.3">
      <c r="A25" s="726" t="s">
        <v>5590</v>
      </c>
      <c r="B25" s="727" t="s">
        <v>5591</v>
      </c>
      <c r="C25" s="727" t="s">
        <v>587</v>
      </c>
      <c r="D25" s="727" t="s">
        <v>1858</v>
      </c>
      <c r="E25" s="727" t="s">
        <v>5592</v>
      </c>
      <c r="F25" s="727" t="s">
        <v>5593</v>
      </c>
      <c r="G25" s="727" t="s">
        <v>5594</v>
      </c>
      <c r="H25" s="731">
        <v>0.6</v>
      </c>
      <c r="I25" s="731">
        <v>90.61999999999999</v>
      </c>
      <c r="J25" s="727">
        <v>2.9996689837802046</v>
      </c>
      <c r="K25" s="727">
        <v>151.03333333333333</v>
      </c>
      <c r="L25" s="731">
        <v>0.2</v>
      </c>
      <c r="M25" s="731">
        <v>30.21</v>
      </c>
      <c r="N25" s="727">
        <v>1</v>
      </c>
      <c r="O25" s="727">
        <v>151.04999999999998</v>
      </c>
      <c r="P25" s="731"/>
      <c r="Q25" s="731"/>
      <c r="R25" s="745"/>
      <c r="S25" s="732"/>
    </row>
    <row r="26" spans="1:19" ht="14.4" customHeight="1" x14ac:dyDescent="0.3">
      <c r="A26" s="726" t="s">
        <v>5590</v>
      </c>
      <c r="B26" s="727" t="s">
        <v>5591</v>
      </c>
      <c r="C26" s="727" t="s">
        <v>587</v>
      </c>
      <c r="D26" s="727" t="s">
        <v>1858</v>
      </c>
      <c r="E26" s="727" t="s">
        <v>5587</v>
      </c>
      <c r="F26" s="727" t="s">
        <v>5605</v>
      </c>
      <c r="G26" s="727" t="s">
        <v>5606</v>
      </c>
      <c r="H26" s="731">
        <v>15</v>
      </c>
      <c r="I26" s="731">
        <v>1215</v>
      </c>
      <c r="J26" s="727">
        <v>2.0912220309810672</v>
      </c>
      <c r="K26" s="727">
        <v>81</v>
      </c>
      <c r="L26" s="731">
        <v>7</v>
      </c>
      <c r="M26" s="731">
        <v>581</v>
      </c>
      <c r="N26" s="727">
        <v>1</v>
      </c>
      <c r="O26" s="727">
        <v>83</v>
      </c>
      <c r="P26" s="731">
        <v>2</v>
      </c>
      <c r="Q26" s="731">
        <v>166</v>
      </c>
      <c r="R26" s="745">
        <v>0.2857142857142857</v>
      </c>
      <c r="S26" s="732">
        <v>83</v>
      </c>
    </row>
    <row r="27" spans="1:19" ht="14.4" customHeight="1" x14ac:dyDescent="0.3">
      <c r="A27" s="726" t="s">
        <v>5590</v>
      </c>
      <c r="B27" s="727" t="s">
        <v>5591</v>
      </c>
      <c r="C27" s="727" t="s">
        <v>587</v>
      </c>
      <c r="D27" s="727" t="s">
        <v>1858</v>
      </c>
      <c r="E27" s="727" t="s">
        <v>5587</v>
      </c>
      <c r="F27" s="727" t="s">
        <v>5607</v>
      </c>
      <c r="G27" s="727" t="s">
        <v>5608</v>
      </c>
      <c r="H27" s="731"/>
      <c r="I27" s="731"/>
      <c r="J27" s="727"/>
      <c r="K27" s="727"/>
      <c r="L27" s="731">
        <v>2</v>
      </c>
      <c r="M27" s="731">
        <v>212</v>
      </c>
      <c r="N27" s="727">
        <v>1</v>
      </c>
      <c r="O27" s="727">
        <v>106</v>
      </c>
      <c r="P27" s="731">
        <v>3</v>
      </c>
      <c r="Q27" s="731">
        <v>318</v>
      </c>
      <c r="R27" s="745">
        <v>1.5</v>
      </c>
      <c r="S27" s="732">
        <v>106</v>
      </c>
    </row>
    <row r="28" spans="1:19" ht="14.4" customHeight="1" x14ac:dyDescent="0.3">
      <c r="A28" s="726" t="s">
        <v>5590</v>
      </c>
      <c r="B28" s="727" t="s">
        <v>5591</v>
      </c>
      <c r="C28" s="727" t="s">
        <v>587</v>
      </c>
      <c r="D28" s="727" t="s">
        <v>1858</v>
      </c>
      <c r="E28" s="727" t="s">
        <v>5587</v>
      </c>
      <c r="F28" s="727" t="s">
        <v>5628</v>
      </c>
      <c r="G28" s="727" t="s">
        <v>5629</v>
      </c>
      <c r="H28" s="731">
        <v>264</v>
      </c>
      <c r="I28" s="731">
        <v>31152</v>
      </c>
      <c r="J28" s="727">
        <v>0.61964434896765719</v>
      </c>
      <c r="K28" s="727">
        <v>118</v>
      </c>
      <c r="L28" s="731">
        <v>399</v>
      </c>
      <c r="M28" s="731">
        <v>50274</v>
      </c>
      <c r="N28" s="727">
        <v>1</v>
      </c>
      <c r="O28" s="727">
        <v>126</v>
      </c>
      <c r="P28" s="731">
        <v>203</v>
      </c>
      <c r="Q28" s="731">
        <v>25578</v>
      </c>
      <c r="R28" s="745">
        <v>0.50877192982456143</v>
      </c>
      <c r="S28" s="732">
        <v>126</v>
      </c>
    </row>
    <row r="29" spans="1:19" ht="14.4" customHeight="1" x14ac:dyDescent="0.3">
      <c r="A29" s="726" t="s">
        <v>5590</v>
      </c>
      <c r="B29" s="727" t="s">
        <v>5591</v>
      </c>
      <c r="C29" s="727" t="s">
        <v>587</v>
      </c>
      <c r="D29" s="727" t="s">
        <v>1858</v>
      </c>
      <c r="E29" s="727" t="s">
        <v>5587</v>
      </c>
      <c r="F29" s="727" t="s">
        <v>5648</v>
      </c>
      <c r="G29" s="727" t="s">
        <v>5649</v>
      </c>
      <c r="H29" s="731">
        <v>1</v>
      </c>
      <c r="I29" s="731">
        <v>1284</v>
      </c>
      <c r="J29" s="727"/>
      <c r="K29" s="727">
        <v>1284</v>
      </c>
      <c r="L29" s="731"/>
      <c r="M29" s="731"/>
      <c r="N29" s="727"/>
      <c r="O29" s="727"/>
      <c r="P29" s="731"/>
      <c r="Q29" s="731"/>
      <c r="R29" s="745"/>
      <c r="S29" s="732"/>
    </row>
    <row r="30" spans="1:19" ht="14.4" customHeight="1" x14ac:dyDescent="0.3">
      <c r="A30" s="726" t="s">
        <v>5590</v>
      </c>
      <c r="B30" s="727" t="s">
        <v>5591</v>
      </c>
      <c r="C30" s="727" t="s">
        <v>587</v>
      </c>
      <c r="D30" s="727" t="s">
        <v>1858</v>
      </c>
      <c r="E30" s="727" t="s">
        <v>5587</v>
      </c>
      <c r="F30" s="727" t="s">
        <v>5654</v>
      </c>
      <c r="G30" s="727" t="s">
        <v>5655</v>
      </c>
      <c r="H30" s="731">
        <v>2</v>
      </c>
      <c r="I30" s="731">
        <v>314</v>
      </c>
      <c r="J30" s="727"/>
      <c r="K30" s="727">
        <v>157</v>
      </c>
      <c r="L30" s="731"/>
      <c r="M30" s="731"/>
      <c r="N30" s="727"/>
      <c r="O30" s="727"/>
      <c r="P30" s="731"/>
      <c r="Q30" s="731"/>
      <c r="R30" s="745"/>
      <c r="S30" s="732"/>
    </row>
    <row r="31" spans="1:19" ht="14.4" customHeight="1" x14ac:dyDescent="0.3">
      <c r="A31" s="726" t="s">
        <v>5590</v>
      </c>
      <c r="B31" s="727" t="s">
        <v>5591</v>
      </c>
      <c r="C31" s="727" t="s">
        <v>587</v>
      </c>
      <c r="D31" s="727" t="s">
        <v>1858</v>
      </c>
      <c r="E31" s="727" t="s">
        <v>5587</v>
      </c>
      <c r="F31" s="727" t="s">
        <v>5658</v>
      </c>
      <c r="G31" s="727" t="s">
        <v>5659</v>
      </c>
      <c r="H31" s="731"/>
      <c r="I31" s="731"/>
      <c r="J31" s="727"/>
      <c r="K31" s="727"/>
      <c r="L31" s="731">
        <v>314</v>
      </c>
      <c r="M31" s="731">
        <v>10466.629999999999</v>
      </c>
      <c r="N31" s="727">
        <v>1</v>
      </c>
      <c r="O31" s="727">
        <v>33.333216560509548</v>
      </c>
      <c r="P31" s="731">
        <v>214</v>
      </c>
      <c r="Q31" s="731">
        <v>7133.2999999999993</v>
      </c>
      <c r="R31" s="745">
        <v>0.68152786522500552</v>
      </c>
      <c r="S31" s="732">
        <v>33.333177570093454</v>
      </c>
    </row>
    <row r="32" spans="1:19" ht="14.4" customHeight="1" x14ac:dyDescent="0.3">
      <c r="A32" s="726" t="s">
        <v>5590</v>
      </c>
      <c r="B32" s="727" t="s">
        <v>5591</v>
      </c>
      <c r="C32" s="727" t="s">
        <v>587</v>
      </c>
      <c r="D32" s="727" t="s">
        <v>1858</v>
      </c>
      <c r="E32" s="727" t="s">
        <v>5587</v>
      </c>
      <c r="F32" s="727" t="s">
        <v>5664</v>
      </c>
      <c r="G32" s="727" t="s">
        <v>5665</v>
      </c>
      <c r="H32" s="731">
        <v>3</v>
      </c>
      <c r="I32" s="731">
        <v>246</v>
      </c>
      <c r="J32" s="727">
        <v>2.86046511627907</v>
      </c>
      <c r="K32" s="727">
        <v>82</v>
      </c>
      <c r="L32" s="731">
        <v>1</v>
      </c>
      <c r="M32" s="731">
        <v>86</v>
      </c>
      <c r="N32" s="727">
        <v>1</v>
      </c>
      <c r="O32" s="727">
        <v>86</v>
      </c>
      <c r="P32" s="731"/>
      <c r="Q32" s="731"/>
      <c r="R32" s="745"/>
      <c r="S32" s="732"/>
    </row>
    <row r="33" spans="1:19" ht="14.4" customHeight="1" x14ac:dyDescent="0.3">
      <c r="A33" s="726" t="s">
        <v>5590</v>
      </c>
      <c r="B33" s="727" t="s">
        <v>5591</v>
      </c>
      <c r="C33" s="727" t="s">
        <v>587</v>
      </c>
      <c r="D33" s="727" t="s">
        <v>1858</v>
      </c>
      <c r="E33" s="727" t="s">
        <v>5587</v>
      </c>
      <c r="F33" s="727" t="s">
        <v>5666</v>
      </c>
      <c r="G33" s="727" t="s">
        <v>5667</v>
      </c>
      <c r="H33" s="731">
        <v>2</v>
      </c>
      <c r="I33" s="731">
        <v>62</v>
      </c>
      <c r="J33" s="727">
        <v>1.9375</v>
      </c>
      <c r="K33" s="727">
        <v>31</v>
      </c>
      <c r="L33" s="731">
        <v>1</v>
      </c>
      <c r="M33" s="731">
        <v>32</v>
      </c>
      <c r="N33" s="727">
        <v>1</v>
      </c>
      <c r="O33" s="727">
        <v>32</v>
      </c>
      <c r="P33" s="731"/>
      <c r="Q33" s="731"/>
      <c r="R33" s="745"/>
      <c r="S33" s="732"/>
    </row>
    <row r="34" spans="1:19" ht="14.4" customHeight="1" x14ac:dyDescent="0.3">
      <c r="A34" s="726" t="s">
        <v>5590</v>
      </c>
      <c r="B34" s="727" t="s">
        <v>5591</v>
      </c>
      <c r="C34" s="727" t="s">
        <v>587</v>
      </c>
      <c r="D34" s="727" t="s">
        <v>1858</v>
      </c>
      <c r="E34" s="727" t="s">
        <v>5587</v>
      </c>
      <c r="F34" s="727" t="s">
        <v>5588</v>
      </c>
      <c r="G34" s="727" t="s">
        <v>5589</v>
      </c>
      <c r="H34" s="731">
        <v>55</v>
      </c>
      <c r="I34" s="731">
        <v>12925</v>
      </c>
      <c r="J34" s="727">
        <v>1.1194353022691841</v>
      </c>
      <c r="K34" s="727">
        <v>235</v>
      </c>
      <c r="L34" s="731">
        <v>46</v>
      </c>
      <c r="M34" s="731">
        <v>11546</v>
      </c>
      <c r="N34" s="727">
        <v>1</v>
      </c>
      <c r="O34" s="727">
        <v>251</v>
      </c>
      <c r="P34" s="731">
        <v>38</v>
      </c>
      <c r="Q34" s="731">
        <v>9538</v>
      </c>
      <c r="R34" s="745">
        <v>0.82608695652173914</v>
      </c>
      <c r="S34" s="732">
        <v>251</v>
      </c>
    </row>
    <row r="35" spans="1:19" ht="14.4" customHeight="1" x14ac:dyDescent="0.3">
      <c r="A35" s="726" t="s">
        <v>5590</v>
      </c>
      <c r="B35" s="727" t="s">
        <v>5591</v>
      </c>
      <c r="C35" s="727" t="s">
        <v>587</v>
      </c>
      <c r="D35" s="727" t="s">
        <v>1858</v>
      </c>
      <c r="E35" s="727" t="s">
        <v>5587</v>
      </c>
      <c r="F35" s="727" t="s">
        <v>5687</v>
      </c>
      <c r="G35" s="727" t="s">
        <v>5688</v>
      </c>
      <c r="H35" s="731">
        <v>1</v>
      </c>
      <c r="I35" s="731">
        <v>179</v>
      </c>
      <c r="J35" s="727"/>
      <c r="K35" s="727">
        <v>179</v>
      </c>
      <c r="L35" s="731"/>
      <c r="M35" s="731"/>
      <c r="N35" s="727"/>
      <c r="O35" s="727"/>
      <c r="P35" s="731"/>
      <c r="Q35" s="731"/>
      <c r="R35" s="745"/>
      <c r="S35" s="732"/>
    </row>
    <row r="36" spans="1:19" ht="14.4" customHeight="1" x14ac:dyDescent="0.3">
      <c r="A36" s="726" t="s">
        <v>5590</v>
      </c>
      <c r="B36" s="727" t="s">
        <v>5591</v>
      </c>
      <c r="C36" s="727" t="s">
        <v>587</v>
      </c>
      <c r="D36" s="727" t="s">
        <v>1858</v>
      </c>
      <c r="E36" s="727" t="s">
        <v>5587</v>
      </c>
      <c r="F36" s="727" t="s">
        <v>5693</v>
      </c>
      <c r="G36" s="727" t="s">
        <v>5694</v>
      </c>
      <c r="H36" s="731"/>
      <c r="I36" s="731"/>
      <c r="J36" s="727"/>
      <c r="K36" s="727"/>
      <c r="L36" s="731">
        <v>1</v>
      </c>
      <c r="M36" s="731">
        <v>500</v>
      </c>
      <c r="N36" s="727">
        <v>1</v>
      </c>
      <c r="O36" s="727">
        <v>500</v>
      </c>
      <c r="P36" s="731"/>
      <c r="Q36" s="731"/>
      <c r="R36" s="745"/>
      <c r="S36" s="732"/>
    </row>
    <row r="37" spans="1:19" ht="14.4" customHeight="1" x14ac:dyDescent="0.3">
      <c r="A37" s="726" t="s">
        <v>5590</v>
      </c>
      <c r="B37" s="727" t="s">
        <v>5591</v>
      </c>
      <c r="C37" s="727" t="s">
        <v>587</v>
      </c>
      <c r="D37" s="727" t="s">
        <v>1859</v>
      </c>
      <c r="E37" s="727" t="s">
        <v>5592</v>
      </c>
      <c r="F37" s="727" t="s">
        <v>5593</v>
      </c>
      <c r="G37" s="727" t="s">
        <v>5594</v>
      </c>
      <c r="H37" s="731">
        <v>1.5</v>
      </c>
      <c r="I37" s="731">
        <v>226.57999999999998</v>
      </c>
      <c r="J37" s="727">
        <v>0.624979312627572</v>
      </c>
      <c r="K37" s="727">
        <v>151.05333333333331</v>
      </c>
      <c r="L37" s="731">
        <v>2.4</v>
      </c>
      <c r="M37" s="731">
        <v>362.54</v>
      </c>
      <c r="N37" s="727">
        <v>1</v>
      </c>
      <c r="O37" s="727">
        <v>151.05833333333334</v>
      </c>
      <c r="P37" s="731">
        <v>3.3</v>
      </c>
      <c r="Q37" s="731">
        <v>425.25000000000006</v>
      </c>
      <c r="R37" s="745">
        <v>1.1729740166602307</v>
      </c>
      <c r="S37" s="732">
        <v>128.86363636363637</v>
      </c>
    </row>
    <row r="38" spans="1:19" ht="14.4" customHeight="1" x14ac:dyDescent="0.3">
      <c r="A38" s="726" t="s">
        <v>5590</v>
      </c>
      <c r="B38" s="727" t="s">
        <v>5591</v>
      </c>
      <c r="C38" s="727" t="s">
        <v>587</v>
      </c>
      <c r="D38" s="727" t="s">
        <v>1859</v>
      </c>
      <c r="E38" s="727" t="s">
        <v>5587</v>
      </c>
      <c r="F38" s="727" t="s">
        <v>5605</v>
      </c>
      <c r="G38" s="727" t="s">
        <v>5606</v>
      </c>
      <c r="H38" s="731">
        <v>116</v>
      </c>
      <c r="I38" s="731">
        <v>9396</v>
      </c>
      <c r="J38" s="727">
        <v>0.54425393883225204</v>
      </c>
      <c r="K38" s="727">
        <v>81</v>
      </c>
      <c r="L38" s="731">
        <v>208</v>
      </c>
      <c r="M38" s="731">
        <v>17264</v>
      </c>
      <c r="N38" s="727">
        <v>1</v>
      </c>
      <c r="O38" s="727">
        <v>83</v>
      </c>
      <c r="P38" s="731">
        <v>161</v>
      </c>
      <c r="Q38" s="731">
        <v>13363</v>
      </c>
      <c r="R38" s="745">
        <v>0.77403846153846156</v>
      </c>
      <c r="S38" s="732">
        <v>83</v>
      </c>
    </row>
    <row r="39" spans="1:19" ht="14.4" customHeight="1" x14ac:dyDescent="0.3">
      <c r="A39" s="726" t="s">
        <v>5590</v>
      </c>
      <c r="B39" s="727" t="s">
        <v>5591</v>
      </c>
      <c r="C39" s="727" t="s">
        <v>587</v>
      </c>
      <c r="D39" s="727" t="s">
        <v>1859</v>
      </c>
      <c r="E39" s="727" t="s">
        <v>5587</v>
      </c>
      <c r="F39" s="727" t="s">
        <v>5609</v>
      </c>
      <c r="G39" s="727" t="s">
        <v>5610</v>
      </c>
      <c r="H39" s="731">
        <v>3</v>
      </c>
      <c r="I39" s="731">
        <v>105</v>
      </c>
      <c r="J39" s="727">
        <v>2.8378378378378377</v>
      </c>
      <c r="K39" s="727">
        <v>35</v>
      </c>
      <c r="L39" s="731">
        <v>1</v>
      </c>
      <c r="M39" s="731">
        <v>37</v>
      </c>
      <c r="N39" s="727">
        <v>1</v>
      </c>
      <c r="O39" s="727">
        <v>37</v>
      </c>
      <c r="P39" s="731">
        <v>1</v>
      </c>
      <c r="Q39" s="731">
        <v>37</v>
      </c>
      <c r="R39" s="745">
        <v>1</v>
      </c>
      <c r="S39" s="732">
        <v>37</v>
      </c>
    </row>
    <row r="40" spans="1:19" ht="14.4" customHeight="1" x14ac:dyDescent="0.3">
      <c r="A40" s="726" t="s">
        <v>5590</v>
      </c>
      <c r="B40" s="727" t="s">
        <v>5591</v>
      </c>
      <c r="C40" s="727" t="s">
        <v>587</v>
      </c>
      <c r="D40" s="727" t="s">
        <v>1859</v>
      </c>
      <c r="E40" s="727" t="s">
        <v>5587</v>
      </c>
      <c r="F40" s="727" t="s">
        <v>5618</v>
      </c>
      <c r="G40" s="727" t="s">
        <v>5619</v>
      </c>
      <c r="H40" s="731">
        <v>1</v>
      </c>
      <c r="I40" s="731">
        <v>201</v>
      </c>
      <c r="J40" s="727">
        <v>0.97101449275362317</v>
      </c>
      <c r="K40" s="727">
        <v>201</v>
      </c>
      <c r="L40" s="731">
        <v>1</v>
      </c>
      <c r="M40" s="731">
        <v>207</v>
      </c>
      <c r="N40" s="727">
        <v>1</v>
      </c>
      <c r="O40" s="727">
        <v>207</v>
      </c>
      <c r="P40" s="731"/>
      <c r="Q40" s="731"/>
      <c r="R40" s="745"/>
      <c r="S40" s="732"/>
    </row>
    <row r="41" spans="1:19" ht="14.4" customHeight="1" x14ac:dyDescent="0.3">
      <c r="A41" s="726" t="s">
        <v>5590</v>
      </c>
      <c r="B41" s="727" t="s">
        <v>5591</v>
      </c>
      <c r="C41" s="727" t="s">
        <v>587</v>
      </c>
      <c r="D41" s="727" t="s">
        <v>1859</v>
      </c>
      <c r="E41" s="727" t="s">
        <v>5587</v>
      </c>
      <c r="F41" s="727" t="s">
        <v>5620</v>
      </c>
      <c r="G41" s="727" t="s">
        <v>5621</v>
      </c>
      <c r="H41" s="731"/>
      <c r="I41" s="731"/>
      <c r="J41" s="727"/>
      <c r="K41" s="727"/>
      <c r="L41" s="731">
        <v>1</v>
      </c>
      <c r="M41" s="731">
        <v>309</v>
      </c>
      <c r="N41" s="727">
        <v>1</v>
      </c>
      <c r="O41" s="727">
        <v>309</v>
      </c>
      <c r="P41" s="731">
        <v>5</v>
      </c>
      <c r="Q41" s="731">
        <v>1545</v>
      </c>
      <c r="R41" s="745">
        <v>5</v>
      </c>
      <c r="S41" s="732">
        <v>309</v>
      </c>
    </row>
    <row r="42" spans="1:19" ht="14.4" customHeight="1" x14ac:dyDescent="0.3">
      <c r="A42" s="726" t="s">
        <v>5590</v>
      </c>
      <c r="B42" s="727" t="s">
        <v>5591</v>
      </c>
      <c r="C42" s="727" t="s">
        <v>587</v>
      </c>
      <c r="D42" s="727" t="s">
        <v>1859</v>
      </c>
      <c r="E42" s="727" t="s">
        <v>5587</v>
      </c>
      <c r="F42" s="727" t="s">
        <v>5624</v>
      </c>
      <c r="G42" s="727" t="s">
        <v>5625</v>
      </c>
      <c r="H42" s="731">
        <v>117</v>
      </c>
      <c r="I42" s="731">
        <v>11115</v>
      </c>
      <c r="J42" s="727">
        <v>0.56991232118135671</v>
      </c>
      <c r="K42" s="727">
        <v>95</v>
      </c>
      <c r="L42" s="731">
        <v>197</v>
      </c>
      <c r="M42" s="731">
        <v>19503</v>
      </c>
      <c r="N42" s="727">
        <v>1</v>
      </c>
      <c r="O42" s="727">
        <v>99</v>
      </c>
      <c r="P42" s="731">
        <v>154</v>
      </c>
      <c r="Q42" s="731">
        <v>15246</v>
      </c>
      <c r="R42" s="745">
        <v>0.78172588832487311</v>
      </c>
      <c r="S42" s="732">
        <v>99</v>
      </c>
    </row>
    <row r="43" spans="1:19" ht="14.4" customHeight="1" x14ac:dyDescent="0.3">
      <c r="A43" s="726" t="s">
        <v>5590</v>
      </c>
      <c r="B43" s="727" t="s">
        <v>5591</v>
      </c>
      <c r="C43" s="727" t="s">
        <v>587</v>
      </c>
      <c r="D43" s="727" t="s">
        <v>1859</v>
      </c>
      <c r="E43" s="727" t="s">
        <v>5587</v>
      </c>
      <c r="F43" s="727" t="s">
        <v>5626</v>
      </c>
      <c r="G43" s="727" t="s">
        <v>5627</v>
      </c>
      <c r="H43" s="731">
        <v>1</v>
      </c>
      <c r="I43" s="731">
        <v>93</v>
      </c>
      <c r="J43" s="727">
        <v>4.3580131208997189E-2</v>
      </c>
      <c r="K43" s="727">
        <v>93</v>
      </c>
      <c r="L43" s="731">
        <v>22</v>
      </c>
      <c r="M43" s="731">
        <v>2134</v>
      </c>
      <c r="N43" s="727">
        <v>1</v>
      </c>
      <c r="O43" s="727">
        <v>97</v>
      </c>
      <c r="P43" s="731">
        <v>20</v>
      </c>
      <c r="Q43" s="731">
        <v>1940</v>
      </c>
      <c r="R43" s="745">
        <v>0.90909090909090906</v>
      </c>
      <c r="S43" s="732">
        <v>97</v>
      </c>
    </row>
    <row r="44" spans="1:19" ht="14.4" customHeight="1" x14ac:dyDescent="0.3">
      <c r="A44" s="726" t="s">
        <v>5590</v>
      </c>
      <c r="B44" s="727" t="s">
        <v>5591</v>
      </c>
      <c r="C44" s="727" t="s">
        <v>587</v>
      </c>
      <c r="D44" s="727" t="s">
        <v>1859</v>
      </c>
      <c r="E44" s="727" t="s">
        <v>5587</v>
      </c>
      <c r="F44" s="727" t="s">
        <v>5628</v>
      </c>
      <c r="G44" s="727" t="s">
        <v>5629</v>
      </c>
      <c r="H44" s="731">
        <v>644</v>
      </c>
      <c r="I44" s="731">
        <v>75992</v>
      </c>
      <c r="J44" s="727">
        <v>0.68535353535353538</v>
      </c>
      <c r="K44" s="727">
        <v>118</v>
      </c>
      <c r="L44" s="731">
        <v>880</v>
      </c>
      <c r="M44" s="731">
        <v>110880</v>
      </c>
      <c r="N44" s="727">
        <v>1</v>
      </c>
      <c r="O44" s="727">
        <v>126</v>
      </c>
      <c r="P44" s="731">
        <v>747</v>
      </c>
      <c r="Q44" s="731">
        <v>94122</v>
      </c>
      <c r="R44" s="745">
        <v>0.84886363636363638</v>
      </c>
      <c r="S44" s="732">
        <v>126</v>
      </c>
    </row>
    <row r="45" spans="1:19" ht="14.4" customHeight="1" x14ac:dyDescent="0.3">
      <c r="A45" s="726" t="s">
        <v>5590</v>
      </c>
      <c r="B45" s="727" t="s">
        <v>5591</v>
      </c>
      <c r="C45" s="727" t="s">
        <v>587</v>
      </c>
      <c r="D45" s="727" t="s">
        <v>1859</v>
      </c>
      <c r="E45" s="727" t="s">
        <v>5587</v>
      </c>
      <c r="F45" s="727" t="s">
        <v>5630</v>
      </c>
      <c r="G45" s="727" t="s">
        <v>5631</v>
      </c>
      <c r="H45" s="731">
        <v>1</v>
      </c>
      <c r="I45" s="731">
        <v>228</v>
      </c>
      <c r="J45" s="727"/>
      <c r="K45" s="727">
        <v>228</v>
      </c>
      <c r="L45" s="731"/>
      <c r="M45" s="731"/>
      <c r="N45" s="727"/>
      <c r="O45" s="727"/>
      <c r="P45" s="731"/>
      <c r="Q45" s="731"/>
      <c r="R45" s="745"/>
      <c r="S45" s="732"/>
    </row>
    <row r="46" spans="1:19" ht="14.4" customHeight="1" x14ac:dyDescent="0.3">
      <c r="A46" s="726" t="s">
        <v>5590</v>
      </c>
      <c r="B46" s="727" t="s">
        <v>5591</v>
      </c>
      <c r="C46" s="727" t="s">
        <v>587</v>
      </c>
      <c r="D46" s="727" t="s">
        <v>1859</v>
      </c>
      <c r="E46" s="727" t="s">
        <v>5587</v>
      </c>
      <c r="F46" s="727" t="s">
        <v>5644</v>
      </c>
      <c r="G46" s="727" t="s">
        <v>5645</v>
      </c>
      <c r="H46" s="731"/>
      <c r="I46" s="731"/>
      <c r="J46" s="727"/>
      <c r="K46" s="727"/>
      <c r="L46" s="731">
        <v>1</v>
      </c>
      <c r="M46" s="731">
        <v>1677</v>
      </c>
      <c r="N46" s="727">
        <v>1</v>
      </c>
      <c r="O46" s="727">
        <v>1677</v>
      </c>
      <c r="P46" s="731">
        <v>1</v>
      </c>
      <c r="Q46" s="731">
        <v>1678</v>
      </c>
      <c r="R46" s="745">
        <v>1.0005963029218843</v>
      </c>
      <c r="S46" s="732">
        <v>1678</v>
      </c>
    </row>
    <row r="47" spans="1:19" ht="14.4" customHeight="1" x14ac:dyDescent="0.3">
      <c r="A47" s="726" t="s">
        <v>5590</v>
      </c>
      <c r="B47" s="727" t="s">
        <v>5591</v>
      </c>
      <c r="C47" s="727" t="s">
        <v>587</v>
      </c>
      <c r="D47" s="727" t="s">
        <v>1859</v>
      </c>
      <c r="E47" s="727" t="s">
        <v>5587</v>
      </c>
      <c r="F47" s="727" t="s">
        <v>5648</v>
      </c>
      <c r="G47" s="727" t="s">
        <v>5649</v>
      </c>
      <c r="H47" s="731">
        <v>4</v>
      </c>
      <c r="I47" s="731">
        <v>5136</v>
      </c>
      <c r="J47" s="727">
        <v>0.65393430099312455</v>
      </c>
      <c r="K47" s="727">
        <v>1284</v>
      </c>
      <c r="L47" s="731">
        <v>6</v>
      </c>
      <c r="M47" s="731">
        <v>7854</v>
      </c>
      <c r="N47" s="727">
        <v>1</v>
      </c>
      <c r="O47" s="727">
        <v>1309</v>
      </c>
      <c r="P47" s="731">
        <v>9</v>
      </c>
      <c r="Q47" s="731">
        <v>11790</v>
      </c>
      <c r="R47" s="745">
        <v>1.5011459129106188</v>
      </c>
      <c r="S47" s="732">
        <v>1310</v>
      </c>
    </row>
    <row r="48" spans="1:19" ht="14.4" customHeight="1" x14ac:dyDescent="0.3">
      <c r="A48" s="726" t="s">
        <v>5590</v>
      </c>
      <c r="B48" s="727" t="s">
        <v>5591</v>
      </c>
      <c r="C48" s="727" t="s">
        <v>587</v>
      </c>
      <c r="D48" s="727" t="s">
        <v>1859</v>
      </c>
      <c r="E48" s="727" t="s">
        <v>5587</v>
      </c>
      <c r="F48" s="727" t="s">
        <v>5650</v>
      </c>
      <c r="G48" s="727" t="s">
        <v>5651</v>
      </c>
      <c r="H48" s="731"/>
      <c r="I48" s="731"/>
      <c r="J48" s="727"/>
      <c r="K48" s="727"/>
      <c r="L48" s="731">
        <v>1</v>
      </c>
      <c r="M48" s="731">
        <v>971</v>
      </c>
      <c r="N48" s="727">
        <v>1</v>
      </c>
      <c r="O48" s="727">
        <v>971</v>
      </c>
      <c r="P48" s="731">
        <v>1</v>
      </c>
      <c r="Q48" s="731">
        <v>972</v>
      </c>
      <c r="R48" s="745">
        <v>1.0010298661174046</v>
      </c>
      <c r="S48" s="732">
        <v>972</v>
      </c>
    </row>
    <row r="49" spans="1:19" ht="14.4" customHeight="1" x14ac:dyDescent="0.3">
      <c r="A49" s="726" t="s">
        <v>5590</v>
      </c>
      <c r="B49" s="727" t="s">
        <v>5591</v>
      </c>
      <c r="C49" s="727" t="s">
        <v>587</v>
      </c>
      <c r="D49" s="727" t="s">
        <v>1859</v>
      </c>
      <c r="E49" s="727" t="s">
        <v>5587</v>
      </c>
      <c r="F49" s="727" t="s">
        <v>5654</v>
      </c>
      <c r="G49" s="727" t="s">
        <v>5655</v>
      </c>
      <c r="H49" s="731"/>
      <c r="I49" s="731"/>
      <c r="J49" s="727"/>
      <c r="K49" s="727"/>
      <c r="L49" s="731"/>
      <c r="M49" s="731"/>
      <c r="N49" s="727"/>
      <c r="O49" s="727"/>
      <c r="P49" s="731">
        <v>4</v>
      </c>
      <c r="Q49" s="731">
        <v>652</v>
      </c>
      <c r="R49" s="745"/>
      <c r="S49" s="732">
        <v>163</v>
      </c>
    </row>
    <row r="50" spans="1:19" ht="14.4" customHeight="1" x14ac:dyDescent="0.3">
      <c r="A50" s="726" t="s">
        <v>5590</v>
      </c>
      <c r="B50" s="727" t="s">
        <v>5591</v>
      </c>
      <c r="C50" s="727" t="s">
        <v>587</v>
      </c>
      <c r="D50" s="727" t="s">
        <v>1859</v>
      </c>
      <c r="E50" s="727" t="s">
        <v>5587</v>
      </c>
      <c r="F50" s="727" t="s">
        <v>5658</v>
      </c>
      <c r="G50" s="727" t="s">
        <v>5659</v>
      </c>
      <c r="H50" s="731"/>
      <c r="I50" s="731"/>
      <c r="J50" s="727"/>
      <c r="K50" s="727"/>
      <c r="L50" s="731">
        <v>636</v>
      </c>
      <c r="M50" s="731">
        <v>21199.980000000003</v>
      </c>
      <c r="N50" s="727">
        <v>1</v>
      </c>
      <c r="O50" s="727">
        <v>33.333301886792455</v>
      </c>
      <c r="P50" s="731">
        <v>630</v>
      </c>
      <c r="Q50" s="731">
        <v>20999.97</v>
      </c>
      <c r="R50" s="745">
        <v>0.99056555713731798</v>
      </c>
      <c r="S50" s="732">
        <v>33.333285714285715</v>
      </c>
    </row>
    <row r="51" spans="1:19" ht="14.4" customHeight="1" x14ac:dyDescent="0.3">
      <c r="A51" s="726" t="s">
        <v>5590</v>
      </c>
      <c r="B51" s="727" t="s">
        <v>5591</v>
      </c>
      <c r="C51" s="727" t="s">
        <v>587</v>
      </c>
      <c r="D51" s="727" t="s">
        <v>1859</v>
      </c>
      <c r="E51" s="727" t="s">
        <v>5587</v>
      </c>
      <c r="F51" s="727" t="s">
        <v>5660</v>
      </c>
      <c r="G51" s="727" t="s">
        <v>5661</v>
      </c>
      <c r="H51" s="731">
        <v>9</v>
      </c>
      <c r="I51" s="731">
        <v>972</v>
      </c>
      <c r="J51" s="727">
        <v>0.44101633393829404</v>
      </c>
      <c r="K51" s="727">
        <v>108</v>
      </c>
      <c r="L51" s="731">
        <v>19</v>
      </c>
      <c r="M51" s="731">
        <v>2204</v>
      </c>
      <c r="N51" s="727">
        <v>1</v>
      </c>
      <c r="O51" s="727">
        <v>116</v>
      </c>
      <c r="P51" s="731">
        <v>19</v>
      </c>
      <c r="Q51" s="731">
        <v>2204</v>
      </c>
      <c r="R51" s="745">
        <v>1</v>
      </c>
      <c r="S51" s="732">
        <v>116</v>
      </c>
    </row>
    <row r="52" spans="1:19" ht="14.4" customHeight="1" x14ac:dyDescent="0.3">
      <c r="A52" s="726" t="s">
        <v>5590</v>
      </c>
      <c r="B52" s="727" t="s">
        <v>5591</v>
      </c>
      <c r="C52" s="727" t="s">
        <v>587</v>
      </c>
      <c r="D52" s="727" t="s">
        <v>1859</v>
      </c>
      <c r="E52" s="727" t="s">
        <v>5587</v>
      </c>
      <c r="F52" s="727" t="s">
        <v>5664</v>
      </c>
      <c r="G52" s="727" t="s">
        <v>5665</v>
      </c>
      <c r="H52" s="731">
        <v>7</v>
      </c>
      <c r="I52" s="731">
        <v>574</v>
      </c>
      <c r="J52" s="727">
        <v>0.74160206718346255</v>
      </c>
      <c r="K52" s="727">
        <v>82</v>
      </c>
      <c r="L52" s="731">
        <v>9</v>
      </c>
      <c r="M52" s="731">
        <v>774</v>
      </c>
      <c r="N52" s="727">
        <v>1</v>
      </c>
      <c r="O52" s="727">
        <v>86</v>
      </c>
      <c r="P52" s="731">
        <v>15</v>
      </c>
      <c r="Q52" s="731">
        <v>1290</v>
      </c>
      <c r="R52" s="745">
        <v>1.6666666666666667</v>
      </c>
      <c r="S52" s="732">
        <v>86</v>
      </c>
    </row>
    <row r="53" spans="1:19" ht="14.4" customHeight="1" x14ac:dyDescent="0.3">
      <c r="A53" s="726" t="s">
        <v>5590</v>
      </c>
      <c r="B53" s="727" t="s">
        <v>5591</v>
      </c>
      <c r="C53" s="727" t="s">
        <v>587</v>
      </c>
      <c r="D53" s="727" t="s">
        <v>1859</v>
      </c>
      <c r="E53" s="727" t="s">
        <v>5587</v>
      </c>
      <c r="F53" s="727" t="s">
        <v>5666</v>
      </c>
      <c r="G53" s="727" t="s">
        <v>5667</v>
      </c>
      <c r="H53" s="731">
        <v>6</v>
      </c>
      <c r="I53" s="731">
        <v>186</v>
      </c>
      <c r="J53" s="727">
        <v>0.7265625</v>
      </c>
      <c r="K53" s="727">
        <v>31</v>
      </c>
      <c r="L53" s="731">
        <v>8</v>
      </c>
      <c r="M53" s="731">
        <v>256</v>
      </c>
      <c r="N53" s="727">
        <v>1</v>
      </c>
      <c r="O53" s="727">
        <v>32</v>
      </c>
      <c r="P53" s="731">
        <v>10</v>
      </c>
      <c r="Q53" s="731">
        <v>320</v>
      </c>
      <c r="R53" s="745">
        <v>1.25</v>
      </c>
      <c r="S53" s="732">
        <v>32</v>
      </c>
    </row>
    <row r="54" spans="1:19" ht="14.4" customHeight="1" x14ac:dyDescent="0.3">
      <c r="A54" s="726" t="s">
        <v>5590</v>
      </c>
      <c r="B54" s="727" t="s">
        <v>5591</v>
      </c>
      <c r="C54" s="727" t="s">
        <v>587</v>
      </c>
      <c r="D54" s="727" t="s">
        <v>1859</v>
      </c>
      <c r="E54" s="727" t="s">
        <v>5587</v>
      </c>
      <c r="F54" s="727" t="s">
        <v>5670</v>
      </c>
      <c r="G54" s="727" t="s">
        <v>5671</v>
      </c>
      <c r="H54" s="731">
        <v>1</v>
      </c>
      <c r="I54" s="731">
        <v>384</v>
      </c>
      <c r="J54" s="727"/>
      <c r="K54" s="727">
        <v>384</v>
      </c>
      <c r="L54" s="731"/>
      <c r="M54" s="731"/>
      <c r="N54" s="727"/>
      <c r="O54" s="727"/>
      <c r="P54" s="731"/>
      <c r="Q54" s="731"/>
      <c r="R54" s="745"/>
      <c r="S54" s="732"/>
    </row>
    <row r="55" spans="1:19" ht="14.4" customHeight="1" x14ac:dyDescent="0.3">
      <c r="A55" s="726" t="s">
        <v>5590</v>
      </c>
      <c r="B55" s="727" t="s">
        <v>5591</v>
      </c>
      <c r="C55" s="727" t="s">
        <v>587</v>
      </c>
      <c r="D55" s="727" t="s">
        <v>1859</v>
      </c>
      <c r="E55" s="727" t="s">
        <v>5587</v>
      </c>
      <c r="F55" s="727" t="s">
        <v>5673</v>
      </c>
      <c r="G55" s="727" t="s">
        <v>5674</v>
      </c>
      <c r="H55" s="731">
        <v>3</v>
      </c>
      <c r="I55" s="731">
        <v>474</v>
      </c>
      <c r="J55" s="727">
        <v>0.48765432098765432</v>
      </c>
      <c r="K55" s="727">
        <v>158</v>
      </c>
      <c r="L55" s="731">
        <v>6</v>
      </c>
      <c r="M55" s="731">
        <v>972</v>
      </c>
      <c r="N55" s="727">
        <v>1</v>
      </c>
      <c r="O55" s="727">
        <v>162</v>
      </c>
      <c r="P55" s="731">
        <v>10</v>
      </c>
      <c r="Q55" s="731">
        <v>1620</v>
      </c>
      <c r="R55" s="745">
        <v>1.6666666666666667</v>
      </c>
      <c r="S55" s="732">
        <v>162</v>
      </c>
    </row>
    <row r="56" spans="1:19" ht="14.4" customHeight="1" x14ac:dyDescent="0.3">
      <c r="A56" s="726" t="s">
        <v>5590</v>
      </c>
      <c r="B56" s="727" t="s">
        <v>5591</v>
      </c>
      <c r="C56" s="727" t="s">
        <v>587</v>
      </c>
      <c r="D56" s="727" t="s">
        <v>1859</v>
      </c>
      <c r="E56" s="727" t="s">
        <v>5587</v>
      </c>
      <c r="F56" s="727" t="s">
        <v>5588</v>
      </c>
      <c r="G56" s="727" t="s">
        <v>5589</v>
      </c>
      <c r="H56" s="731">
        <v>12</v>
      </c>
      <c r="I56" s="731">
        <v>2820</v>
      </c>
      <c r="J56" s="727">
        <v>1.404382470119522</v>
      </c>
      <c r="K56" s="727">
        <v>235</v>
      </c>
      <c r="L56" s="731">
        <v>8</v>
      </c>
      <c r="M56" s="731">
        <v>2008</v>
      </c>
      <c r="N56" s="727">
        <v>1</v>
      </c>
      <c r="O56" s="727">
        <v>251</v>
      </c>
      <c r="P56" s="731">
        <v>14</v>
      </c>
      <c r="Q56" s="731">
        <v>3514</v>
      </c>
      <c r="R56" s="745">
        <v>1.75</v>
      </c>
      <c r="S56" s="732">
        <v>251</v>
      </c>
    </row>
    <row r="57" spans="1:19" ht="14.4" customHeight="1" x14ac:dyDescent="0.3">
      <c r="A57" s="726" t="s">
        <v>5590</v>
      </c>
      <c r="B57" s="727" t="s">
        <v>5591</v>
      </c>
      <c r="C57" s="727" t="s">
        <v>587</v>
      </c>
      <c r="D57" s="727" t="s">
        <v>1859</v>
      </c>
      <c r="E57" s="727" t="s">
        <v>5587</v>
      </c>
      <c r="F57" s="727" t="s">
        <v>5683</v>
      </c>
      <c r="G57" s="727" t="s">
        <v>5684</v>
      </c>
      <c r="H57" s="731"/>
      <c r="I57" s="731"/>
      <c r="J57" s="727"/>
      <c r="K57" s="727"/>
      <c r="L57" s="731">
        <v>1</v>
      </c>
      <c r="M57" s="731">
        <v>123</v>
      </c>
      <c r="N57" s="727">
        <v>1</v>
      </c>
      <c r="O57" s="727">
        <v>123</v>
      </c>
      <c r="P57" s="731"/>
      <c r="Q57" s="731"/>
      <c r="R57" s="745"/>
      <c r="S57" s="732"/>
    </row>
    <row r="58" spans="1:19" ht="14.4" customHeight="1" x14ac:dyDescent="0.3">
      <c r="A58" s="726" t="s">
        <v>5590</v>
      </c>
      <c r="B58" s="727" t="s">
        <v>5591</v>
      </c>
      <c r="C58" s="727" t="s">
        <v>587</v>
      </c>
      <c r="D58" s="727" t="s">
        <v>1859</v>
      </c>
      <c r="E58" s="727" t="s">
        <v>5587</v>
      </c>
      <c r="F58" s="727" t="s">
        <v>5687</v>
      </c>
      <c r="G58" s="727" t="s">
        <v>5688</v>
      </c>
      <c r="H58" s="731">
        <v>2</v>
      </c>
      <c r="I58" s="731">
        <v>358</v>
      </c>
      <c r="J58" s="727"/>
      <c r="K58" s="727">
        <v>179</v>
      </c>
      <c r="L58" s="731"/>
      <c r="M58" s="731"/>
      <c r="N58" s="727"/>
      <c r="O58" s="727"/>
      <c r="P58" s="731"/>
      <c r="Q58" s="731"/>
      <c r="R58" s="745"/>
      <c r="S58" s="732"/>
    </row>
    <row r="59" spans="1:19" ht="14.4" customHeight="1" x14ac:dyDescent="0.3">
      <c r="A59" s="726" t="s">
        <v>5590</v>
      </c>
      <c r="B59" s="727" t="s">
        <v>5591</v>
      </c>
      <c r="C59" s="727" t="s">
        <v>587</v>
      </c>
      <c r="D59" s="727" t="s">
        <v>1859</v>
      </c>
      <c r="E59" s="727" t="s">
        <v>5587</v>
      </c>
      <c r="F59" s="727" t="s">
        <v>5691</v>
      </c>
      <c r="G59" s="727" t="s">
        <v>5692</v>
      </c>
      <c r="H59" s="731">
        <v>2</v>
      </c>
      <c r="I59" s="731">
        <v>622</v>
      </c>
      <c r="J59" s="727"/>
      <c r="K59" s="727">
        <v>311</v>
      </c>
      <c r="L59" s="731"/>
      <c r="M59" s="731"/>
      <c r="N59" s="727"/>
      <c r="O59" s="727"/>
      <c r="P59" s="731">
        <v>2</v>
      </c>
      <c r="Q59" s="731">
        <v>638</v>
      </c>
      <c r="R59" s="745"/>
      <c r="S59" s="732">
        <v>319</v>
      </c>
    </row>
    <row r="60" spans="1:19" ht="14.4" customHeight="1" x14ac:dyDescent="0.3">
      <c r="A60" s="726" t="s">
        <v>5590</v>
      </c>
      <c r="B60" s="727" t="s">
        <v>5591</v>
      </c>
      <c r="C60" s="727" t="s">
        <v>587</v>
      </c>
      <c r="D60" s="727" t="s">
        <v>1859</v>
      </c>
      <c r="E60" s="727" t="s">
        <v>5587</v>
      </c>
      <c r="F60" s="727" t="s">
        <v>5697</v>
      </c>
      <c r="G60" s="727" t="s">
        <v>5698</v>
      </c>
      <c r="H60" s="731">
        <v>75</v>
      </c>
      <c r="I60" s="731">
        <v>8325</v>
      </c>
      <c r="J60" s="727">
        <v>0.86180124223602483</v>
      </c>
      <c r="K60" s="727">
        <v>111</v>
      </c>
      <c r="L60" s="731">
        <v>84</v>
      </c>
      <c r="M60" s="731">
        <v>9660</v>
      </c>
      <c r="N60" s="727">
        <v>1</v>
      </c>
      <c r="O60" s="727">
        <v>115</v>
      </c>
      <c r="P60" s="731">
        <v>82</v>
      </c>
      <c r="Q60" s="731">
        <v>9430</v>
      </c>
      <c r="R60" s="745">
        <v>0.97619047619047616</v>
      </c>
      <c r="S60" s="732">
        <v>115</v>
      </c>
    </row>
    <row r="61" spans="1:19" ht="14.4" customHeight="1" x14ac:dyDescent="0.3">
      <c r="A61" s="726" t="s">
        <v>5590</v>
      </c>
      <c r="B61" s="727" t="s">
        <v>5591</v>
      </c>
      <c r="C61" s="727" t="s">
        <v>587</v>
      </c>
      <c r="D61" s="727" t="s">
        <v>1859</v>
      </c>
      <c r="E61" s="727" t="s">
        <v>5587</v>
      </c>
      <c r="F61" s="727" t="s">
        <v>5699</v>
      </c>
      <c r="G61" s="727" t="s">
        <v>5700</v>
      </c>
      <c r="H61" s="731"/>
      <c r="I61" s="731"/>
      <c r="J61" s="727"/>
      <c r="K61" s="727"/>
      <c r="L61" s="731"/>
      <c r="M61" s="731"/>
      <c r="N61" s="727"/>
      <c r="O61" s="727"/>
      <c r="P61" s="731">
        <v>1</v>
      </c>
      <c r="Q61" s="731">
        <v>120</v>
      </c>
      <c r="R61" s="745"/>
      <c r="S61" s="732">
        <v>120</v>
      </c>
    </row>
    <row r="62" spans="1:19" ht="14.4" customHeight="1" x14ac:dyDescent="0.3">
      <c r="A62" s="726" t="s">
        <v>5590</v>
      </c>
      <c r="B62" s="727" t="s">
        <v>5591</v>
      </c>
      <c r="C62" s="727" t="s">
        <v>587</v>
      </c>
      <c r="D62" s="727" t="s">
        <v>1859</v>
      </c>
      <c r="E62" s="727" t="s">
        <v>5587</v>
      </c>
      <c r="F62" s="727" t="s">
        <v>5705</v>
      </c>
      <c r="G62" s="727" t="s">
        <v>5706</v>
      </c>
      <c r="H62" s="731">
        <v>1</v>
      </c>
      <c r="I62" s="731">
        <v>594</v>
      </c>
      <c r="J62" s="727"/>
      <c r="K62" s="727">
        <v>594</v>
      </c>
      <c r="L62" s="731"/>
      <c r="M62" s="731"/>
      <c r="N62" s="727"/>
      <c r="O62" s="727"/>
      <c r="P62" s="731"/>
      <c r="Q62" s="731"/>
      <c r="R62" s="745"/>
      <c r="S62" s="732"/>
    </row>
    <row r="63" spans="1:19" ht="14.4" customHeight="1" x14ac:dyDescent="0.3">
      <c r="A63" s="726" t="s">
        <v>5590</v>
      </c>
      <c r="B63" s="727" t="s">
        <v>5591</v>
      </c>
      <c r="C63" s="727" t="s">
        <v>587</v>
      </c>
      <c r="D63" s="727" t="s">
        <v>1859</v>
      </c>
      <c r="E63" s="727" t="s">
        <v>5587</v>
      </c>
      <c r="F63" s="727" t="s">
        <v>5707</v>
      </c>
      <c r="G63" s="727" t="s">
        <v>5708</v>
      </c>
      <c r="H63" s="731"/>
      <c r="I63" s="731"/>
      <c r="J63" s="727"/>
      <c r="K63" s="727"/>
      <c r="L63" s="731">
        <v>2</v>
      </c>
      <c r="M63" s="731">
        <v>1896</v>
      </c>
      <c r="N63" s="727">
        <v>1</v>
      </c>
      <c r="O63" s="727">
        <v>948</v>
      </c>
      <c r="P63" s="731">
        <v>2</v>
      </c>
      <c r="Q63" s="731">
        <v>1896</v>
      </c>
      <c r="R63" s="745">
        <v>1</v>
      </c>
      <c r="S63" s="732">
        <v>948</v>
      </c>
    </row>
    <row r="64" spans="1:19" ht="14.4" customHeight="1" x14ac:dyDescent="0.3">
      <c r="A64" s="726" t="s">
        <v>5590</v>
      </c>
      <c r="B64" s="727" t="s">
        <v>5591</v>
      </c>
      <c r="C64" s="727" t="s">
        <v>587</v>
      </c>
      <c r="D64" s="727" t="s">
        <v>1859</v>
      </c>
      <c r="E64" s="727" t="s">
        <v>5587</v>
      </c>
      <c r="F64" s="727" t="s">
        <v>5709</v>
      </c>
      <c r="G64" s="727" t="s">
        <v>5710</v>
      </c>
      <c r="H64" s="731">
        <v>17</v>
      </c>
      <c r="I64" s="731">
        <v>3791</v>
      </c>
      <c r="J64" s="727">
        <v>0.79525907279211239</v>
      </c>
      <c r="K64" s="727">
        <v>223</v>
      </c>
      <c r="L64" s="731">
        <v>21</v>
      </c>
      <c r="M64" s="731">
        <v>4767</v>
      </c>
      <c r="N64" s="727">
        <v>1</v>
      </c>
      <c r="O64" s="727">
        <v>227</v>
      </c>
      <c r="P64" s="731">
        <v>22</v>
      </c>
      <c r="Q64" s="731">
        <v>4994</v>
      </c>
      <c r="R64" s="745">
        <v>1.0476190476190477</v>
      </c>
      <c r="S64" s="732">
        <v>227</v>
      </c>
    </row>
    <row r="65" spans="1:19" ht="14.4" customHeight="1" x14ac:dyDescent="0.3">
      <c r="A65" s="726" t="s">
        <v>5590</v>
      </c>
      <c r="B65" s="727" t="s">
        <v>5591</v>
      </c>
      <c r="C65" s="727" t="s">
        <v>587</v>
      </c>
      <c r="D65" s="727" t="s">
        <v>1860</v>
      </c>
      <c r="E65" s="727" t="s">
        <v>5587</v>
      </c>
      <c r="F65" s="727" t="s">
        <v>5628</v>
      </c>
      <c r="G65" s="727" t="s">
        <v>5629</v>
      </c>
      <c r="H65" s="731"/>
      <c r="I65" s="731"/>
      <c r="J65" s="727"/>
      <c r="K65" s="727"/>
      <c r="L65" s="731">
        <v>0</v>
      </c>
      <c r="M65" s="731">
        <v>0</v>
      </c>
      <c r="N65" s="727"/>
      <c r="O65" s="727"/>
      <c r="P65" s="731"/>
      <c r="Q65" s="731"/>
      <c r="R65" s="745"/>
      <c r="S65" s="732"/>
    </row>
    <row r="66" spans="1:19" ht="14.4" customHeight="1" x14ac:dyDescent="0.3">
      <c r="A66" s="726" t="s">
        <v>5590</v>
      </c>
      <c r="B66" s="727" t="s">
        <v>5591</v>
      </c>
      <c r="C66" s="727" t="s">
        <v>587</v>
      </c>
      <c r="D66" s="727" t="s">
        <v>1860</v>
      </c>
      <c r="E66" s="727" t="s">
        <v>5587</v>
      </c>
      <c r="F66" s="727" t="s">
        <v>5658</v>
      </c>
      <c r="G66" s="727" t="s">
        <v>5659</v>
      </c>
      <c r="H66" s="731"/>
      <c r="I66" s="731"/>
      <c r="J66" s="727"/>
      <c r="K66" s="727"/>
      <c r="L66" s="731">
        <v>0</v>
      </c>
      <c r="M66" s="731">
        <v>0</v>
      </c>
      <c r="N66" s="727"/>
      <c r="O66" s="727"/>
      <c r="P66" s="731"/>
      <c r="Q66" s="731"/>
      <c r="R66" s="745"/>
      <c r="S66" s="732"/>
    </row>
    <row r="67" spans="1:19" ht="14.4" customHeight="1" x14ac:dyDescent="0.3">
      <c r="A67" s="726" t="s">
        <v>5590</v>
      </c>
      <c r="B67" s="727" t="s">
        <v>5591</v>
      </c>
      <c r="C67" s="727" t="s">
        <v>587</v>
      </c>
      <c r="D67" s="727" t="s">
        <v>1861</v>
      </c>
      <c r="E67" s="727" t="s">
        <v>5592</v>
      </c>
      <c r="F67" s="727" t="s">
        <v>5593</v>
      </c>
      <c r="G67" s="727" t="s">
        <v>5594</v>
      </c>
      <c r="H67" s="731">
        <v>4.4000000000000004</v>
      </c>
      <c r="I67" s="731">
        <v>664.44999999999993</v>
      </c>
      <c r="J67" s="727">
        <v>1.2941142100342784</v>
      </c>
      <c r="K67" s="727">
        <v>151.0113636363636</v>
      </c>
      <c r="L67" s="731">
        <v>3.4000000000000004</v>
      </c>
      <c r="M67" s="731">
        <v>513.44000000000005</v>
      </c>
      <c r="N67" s="727">
        <v>1</v>
      </c>
      <c r="O67" s="727">
        <v>151.01176470588234</v>
      </c>
      <c r="P67" s="731">
        <v>5.1999999999999993</v>
      </c>
      <c r="Q67" s="731">
        <v>720.22000000000014</v>
      </c>
      <c r="R67" s="745">
        <v>1.4027344967279527</v>
      </c>
      <c r="S67" s="732">
        <v>138.50384615384621</v>
      </c>
    </row>
    <row r="68" spans="1:19" ht="14.4" customHeight="1" x14ac:dyDescent="0.3">
      <c r="A68" s="726" t="s">
        <v>5590</v>
      </c>
      <c r="B68" s="727" t="s">
        <v>5591</v>
      </c>
      <c r="C68" s="727" t="s">
        <v>587</v>
      </c>
      <c r="D68" s="727" t="s">
        <v>1861</v>
      </c>
      <c r="E68" s="727" t="s">
        <v>5592</v>
      </c>
      <c r="F68" s="727" t="s">
        <v>5596</v>
      </c>
      <c r="G68" s="727" t="s">
        <v>615</v>
      </c>
      <c r="H68" s="731">
        <v>0.1</v>
      </c>
      <c r="I68" s="731">
        <v>7.8</v>
      </c>
      <c r="J68" s="727">
        <v>1</v>
      </c>
      <c r="K68" s="727">
        <v>78</v>
      </c>
      <c r="L68" s="731">
        <v>0.1</v>
      </c>
      <c r="M68" s="731">
        <v>7.8</v>
      </c>
      <c r="N68" s="727">
        <v>1</v>
      </c>
      <c r="O68" s="727">
        <v>78</v>
      </c>
      <c r="P68" s="731"/>
      <c r="Q68" s="731"/>
      <c r="R68" s="745"/>
      <c r="S68" s="732"/>
    </row>
    <row r="69" spans="1:19" ht="14.4" customHeight="1" x14ac:dyDescent="0.3">
      <c r="A69" s="726" t="s">
        <v>5590</v>
      </c>
      <c r="B69" s="727" t="s">
        <v>5591</v>
      </c>
      <c r="C69" s="727" t="s">
        <v>587</v>
      </c>
      <c r="D69" s="727" t="s">
        <v>1861</v>
      </c>
      <c r="E69" s="727" t="s">
        <v>5592</v>
      </c>
      <c r="F69" s="727" t="s">
        <v>5597</v>
      </c>
      <c r="G69" s="727" t="s">
        <v>1161</v>
      </c>
      <c r="H69" s="731">
        <v>0.4</v>
      </c>
      <c r="I69" s="731">
        <v>105.62</v>
      </c>
      <c r="J69" s="727"/>
      <c r="K69" s="727">
        <v>264.05</v>
      </c>
      <c r="L69" s="731"/>
      <c r="M69" s="731"/>
      <c r="N69" s="727"/>
      <c r="O69" s="727"/>
      <c r="P69" s="731"/>
      <c r="Q69" s="731"/>
      <c r="R69" s="745"/>
      <c r="S69" s="732"/>
    </row>
    <row r="70" spans="1:19" ht="14.4" customHeight="1" x14ac:dyDescent="0.3">
      <c r="A70" s="726" t="s">
        <v>5590</v>
      </c>
      <c r="B70" s="727" t="s">
        <v>5591</v>
      </c>
      <c r="C70" s="727" t="s">
        <v>587</v>
      </c>
      <c r="D70" s="727" t="s">
        <v>1861</v>
      </c>
      <c r="E70" s="727" t="s">
        <v>5592</v>
      </c>
      <c r="F70" s="727" t="s">
        <v>5602</v>
      </c>
      <c r="G70" s="727" t="s">
        <v>1161</v>
      </c>
      <c r="H70" s="731">
        <v>1.6</v>
      </c>
      <c r="I70" s="731">
        <v>422.48</v>
      </c>
      <c r="J70" s="727">
        <v>1.1428571428571428</v>
      </c>
      <c r="K70" s="727">
        <v>264.05</v>
      </c>
      <c r="L70" s="731">
        <v>1.4000000000000001</v>
      </c>
      <c r="M70" s="731">
        <v>369.67</v>
      </c>
      <c r="N70" s="727">
        <v>1</v>
      </c>
      <c r="O70" s="727">
        <v>264.05</v>
      </c>
      <c r="P70" s="731">
        <v>3.5999999999999996</v>
      </c>
      <c r="Q70" s="731">
        <v>756.18000000000006</v>
      </c>
      <c r="R70" s="745">
        <v>2.0455541428841939</v>
      </c>
      <c r="S70" s="732">
        <v>210.05000000000004</v>
      </c>
    </row>
    <row r="71" spans="1:19" ht="14.4" customHeight="1" x14ac:dyDescent="0.3">
      <c r="A71" s="726" t="s">
        <v>5590</v>
      </c>
      <c r="B71" s="727" t="s">
        <v>5591</v>
      </c>
      <c r="C71" s="727" t="s">
        <v>587</v>
      </c>
      <c r="D71" s="727" t="s">
        <v>1861</v>
      </c>
      <c r="E71" s="727" t="s">
        <v>5592</v>
      </c>
      <c r="F71" s="727" t="s">
        <v>5603</v>
      </c>
      <c r="G71" s="727" t="s">
        <v>5604</v>
      </c>
      <c r="H71" s="731"/>
      <c r="I71" s="731"/>
      <c r="J71" s="727"/>
      <c r="K71" s="727"/>
      <c r="L71" s="731">
        <v>1</v>
      </c>
      <c r="M71" s="731">
        <v>57.27</v>
      </c>
      <c r="N71" s="727">
        <v>1</v>
      </c>
      <c r="O71" s="727">
        <v>57.27</v>
      </c>
      <c r="P71" s="731">
        <v>1</v>
      </c>
      <c r="Q71" s="731">
        <v>57.27</v>
      </c>
      <c r="R71" s="745">
        <v>1</v>
      </c>
      <c r="S71" s="732">
        <v>57.27</v>
      </c>
    </row>
    <row r="72" spans="1:19" ht="14.4" customHeight="1" x14ac:dyDescent="0.3">
      <c r="A72" s="726" t="s">
        <v>5590</v>
      </c>
      <c r="B72" s="727" t="s">
        <v>5591</v>
      </c>
      <c r="C72" s="727" t="s">
        <v>587</v>
      </c>
      <c r="D72" s="727" t="s">
        <v>1861</v>
      </c>
      <c r="E72" s="727" t="s">
        <v>5587</v>
      </c>
      <c r="F72" s="727" t="s">
        <v>5605</v>
      </c>
      <c r="G72" s="727" t="s">
        <v>5606</v>
      </c>
      <c r="H72" s="731">
        <v>87</v>
      </c>
      <c r="I72" s="731">
        <v>7047</v>
      </c>
      <c r="J72" s="727">
        <v>0.8009774948852012</v>
      </c>
      <c r="K72" s="727">
        <v>81</v>
      </c>
      <c r="L72" s="731">
        <v>106</v>
      </c>
      <c r="M72" s="731">
        <v>8798</v>
      </c>
      <c r="N72" s="727">
        <v>1</v>
      </c>
      <c r="O72" s="727">
        <v>83</v>
      </c>
      <c r="P72" s="731">
        <v>76</v>
      </c>
      <c r="Q72" s="731">
        <v>6308</v>
      </c>
      <c r="R72" s="745">
        <v>0.71698113207547165</v>
      </c>
      <c r="S72" s="732">
        <v>83</v>
      </c>
    </row>
    <row r="73" spans="1:19" ht="14.4" customHeight="1" x14ac:dyDescent="0.3">
      <c r="A73" s="726" t="s">
        <v>5590</v>
      </c>
      <c r="B73" s="727" t="s">
        <v>5591</v>
      </c>
      <c r="C73" s="727" t="s">
        <v>587</v>
      </c>
      <c r="D73" s="727" t="s">
        <v>1861</v>
      </c>
      <c r="E73" s="727" t="s">
        <v>5587</v>
      </c>
      <c r="F73" s="727" t="s">
        <v>5607</v>
      </c>
      <c r="G73" s="727" t="s">
        <v>5608</v>
      </c>
      <c r="H73" s="731">
        <v>34</v>
      </c>
      <c r="I73" s="731">
        <v>3536</v>
      </c>
      <c r="J73" s="727">
        <v>1.1913746630727762</v>
      </c>
      <c r="K73" s="727">
        <v>104</v>
      </c>
      <c r="L73" s="731">
        <v>28</v>
      </c>
      <c r="M73" s="731">
        <v>2968</v>
      </c>
      <c r="N73" s="727">
        <v>1</v>
      </c>
      <c r="O73" s="727">
        <v>106</v>
      </c>
      <c r="P73" s="731">
        <v>32</v>
      </c>
      <c r="Q73" s="731">
        <v>3392</v>
      </c>
      <c r="R73" s="745">
        <v>1.1428571428571428</v>
      </c>
      <c r="S73" s="732">
        <v>106</v>
      </c>
    </row>
    <row r="74" spans="1:19" ht="14.4" customHeight="1" x14ac:dyDescent="0.3">
      <c r="A74" s="726" t="s">
        <v>5590</v>
      </c>
      <c r="B74" s="727" t="s">
        <v>5591</v>
      </c>
      <c r="C74" s="727" t="s">
        <v>587</v>
      </c>
      <c r="D74" s="727" t="s">
        <v>1861</v>
      </c>
      <c r="E74" s="727" t="s">
        <v>5587</v>
      </c>
      <c r="F74" s="727" t="s">
        <v>5609</v>
      </c>
      <c r="G74" s="727" t="s">
        <v>5610</v>
      </c>
      <c r="H74" s="731">
        <v>1</v>
      </c>
      <c r="I74" s="731">
        <v>35</v>
      </c>
      <c r="J74" s="727">
        <v>0.47297297297297297</v>
      </c>
      <c r="K74" s="727">
        <v>35</v>
      </c>
      <c r="L74" s="731">
        <v>2</v>
      </c>
      <c r="M74" s="731">
        <v>74</v>
      </c>
      <c r="N74" s="727">
        <v>1</v>
      </c>
      <c r="O74" s="727">
        <v>37</v>
      </c>
      <c r="P74" s="731">
        <v>2</v>
      </c>
      <c r="Q74" s="731">
        <v>74</v>
      </c>
      <c r="R74" s="745">
        <v>1</v>
      </c>
      <c r="S74" s="732">
        <v>37</v>
      </c>
    </row>
    <row r="75" spans="1:19" ht="14.4" customHeight="1" x14ac:dyDescent="0.3">
      <c r="A75" s="726" t="s">
        <v>5590</v>
      </c>
      <c r="B75" s="727" t="s">
        <v>5591</v>
      </c>
      <c r="C75" s="727" t="s">
        <v>587</v>
      </c>
      <c r="D75" s="727" t="s">
        <v>1861</v>
      </c>
      <c r="E75" s="727" t="s">
        <v>5587</v>
      </c>
      <c r="F75" s="727" t="s">
        <v>5618</v>
      </c>
      <c r="G75" s="727" t="s">
        <v>5619</v>
      </c>
      <c r="H75" s="731">
        <v>19</v>
      </c>
      <c r="I75" s="731">
        <v>3819</v>
      </c>
      <c r="J75" s="727">
        <v>0.87853692201518285</v>
      </c>
      <c r="K75" s="727">
        <v>201</v>
      </c>
      <c r="L75" s="731">
        <v>21</v>
      </c>
      <c r="M75" s="731">
        <v>4347</v>
      </c>
      <c r="N75" s="727">
        <v>1</v>
      </c>
      <c r="O75" s="727">
        <v>207</v>
      </c>
      <c r="P75" s="731">
        <v>19</v>
      </c>
      <c r="Q75" s="731">
        <v>3933</v>
      </c>
      <c r="R75" s="745">
        <v>0.90476190476190477</v>
      </c>
      <c r="S75" s="732">
        <v>207</v>
      </c>
    </row>
    <row r="76" spans="1:19" ht="14.4" customHeight="1" x14ac:dyDescent="0.3">
      <c r="A76" s="726" t="s">
        <v>5590</v>
      </c>
      <c r="B76" s="727" t="s">
        <v>5591</v>
      </c>
      <c r="C76" s="727" t="s">
        <v>587</v>
      </c>
      <c r="D76" s="727" t="s">
        <v>1861</v>
      </c>
      <c r="E76" s="727" t="s">
        <v>5587</v>
      </c>
      <c r="F76" s="727" t="s">
        <v>5620</v>
      </c>
      <c r="G76" s="727" t="s">
        <v>5621</v>
      </c>
      <c r="H76" s="731"/>
      <c r="I76" s="731"/>
      <c r="J76" s="727"/>
      <c r="K76" s="727"/>
      <c r="L76" s="731">
        <v>1</v>
      </c>
      <c r="M76" s="731">
        <v>309</v>
      </c>
      <c r="N76" s="727">
        <v>1</v>
      </c>
      <c r="O76" s="727">
        <v>309</v>
      </c>
      <c r="P76" s="731"/>
      <c r="Q76" s="731"/>
      <c r="R76" s="745"/>
      <c r="S76" s="732"/>
    </row>
    <row r="77" spans="1:19" ht="14.4" customHeight="1" x14ac:dyDescent="0.3">
      <c r="A77" s="726" t="s">
        <v>5590</v>
      </c>
      <c r="B77" s="727" t="s">
        <v>5591</v>
      </c>
      <c r="C77" s="727" t="s">
        <v>587</v>
      </c>
      <c r="D77" s="727" t="s">
        <v>1861</v>
      </c>
      <c r="E77" s="727" t="s">
        <v>5587</v>
      </c>
      <c r="F77" s="727" t="s">
        <v>5624</v>
      </c>
      <c r="G77" s="727" t="s">
        <v>5625</v>
      </c>
      <c r="H77" s="731">
        <v>89</v>
      </c>
      <c r="I77" s="731">
        <v>8455</v>
      </c>
      <c r="J77" s="727">
        <v>0.82916544081592625</v>
      </c>
      <c r="K77" s="727">
        <v>95</v>
      </c>
      <c r="L77" s="731">
        <v>103</v>
      </c>
      <c r="M77" s="731">
        <v>10197</v>
      </c>
      <c r="N77" s="727">
        <v>1</v>
      </c>
      <c r="O77" s="727">
        <v>99</v>
      </c>
      <c r="P77" s="731">
        <v>80</v>
      </c>
      <c r="Q77" s="731">
        <v>7920</v>
      </c>
      <c r="R77" s="745">
        <v>0.77669902912621358</v>
      </c>
      <c r="S77" s="732">
        <v>99</v>
      </c>
    </row>
    <row r="78" spans="1:19" ht="14.4" customHeight="1" x14ac:dyDescent="0.3">
      <c r="A78" s="726" t="s">
        <v>5590</v>
      </c>
      <c r="B78" s="727" t="s">
        <v>5591</v>
      </c>
      <c r="C78" s="727" t="s">
        <v>587</v>
      </c>
      <c r="D78" s="727" t="s">
        <v>1861</v>
      </c>
      <c r="E78" s="727" t="s">
        <v>5587</v>
      </c>
      <c r="F78" s="727" t="s">
        <v>5626</v>
      </c>
      <c r="G78" s="727" t="s">
        <v>5627</v>
      </c>
      <c r="H78" s="731">
        <v>51</v>
      </c>
      <c r="I78" s="731">
        <v>4743</v>
      </c>
      <c r="J78" s="727">
        <v>0.88903467666354263</v>
      </c>
      <c r="K78" s="727">
        <v>93</v>
      </c>
      <c r="L78" s="731">
        <v>55</v>
      </c>
      <c r="M78" s="731">
        <v>5335</v>
      </c>
      <c r="N78" s="727">
        <v>1</v>
      </c>
      <c r="O78" s="727">
        <v>97</v>
      </c>
      <c r="P78" s="731">
        <v>51</v>
      </c>
      <c r="Q78" s="731">
        <v>4947</v>
      </c>
      <c r="R78" s="745">
        <v>0.92727272727272725</v>
      </c>
      <c r="S78" s="732">
        <v>97</v>
      </c>
    </row>
    <row r="79" spans="1:19" ht="14.4" customHeight="1" x14ac:dyDescent="0.3">
      <c r="A79" s="726" t="s">
        <v>5590</v>
      </c>
      <c r="B79" s="727" t="s">
        <v>5591</v>
      </c>
      <c r="C79" s="727" t="s">
        <v>587</v>
      </c>
      <c r="D79" s="727" t="s">
        <v>1861</v>
      </c>
      <c r="E79" s="727" t="s">
        <v>5587</v>
      </c>
      <c r="F79" s="727" t="s">
        <v>5628</v>
      </c>
      <c r="G79" s="727" t="s">
        <v>5629</v>
      </c>
      <c r="H79" s="731">
        <v>724</v>
      </c>
      <c r="I79" s="731">
        <v>85432</v>
      </c>
      <c r="J79" s="727">
        <v>0.90283854331790414</v>
      </c>
      <c r="K79" s="727">
        <v>118</v>
      </c>
      <c r="L79" s="731">
        <v>751</v>
      </c>
      <c r="M79" s="731">
        <v>94626</v>
      </c>
      <c r="N79" s="727">
        <v>1</v>
      </c>
      <c r="O79" s="727">
        <v>126</v>
      </c>
      <c r="P79" s="731">
        <v>816</v>
      </c>
      <c r="Q79" s="731">
        <v>102816</v>
      </c>
      <c r="R79" s="745">
        <v>1.0865512649800266</v>
      </c>
      <c r="S79" s="732">
        <v>126</v>
      </c>
    </row>
    <row r="80" spans="1:19" ht="14.4" customHeight="1" x14ac:dyDescent="0.3">
      <c r="A80" s="726" t="s">
        <v>5590</v>
      </c>
      <c r="B80" s="727" t="s">
        <v>5591</v>
      </c>
      <c r="C80" s="727" t="s">
        <v>587</v>
      </c>
      <c r="D80" s="727" t="s">
        <v>1861</v>
      </c>
      <c r="E80" s="727" t="s">
        <v>5587</v>
      </c>
      <c r="F80" s="727" t="s">
        <v>5634</v>
      </c>
      <c r="G80" s="727" t="s">
        <v>5635</v>
      </c>
      <c r="H80" s="731"/>
      <c r="I80" s="731"/>
      <c r="J80" s="727"/>
      <c r="K80" s="727"/>
      <c r="L80" s="731">
        <v>1</v>
      </c>
      <c r="M80" s="731">
        <v>540</v>
      </c>
      <c r="N80" s="727">
        <v>1</v>
      </c>
      <c r="O80" s="727">
        <v>540</v>
      </c>
      <c r="P80" s="731"/>
      <c r="Q80" s="731"/>
      <c r="R80" s="745"/>
      <c r="S80" s="732"/>
    </row>
    <row r="81" spans="1:19" ht="14.4" customHeight="1" x14ac:dyDescent="0.3">
      <c r="A81" s="726" t="s">
        <v>5590</v>
      </c>
      <c r="B81" s="727" t="s">
        <v>5591</v>
      </c>
      <c r="C81" s="727" t="s">
        <v>587</v>
      </c>
      <c r="D81" s="727" t="s">
        <v>1861</v>
      </c>
      <c r="E81" s="727" t="s">
        <v>5587</v>
      </c>
      <c r="F81" s="727" t="s">
        <v>5640</v>
      </c>
      <c r="G81" s="727" t="s">
        <v>5641</v>
      </c>
      <c r="H81" s="731">
        <v>1</v>
      </c>
      <c r="I81" s="731">
        <v>1235</v>
      </c>
      <c r="J81" s="727"/>
      <c r="K81" s="727">
        <v>1235</v>
      </c>
      <c r="L81" s="731"/>
      <c r="M81" s="731"/>
      <c r="N81" s="727"/>
      <c r="O81" s="727"/>
      <c r="P81" s="731"/>
      <c r="Q81" s="731"/>
      <c r="R81" s="745"/>
      <c r="S81" s="732"/>
    </row>
    <row r="82" spans="1:19" ht="14.4" customHeight="1" x14ac:dyDescent="0.3">
      <c r="A82" s="726" t="s">
        <v>5590</v>
      </c>
      <c r="B82" s="727" t="s">
        <v>5591</v>
      </c>
      <c r="C82" s="727" t="s">
        <v>587</v>
      </c>
      <c r="D82" s="727" t="s">
        <v>1861</v>
      </c>
      <c r="E82" s="727" t="s">
        <v>5587</v>
      </c>
      <c r="F82" s="727" t="s">
        <v>5642</v>
      </c>
      <c r="G82" s="727" t="s">
        <v>5643</v>
      </c>
      <c r="H82" s="731"/>
      <c r="I82" s="731"/>
      <c r="J82" s="727"/>
      <c r="K82" s="727"/>
      <c r="L82" s="731"/>
      <c r="M82" s="731"/>
      <c r="N82" s="727"/>
      <c r="O82" s="727"/>
      <c r="P82" s="731">
        <v>1</v>
      </c>
      <c r="Q82" s="731">
        <v>972</v>
      </c>
      <c r="R82" s="745"/>
      <c r="S82" s="732">
        <v>972</v>
      </c>
    </row>
    <row r="83" spans="1:19" ht="14.4" customHeight="1" x14ac:dyDescent="0.3">
      <c r="A83" s="726" t="s">
        <v>5590</v>
      </c>
      <c r="B83" s="727" t="s">
        <v>5591</v>
      </c>
      <c r="C83" s="727" t="s">
        <v>587</v>
      </c>
      <c r="D83" s="727" t="s">
        <v>1861</v>
      </c>
      <c r="E83" s="727" t="s">
        <v>5587</v>
      </c>
      <c r="F83" s="727" t="s">
        <v>5644</v>
      </c>
      <c r="G83" s="727" t="s">
        <v>5645</v>
      </c>
      <c r="H83" s="731">
        <v>1</v>
      </c>
      <c r="I83" s="731">
        <v>1637</v>
      </c>
      <c r="J83" s="727">
        <v>0.9761478831246273</v>
      </c>
      <c r="K83" s="727">
        <v>1637</v>
      </c>
      <c r="L83" s="731">
        <v>1</v>
      </c>
      <c r="M83" s="731">
        <v>1677</v>
      </c>
      <c r="N83" s="727">
        <v>1</v>
      </c>
      <c r="O83" s="727">
        <v>1677</v>
      </c>
      <c r="P83" s="731"/>
      <c r="Q83" s="731"/>
      <c r="R83" s="745"/>
      <c r="S83" s="732"/>
    </row>
    <row r="84" spans="1:19" ht="14.4" customHeight="1" x14ac:dyDescent="0.3">
      <c r="A84" s="726" t="s">
        <v>5590</v>
      </c>
      <c r="B84" s="727" t="s">
        <v>5591</v>
      </c>
      <c r="C84" s="727" t="s">
        <v>587</v>
      </c>
      <c r="D84" s="727" t="s">
        <v>1861</v>
      </c>
      <c r="E84" s="727" t="s">
        <v>5587</v>
      </c>
      <c r="F84" s="727" t="s">
        <v>5648</v>
      </c>
      <c r="G84" s="727" t="s">
        <v>5649</v>
      </c>
      <c r="H84" s="731">
        <v>12</v>
      </c>
      <c r="I84" s="731">
        <v>15408</v>
      </c>
      <c r="J84" s="727">
        <v>0.98090145148968677</v>
      </c>
      <c r="K84" s="727">
        <v>1284</v>
      </c>
      <c r="L84" s="731">
        <v>12</v>
      </c>
      <c r="M84" s="731">
        <v>15708</v>
      </c>
      <c r="N84" s="727">
        <v>1</v>
      </c>
      <c r="O84" s="727">
        <v>1309</v>
      </c>
      <c r="P84" s="731">
        <v>21</v>
      </c>
      <c r="Q84" s="731">
        <v>27510</v>
      </c>
      <c r="R84" s="745">
        <v>1.7513368983957218</v>
      </c>
      <c r="S84" s="732">
        <v>1310</v>
      </c>
    </row>
    <row r="85" spans="1:19" ht="14.4" customHeight="1" x14ac:dyDescent="0.3">
      <c r="A85" s="726" t="s">
        <v>5590</v>
      </c>
      <c r="B85" s="727" t="s">
        <v>5591</v>
      </c>
      <c r="C85" s="727" t="s">
        <v>587</v>
      </c>
      <c r="D85" s="727" t="s">
        <v>1861</v>
      </c>
      <c r="E85" s="727" t="s">
        <v>5587</v>
      </c>
      <c r="F85" s="727" t="s">
        <v>5650</v>
      </c>
      <c r="G85" s="727" t="s">
        <v>5651</v>
      </c>
      <c r="H85" s="731">
        <v>1</v>
      </c>
      <c r="I85" s="731">
        <v>946</v>
      </c>
      <c r="J85" s="727">
        <v>0.48712667353244077</v>
      </c>
      <c r="K85" s="727">
        <v>946</v>
      </c>
      <c r="L85" s="731">
        <v>2</v>
      </c>
      <c r="M85" s="731">
        <v>1942</v>
      </c>
      <c r="N85" s="727">
        <v>1</v>
      </c>
      <c r="O85" s="727">
        <v>971</v>
      </c>
      <c r="P85" s="731">
        <v>2</v>
      </c>
      <c r="Q85" s="731">
        <v>1944</v>
      </c>
      <c r="R85" s="745">
        <v>1.0010298661174046</v>
      </c>
      <c r="S85" s="732">
        <v>972</v>
      </c>
    </row>
    <row r="86" spans="1:19" ht="14.4" customHeight="1" x14ac:dyDescent="0.3">
      <c r="A86" s="726" t="s">
        <v>5590</v>
      </c>
      <c r="B86" s="727" t="s">
        <v>5591</v>
      </c>
      <c r="C86" s="727" t="s">
        <v>587</v>
      </c>
      <c r="D86" s="727" t="s">
        <v>1861</v>
      </c>
      <c r="E86" s="727" t="s">
        <v>5587</v>
      </c>
      <c r="F86" s="727" t="s">
        <v>5654</v>
      </c>
      <c r="G86" s="727" t="s">
        <v>5655</v>
      </c>
      <c r="H86" s="731">
        <v>23</v>
      </c>
      <c r="I86" s="731">
        <v>3611</v>
      </c>
      <c r="J86" s="727">
        <v>0.96319018404907975</v>
      </c>
      <c r="K86" s="727">
        <v>157</v>
      </c>
      <c r="L86" s="731">
        <v>23</v>
      </c>
      <c r="M86" s="731">
        <v>3749</v>
      </c>
      <c r="N86" s="727">
        <v>1</v>
      </c>
      <c r="O86" s="727">
        <v>163</v>
      </c>
      <c r="P86" s="731">
        <v>36</v>
      </c>
      <c r="Q86" s="731">
        <v>5868</v>
      </c>
      <c r="R86" s="745">
        <v>1.5652173913043479</v>
      </c>
      <c r="S86" s="732">
        <v>163</v>
      </c>
    </row>
    <row r="87" spans="1:19" ht="14.4" customHeight="1" x14ac:dyDescent="0.3">
      <c r="A87" s="726" t="s">
        <v>5590</v>
      </c>
      <c r="B87" s="727" t="s">
        <v>5591</v>
      </c>
      <c r="C87" s="727" t="s">
        <v>587</v>
      </c>
      <c r="D87" s="727" t="s">
        <v>1861</v>
      </c>
      <c r="E87" s="727" t="s">
        <v>5587</v>
      </c>
      <c r="F87" s="727" t="s">
        <v>5658</v>
      </c>
      <c r="G87" s="727" t="s">
        <v>5659</v>
      </c>
      <c r="H87" s="731"/>
      <c r="I87" s="731"/>
      <c r="J87" s="727"/>
      <c r="K87" s="727"/>
      <c r="L87" s="731">
        <v>525</v>
      </c>
      <c r="M87" s="731">
        <v>17499.97</v>
      </c>
      <c r="N87" s="727">
        <v>1</v>
      </c>
      <c r="O87" s="727">
        <v>33.333276190476191</v>
      </c>
      <c r="P87" s="731">
        <v>687</v>
      </c>
      <c r="Q87" s="731">
        <v>22899.980000000003</v>
      </c>
      <c r="R87" s="745">
        <v>1.3085725289814782</v>
      </c>
      <c r="S87" s="732">
        <v>33.333304221251822</v>
      </c>
    </row>
    <row r="88" spans="1:19" ht="14.4" customHeight="1" x14ac:dyDescent="0.3">
      <c r="A88" s="726" t="s">
        <v>5590</v>
      </c>
      <c r="B88" s="727" t="s">
        <v>5591</v>
      </c>
      <c r="C88" s="727" t="s">
        <v>587</v>
      </c>
      <c r="D88" s="727" t="s">
        <v>1861</v>
      </c>
      <c r="E88" s="727" t="s">
        <v>5587</v>
      </c>
      <c r="F88" s="727" t="s">
        <v>5660</v>
      </c>
      <c r="G88" s="727" t="s">
        <v>5661</v>
      </c>
      <c r="H88" s="731">
        <v>7</v>
      </c>
      <c r="I88" s="731">
        <v>756</v>
      </c>
      <c r="J88" s="727">
        <v>0.46551724137931033</v>
      </c>
      <c r="K88" s="727">
        <v>108</v>
      </c>
      <c r="L88" s="731">
        <v>14</v>
      </c>
      <c r="M88" s="731">
        <v>1624</v>
      </c>
      <c r="N88" s="727">
        <v>1</v>
      </c>
      <c r="O88" s="727">
        <v>116</v>
      </c>
      <c r="P88" s="731">
        <v>6</v>
      </c>
      <c r="Q88" s="731">
        <v>696</v>
      </c>
      <c r="R88" s="745">
        <v>0.42857142857142855</v>
      </c>
      <c r="S88" s="732">
        <v>116</v>
      </c>
    </row>
    <row r="89" spans="1:19" ht="14.4" customHeight="1" x14ac:dyDescent="0.3">
      <c r="A89" s="726" t="s">
        <v>5590</v>
      </c>
      <c r="B89" s="727" t="s">
        <v>5591</v>
      </c>
      <c r="C89" s="727" t="s">
        <v>587</v>
      </c>
      <c r="D89" s="727" t="s">
        <v>1861</v>
      </c>
      <c r="E89" s="727" t="s">
        <v>5587</v>
      </c>
      <c r="F89" s="727" t="s">
        <v>5662</v>
      </c>
      <c r="G89" s="727" t="s">
        <v>5663</v>
      </c>
      <c r="H89" s="731">
        <v>1</v>
      </c>
      <c r="I89" s="731">
        <v>36</v>
      </c>
      <c r="J89" s="727"/>
      <c r="K89" s="727">
        <v>36</v>
      </c>
      <c r="L89" s="731"/>
      <c r="M89" s="731"/>
      <c r="N89" s="727"/>
      <c r="O89" s="727"/>
      <c r="P89" s="731"/>
      <c r="Q89" s="731"/>
      <c r="R89" s="745"/>
      <c r="S89" s="732"/>
    </row>
    <row r="90" spans="1:19" ht="14.4" customHeight="1" x14ac:dyDescent="0.3">
      <c r="A90" s="726" t="s">
        <v>5590</v>
      </c>
      <c r="B90" s="727" t="s">
        <v>5591</v>
      </c>
      <c r="C90" s="727" t="s">
        <v>587</v>
      </c>
      <c r="D90" s="727" t="s">
        <v>1861</v>
      </c>
      <c r="E90" s="727" t="s">
        <v>5587</v>
      </c>
      <c r="F90" s="727" t="s">
        <v>5664</v>
      </c>
      <c r="G90" s="727" t="s">
        <v>5665</v>
      </c>
      <c r="H90" s="731">
        <v>20</v>
      </c>
      <c r="I90" s="731">
        <v>1640</v>
      </c>
      <c r="J90" s="727">
        <v>1.121751025991792</v>
      </c>
      <c r="K90" s="727">
        <v>82</v>
      </c>
      <c r="L90" s="731">
        <v>17</v>
      </c>
      <c r="M90" s="731">
        <v>1462</v>
      </c>
      <c r="N90" s="727">
        <v>1</v>
      </c>
      <c r="O90" s="727">
        <v>86</v>
      </c>
      <c r="P90" s="731">
        <v>24</v>
      </c>
      <c r="Q90" s="731">
        <v>2064</v>
      </c>
      <c r="R90" s="745">
        <v>1.411764705882353</v>
      </c>
      <c r="S90" s="732">
        <v>86</v>
      </c>
    </row>
    <row r="91" spans="1:19" ht="14.4" customHeight="1" x14ac:dyDescent="0.3">
      <c r="A91" s="726" t="s">
        <v>5590</v>
      </c>
      <c r="B91" s="727" t="s">
        <v>5591</v>
      </c>
      <c r="C91" s="727" t="s">
        <v>587</v>
      </c>
      <c r="D91" s="727" t="s">
        <v>1861</v>
      </c>
      <c r="E91" s="727" t="s">
        <v>5587</v>
      </c>
      <c r="F91" s="727" t="s">
        <v>5666</v>
      </c>
      <c r="G91" s="727" t="s">
        <v>5667</v>
      </c>
      <c r="H91" s="731">
        <v>5</v>
      </c>
      <c r="I91" s="731">
        <v>155</v>
      </c>
      <c r="J91" s="727">
        <v>1.6145833333333333</v>
      </c>
      <c r="K91" s="727">
        <v>31</v>
      </c>
      <c r="L91" s="731">
        <v>3</v>
      </c>
      <c r="M91" s="731">
        <v>96</v>
      </c>
      <c r="N91" s="727">
        <v>1</v>
      </c>
      <c r="O91" s="727">
        <v>32</v>
      </c>
      <c r="P91" s="731">
        <v>3</v>
      </c>
      <c r="Q91" s="731">
        <v>96</v>
      </c>
      <c r="R91" s="745">
        <v>1</v>
      </c>
      <c r="S91" s="732">
        <v>32</v>
      </c>
    </row>
    <row r="92" spans="1:19" ht="14.4" customHeight="1" x14ac:dyDescent="0.3">
      <c r="A92" s="726" t="s">
        <v>5590</v>
      </c>
      <c r="B92" s="727" t="s">
        <v>5591</v>
      </c>
      <c r="C92" s="727" t="s">
        <v>587</v>
      </c>
      <c r="D92" s="727" t="s">
        <v>1861</v>
      </c>
      <c r="E92" s="727" t="s">
        <v>5587</v>
      </c>
      <c r="F92" s="727" t="s">
        <v>5670</v>
      </c>
      <c r="G92" s="727" t="s">
        <v>5671</v>
      </c>
      <c r="H92" s="731">
        <v>3</v>
      </c>
      <c r="I92" s="731">
        <v>1152</v>
      </c>
      <c r="J92" s="727">
        <v>0.36548223350253806</v>
      </c>
      <c r="K92" s="727">
        <v>384</v>
      </c>
      <c r="L92" s="731">
        <v>8</v>
      </c>
      <c r="M92" s="731">
        <v>3152</v>
      </c>
      <c r="N92" s="727">
        <v>1</v>
      </c>
      <c r="O92" s="727">
        <v>394</v>
      </c>
      <c r="P92" s="731">
        <v>10</v>
      </c>
      <c r="Q92" s="731">
        <v>3950</v>
      </c>
      <c r="R92" s="745">
        <v>1.2531725888324874</v>
      </c>
      <c r="S92" s="732">
        <v>395</v>
      </c>
    </row>
    <row r="93" spans="1:19" ht="14.4" customHeight="1" x14ac:dyDescent="0.3">
      <c r="A93" s="726" t="s">
        <v>5590</v>
      </c>
      <c r="B93" s="727" t="s">
        <v>5591</v>
      </c>
      <c r="C93" s="727" t="s">
        <v>587</v>
      </c>
      <c r="D93" s="727" t="s">
        <v>1861</v>
      </c>
      <c r="E93" s="727" t="s">
        <v>5587</v>
      </c>
      <c r="F93" s="727" t="s">
        <v>5673</v>
      </c>
      <c r="G93" s="727" t="s">
        <v>5674</v>
      </c>
      <c r="H93" s="731">
        <v>3</v>
      </c>
      <c r="I93" s="731">
        <v>474</v>
      </c>
      <c r="J93" s="727">
        <v>2.925925925925926</v>
      </c>
      <c r="K93" s="727">
        <v>158</v>
      </c>
      <c r="L93" s="731">
        <v>1</v>
      </c>
      <c r="M93" s="731">
        <v>162</v>
      </c>
      <c r="N93" s="727">
        <v>1</v>
      </c>
      <c r="O93" s="727">
        <v>162</v>
      </c>
      <c r="P93" s="731">
        <v>2</v>
      </c>
      <c r="Q93" s="731">
        <v>324</v>
      </c>
      <c r="R93" s="745">
        <v>2</v>
      </c>
      <c r="S93" s="732">
        <v>162</v>
      </c>
    </row>
    <row r="94" spans="1:19" ht="14.4" customHeight="1" x14ac:dyDescent="0.3">
      <c r="A94" s="726" t="s">
        <v>5590</v>
      </c>
      <c r="B94" s="727" t="s">
        <v>5591</v>
      </c>
      <c r="C94" s="727" t="s">
        <v>587</v>
      </c>
      <c r="D94" s="727" t="s">
        <v>1861</v>
      </c>
      <c r="E94" s="727" t="s">
        <v>5587</v>
      </c>
      <c r="F94" s="727" t="s">
        <v>5588</v>
      </c>
      <c r="G94" s="727" t="s">
        <v>5589</v>
      </c>
      <c r="H94" s="731">
        <v>10</v>
      </c>
      <c r="I94" s="731">
        <v>2350</v>
      </c>
      <c r="J94" s="727">
        <v>1.3375071143995447</v>
      </c>
      <c r="K94" s="727">
        <v>235</v>
      </c>
      <c r="L94" s="731">
        <v>7</v>
      </c>
      <c r="M94" s="731">
        <v>1757</v>
      </c>
      <c r="N94" s="727">
        <v>1</v>
      </c>
      <c r="O94" s="727">
        <v>251</v>
      </c>
      <c r="P94" s="731">
        <v>10</v>
      </c>
      <c r="Q94" s="731">
        <v>2510</v>
      </c>
      <c r="R94" s="745">
        <v>1.4285714285714286</v>
      </c>
      <c r="S94" s="732">
        <v>251</v>
      </c>
    </row>
    <row r="95" spans="1:19" ht="14.4" customHeight="1" x14ac:dyDescent="0.3">
      <c r="A95" s="726" t="s">
        <v>5590</v>
      </c>
      <c r="B95" s="727" t="s">
        <v>5591</v>
      </c>
      <c r="C95" s="727" t="s">
        <v>587</v>
      </c>
      <c r="D95" s="727" t="s">
        <v>1861</v>
      </c>
      <c r="E95" s="727" t="s">
        <v>5587</v>
      </c>
      <c r="F95" s="727" t="s">
        <v>5679</v>
      </c>
      <c r="G95" s="727" t="s">
        <v>5680</v>
      </c>
      <c r="H95" s="731"/>
      <c r="I95" s="731"/>
      <c r="J95" s="727"/>
      <c r="K95" s="727"/>
      <c r="L95" s="731">
        <v>1</v>
      </c>
      <c r="M95" s="731">
        <v>120</v>
      </c>
      <c r="N95" s="727">
        <v>1</v>
      </c>
      <c r="O95" s="727">
        <v>120</v>
      </c>
      <c r="P95" s="731">
        <v>1</v>
      </c>
      <c r="Q95" s="731">
        <v>120</v>
      </c>
      <c r="R95" s="745">
        <v>1</v>
      </c>
      <c r="S95" s="732">
        <v>120</v>
      </c>
    </row>
    <row r="96" spans="1:19" ht="14.4" customHeight="1" x14ac:dyDescent="0.3">
      <c r="A96" s="726" t="s">
        <v>5590</v>
      </c>
      <c r="B96" s="727" t="s">
        <v>5591</v>
      </c>
      <c r="C96" s="727" t="s">
        <v>587</v>
      </c>
      <c r="D96" s="727" t="s">
        <v>1861</v>
      </c>
      <c r="E96" s="727" t="s">
        <v>5587</v>
      </c>
      <c r="F96" s="727" t="s">
        <v>5681</v>
      </c>
      <c r="G96" s="727" t="s">
        <v>5682</v>
      </c>
      <c r="H96" s="731">
        <v>1</v>
      </c>
      <c r="I96" s="731">
        <v>704</v>
      </c>
      <c r="J96" s="727">
        <v>0.97642163661581138</v>
      </c>
      <c r="K96" s="727">
        <v>704</v>
      </c>
      <c r="L96" s="731">
        <v>1</v>
      </c>
      <c r="M96" s="731">
        <v>721</v>
      </c>
      <c r="N96" s="727">
        <v>1</v>
      </c>
      <c r="O96" s="727">
        <v>721</v>
      </c>
      <c r="P96" s="731">
        <v>1</v>
      </c>
      <c r="Q96" s="731">
        <v>722</v>
      </c>
      <c r="R96" s="745">
        <v>1.0013869625520111</v>
      </c>
      <c r="S96" s="732">
        <v>722</v>
      </c>
    </row>
    <row r="97" spans="1:19" ht="14.4" customHeight="1" x14ac:dyDescent="0.3">
      <c r="A97" s="726" t="s">
        <v>5590</v>
      </c>
      <c r="B97" s="727" t="s">
        <v>5591</v>
      </c>
      <c r="C97" s="727" t="s">
        <v>587</v>
      </c>
      <c r="D97" s="727" t="s">
        <v>1861</v>
      </c>
      <c r="E97" s="727" t="s">
        <v>5587</v>
      </c>
      <c r="F97" s="727" t="s">
        <v>5683</v>
      </c>
      <c r="G97" s="727" t="s">
        <v>5684</v>
      </c>
      <c r="H97" s="731"/>
      <c r="I97" s="731"/>
      <c r="J97" s="727"/>
      <c r="K97" s="727"/>
      <c r="L97" s="731">
        <v>0</v>
      </c>
      <c r="M97" s="731">
        <v>0</v>
      </c>
      <c r="N97" s="727"/>
      <c r="O97" s="727"/>
      <c r="P97" s="731">
        <v>1</v>
      </c>
      <c r="Q97" s="731">
        <v>123</v>
      </c>
      <c r="R97" s="745"/>
      <c r="S97" s="732">
        <v>123</v>
      </c>
    </row>
    <row r="98" spans="1:19" ht="14.4" customHeight="1" x14ac:dyDescent="0.3">
      <c r="A98" s="726" t="s">
        <v>5590</v>
      </c>
      <c r="B98" s="727" t="s">
        <v>5591</v>
      </c>
      <c r="C98" s="727" t="s">
        <v>587</v>
      </c>
      <c r="D98" s="727" t="s">
        <v>1861</v>
      </c>
      <c r="E98" s="727" t="s">
        <v>5587</v>
      </c>
      <c r="F98" s="727" t="s">
        <v>5687</v>
      </c>
      <c r="G98" s="727" t="s">
        <v>5688</v>
      </c>
      <c r="H98" s="731">
        <v>5</v>
      </c>
      <c r="I98" s="731">
        <v>895</v>
      </c>
      <c r="J98" s="727">
        <v>2.4453551912568305</v>
      </c>
      <c r="K98" s="727">
        <v>179</v>
      </c>
      <c r="L98" s="731">
        <v>2</v>
      </c>
      <c r="M98" s="731">
        <v>366</v>
      </c>
      <c r="N98" s="727">
        <v>1</v>
      </c>
      <c r="O98" s="727">
        <v>183</v>
      </c>
      <c r="P98" s="731">
        <v>2</v>
      </c>
      <c r="Q98" s="731">
        <v>366</v>
      </c>
      <c r="R98" s="745">
        <v>1</v>
      </c>
      <c r="S98" s="732">
        <v>183</v>
      </c>
    </row>
    <row r="99" spans="1:19" ht="14.4" customHeight="1" x14ac:dyDescent="0.3">
      <c r="A99" s="726" t="s">
        <v>5590</v>
      </c>
      <c r="B99" s="727" t="s">
        <v>5591</v>
      </c>
      <c r="C99" s="727" t="s">
        <v>587</v>
      </c>
      <c r="D99" s="727" t="s">
        <v>1861</v>
      </c>
      <c r="E99" s="727" t="s">
        <v>5587</v>
      </c>
      <c r="F99" s="727" t="s">
        <v>5689</v>
      </c>
      <c r="G99" s="727" t="s">
        <v>5690</v>
      </c>
      <c r="H99" s="731"/>
      <c r="I99" s="731"/>
      <c r="J99" s="727"/>
      <c r="K99" s="727"/>
      <c r="L99" s="731">
        <v>1</v>
      </c>
      <c r="M99" s="731">
        <v>648</v>
      </c>
      <c r="N99" s="727">
        <v>1</v>
      </c>
      <c r="O99" s="727">
        <v>648</v>
      </c>
      <c r="P99" s="731"/>
      <c r="Q99" s="731"/>
      <c r="R99" s="745"/>
      <c r="S99" s="732"/>
    </row>
    <row r="100" spans="1:19" ht="14.4" customHeight="1" x14ac:dyDescent="0.3">
      <c r="A100" s="726" t="s">
        <v>5590</v>
      </c>
      <c r="B100" s="727" t="s">
        <v>5591</v>
      </c>
      <c r="C100" s="727" t="s">
        <v>587</v>
      </c>
      <c r="D100" s="727" t="s">
        <v>1861</v>
      </c>
      <c r="E100" s="727" t="s">
        <v>5587</v>
      </c>
      <c r="F100" s="727" t="s">
        <v>5691</v>
      </c>
      <c r="G100" s="727" t="s">
        <v>5692</v>
      </c>
      <c r="H100" s="731"/>
      <c r="I100" s="731"/>
      <c r="J100" s="727"/>
      <c r="K100" s="727"/>
      <c r="L100" s="731">
        <v>1</v>
      </c>
      <c r="M100" s="731">
        <v>319</v>
      </c>
      <c r="N100" s="727">
        <v>1</v>
      </c>
      <c r="O100" s="727">
        <v>319</v>
      </c>
      <c r="P100" s="731">
        <v>1</v>
      </c>
      <c r="Q100" s="731">
        <v>319</v>
      </c>
      <c r="R100" s="745">
        <v>1</v>
      </c>
      <c r="S100" s="732">
        <v>319</v>
      </c>
    </row>
    <row r="101" spans="1:19" ht="14.4" customHeight="1" x14ac:dyDescent="0.3">
      <c r="A101" s="726" t="s">
        <v>5590</v>
      </c>
      <c r="B101" s="727" t="s">
        <v>5591</v>
      </c>
      <c r="C101" s="727" t="s">
        <v>587</v>
      </c>
      <c r="D101" s="727" t="s">
        <v>1861</v>
      </c>
      <c r="E101" s="727" t="s">
        <v>5587</v>
      </c>
      <c r="F101" s="727" t="s">
        <v>5693</v>
      </c>
      <c r="G101" s="727" t="s">
        <v>5694</v>
      </c>
      <c r="H101" s="731"/>
      <c r="I101" s="731"/>
      <c r="J101" s="727"/>
      <c r="K101" s="727"/>
      <c r="L101" s="731">
        <v>2</v>
      </c>
      <c r="M101" s="731">
        <v>1000</v>
      </c>
      <c r="N101" s="727">
        <v>1</v>
      </c>
      <c r="O101" s="727">
        <v>500</v>
      </c>
      <c r="P101" s="731"/>
      <c r="Q101" s="731"/>
      <c r="R101" s="745"/>
      <c r="S101" s="732"/>
    </row>
    <row r="102" spans="1:19" ht="14.4" customHeight="1" x14ac:dyDescent="0.3">
      <c r="A102" s="726" t="s">
        <v>5590</v>
      </c>
      <c r="B102" s="727" t="s">
        <v>5591</v>
      </c>
      <c r="C102" s="727" t="s">
        <v>587</v>
      </c>
      <c r="D102" s="727" t="s">
        <v>1861</v>
      </c>
      <c r="E102" s="727" t="s">
        <v>5587</v>
      </c>
      <c r="F102" s="727" t="s">
        <v>5695</v>
      </c>
      <c r="G102" s="727" t="s">
        <v>5696</v>
      </c>
      <c r="H102" s="731"/>
      <c r="I102" s="731"/>
      <c r="J102" s="727"/>
      <c r="K102" s="727"/>
      <c r="L102" s="731"/>
      <c r="M102" s="731"/>
      <c r="N102" s="727"/>
      <c r="O102" s="727"/>
      <c r="P102" s="731">
        <v>1</v>
      </c>
      <c r="Q102" s="731">
        <v>132</v>
      </c>
      <c r="R102" s="745"/>
      <c r="S102" s="732">
        <v>132</v>
      </c>
    </row>
    <row r="103" spans="1:19" ht="14.4" customHeight="1" x14ac:dyDescent="0.3">
      <c r="A103" s="726" t="s">
        <v>5590</v>
      </c>
      <c r="B103" s="727" t="s">
        <v>5591</v>
      </c>
      <c r="C103" s="727" t="s">
        <v>587</v>
      </c>
      <c r="D103" s="727" t="s">
        <v>1861</v>
      </c>
      <c r="E103" s="727" t="s">
        <v>5587</v>
      </c>
      <c r="F103" s="727" t="s">
        <v>5697</v>
      </c>
      <c r="G103" s="727" t="s">
        <v>5698</v>
      </c>
      <c r="H103" s="731">
        <v>52</v>
      </c>
      <c r="I103" s="731">
        <v>5772</v>
      </c>
      <c r="J103" s="727">
        <v>1.2547826086956522</v>
      </c>
      <c r="K103" s="727">
        <v>111</v>
      </c>
      <c r="L103" s="731">
        <v>40</v>
      </c>
      <c r="M103" s="731">
        <v>4600</v>
      </c>
      <c r="N103" s="727">
        <v>1</v>
      </c>
      <c r="O103" s="727">
        <v>115</v>
      </c>
      <c r="P103" s="731">
        <v>51</v>
      </c>
      <c r="Q103" s="731">
        <v>5865</v>
      </c>
      <c r="R103" s="745">
        <v>1.2749999999999999</v>
      </c>
      <c r="S103" s="732">
        <v>115</v>
      </c>
    </row>
    <row r="104" spans="1:19" ht="14.4" customHeight="1" x14ac:dyDescent="0.3">
      <c r="A104" s="726" t="s">
        <v>5590</v>
      </c>
      <c r="B104" s="727" t="s">
        <v>5591</v>
      </c>
      <c r="C104" s="727" t="s">
        <v>587</v>
      </c>
      <c r="D104" s="727" t="s">
        <v>1861</v>
      </c>
      <c r="E104" s="727" t="s">
        <v>5587</v>
      </c>
      <c r="F104" s="727" t="s">
        <v>5699</v>
      </c>
      <c r="G104" s="727" t="s">
        <v>5700</v>
      </c>
      <c r="H104" s="731">
        <v>1</v>
      </c>
      <c r="I104" s="731">
        <v>116</v>
      </c>
      <c r="J104" s="727">
        <v>0.48333333333333334</v>
      </c>
      <c r="K104" s="727">
        <v>116</v>
      </c>
      <c r="L104" s="731">
        <v>2</v>
      </c>
      <c r="M104" s="731">
        <v>240</v>
      </c>
      <c r="N104" s="727">
        <v>1</v>
      </c>
      <c r="O104" s="727">
        <v>120</v>
      </c>
      <c r="P104" s="731"/>
      <c r="Q104" s="731"/>
      <c r="R104" s="745"/>
      <c r="S104" s="732"/>
    </row>
    <row r="105" spans="1:19" ht="14.4" customHeight="1" x14ac:dyDescent="0.3">
      <c r="A105" s="726" t="s">
        <v>5590</v>
      </c>
      <c r="B105" s="727" t="s">
        <v>5591</v>
      </c>
      <c r="C105" s="727" t="s">
        <v>587</v>
      </c>
      <c r="D105" s="727" t="s">
        <v>1861</v>
      </c>
      <c r="E105" s="727" t="s">
        <v>5587</v>
      </c>
      <c r="F105" s="727" t="s">
        <v>5701</v>
      </c>
      <c r="G105" s="727" t="s">
        <v>5702</v>
      </c>
      <c r="H105" s="731"/>
      <c r="I105" s="731"/>
      <c r="J105" s="727"/>
      <c r="K105" s="727"/>
      <c r="L105" s="731"/>
      <c r="M105" s="731"/>
      <c r="N105" s="727"/>
      <c r="O105" s="727"/>
      <c r="P105" s="731">
        <v>1</v>
      </c>
      <c r="Q105" s="731">
        <v>3713</v>
      </c>
      <c r="R105" s="745"/>
      <c r="S105" s="732">
        <v>3713</v>
      </c>
    </row>
    <row r="106" spans="1:19" ht="14.4" customHeight="1" x14ac:dyDescent="0.3">
      <c r="A106" s="726" t="s">
        <v>5590</v>
      </c>
      <c r="B106" s="727" t="s">
        <v>5591</v>
      </c>
      <c r="C106" s="727" t="s">
        <v>587</v>
      </c>
      <c r="D106" s="727" t="s">
        <v>1861</v>
      </c>
      <c r="E106" s="727" t="s">
        <v>5587</v>
      </c>
      <c r="F106" s="727" t="s">
        <v>5709</v>
      </c>
      <c r="G106" s="727" t="s">
        <v>5710</v>
      </c>
      <c r="H106" s="731">
        <v>17</v>
      </c>
      <c r="I106" s="731">
        <v>3791</v>
      </c>
      <c r="J106" s="727">
        <v>0.98237885462555063</v>
      </c>
      <c r="K106" s="727">
        <v>223</v>
      </c>
      <c r="L106" s="731">
        <v>17</v>
      </c>
      <c r="M106" s="731">
        <v>3859</v>
      </c>
      <c r="N106" s="727">
        <v>1</v>
      </c>
      <c r="O106" s="727">
        <v>227</v>
      </c>
      <c r="P106" s="731">
        <v>15</v>
      </c>
      <c r="Q106" s="731">
        <v>3405</v>
      </c>
      <c r="R106" s="745">
        <v>0.88235294117647056</v>
      </c>
      <c r="S106" s="732">
        <v>227</v>
      </c>
    </row>
    <row r="107" spans="1:19" ht="14.4" customHeight="1" x14ac:dyDescent="0.3">
      <c r="A107" s="726" t="s">
        <v>5590</v>
      </c>
      <c r="B107" s="727" t="s">
        <v>5591</v>
      </c>
      <c r="C107" s="727" t="s">
        <v>587</v>
      </c>
      <c r="D107" s="727" t="s">
        <v>1861</v>
      </c>
      <c r="E107" s="727" t="s">
        <v>5587</v>
      </c>
      <c r="F107" s="727" t="s">
        <v>5715</v>
      </c>
      <c r="G107" s="727" t="s">
        <v>5716</v>
      </c>
      <c r="H107" s="731">
        <v>2</v>
      </c>
      <c r="I107" s="731">
        <v>778</v>
      </c>
      <c r="J107" s="727">
        <v>0.97493734335839599</v>
      </c>
      <c r="K107" s="727">
        <v>389</v>
      </c>
      <c r="L107" s="731">
        <v>2</v>
      </c>
      <c r="M107" s="731">
        <v>798</v>
      </c>
      <c r="N107" s="727">
        <v>1</v>
      </c>
      <c r="O107" s="727">
        <v>399</v>
      </c>
      <c r="P107" s="731">
        <v>2</v>
      </c>
      <c r="Q107" s="731">
        <v>800</v>
      </c>
      <c r="R107" s="745">
        <v>1.0025062656641603</v>
      </c>
      <c r="S107" s="732">
        <v>400</v>
      </c>
    </row>
    <row r="108" spans="1:19" ht="14.4" customHeight="1" x14ac:dyDescent="0.3">
      <c r="A108" s="726" t="s">
        <v>5590</v>
      </c>
      <c r="B108" s="727" t="s">
        <v>5591</v>
      </c>
      <c r="C108" s="727" t="s">
        <v>587</v>
      </c>
      <c r="D108" s="727" t="s">
        <v>1861</v>
      </c>
      <c r="E108" s="727" t="s">
        <v>5587</v>
      </c>
      <c r="F108" s="727" t="s">
        <v>5717</v>
      </c>
      <c r="G108" s="727" t="s">
        <v>5718</v>
      </c>
      <c r="H108" s="731"/>
      <c r="I108" s="731"/>
      <c r="J108" s="727"/>
      <c r="K108" s="727"/>
      <c r="L108" s="731">
        <v>1</v>
      </c>
      <c r="M108" s="731">
        <v>1033</v>
      </c>
      <c r="N108" s="727">
        <v>1</v>
      </c>
      <c r="O108" s="727">
        <v>1033</v>
      </c>
      <c r="P108" s="731"/>
      <c r="Q108" s="731"/>
      <c r="R108" s="745"/>
      <c r="S108" s="732"/>
    </row>
    <row r="109" spans="1:19" ht="14.4" customHeight="1" x14ac:dyDescent="0.3">
      <c r="A109" s="726" t="s">
        <v>5590</v>
      </c>
      <c r="B109" s="727" t="s">
        <v>5591</v>
      </c>
      <c r="C109" s="727" t="s">
        <v>587</v>
      </c>
      <c r="D109" s="727" t="s">
        <v>1861</v>
      </c>
      <c r="E109" s="727" t="s">
        <v>5587</v>
      </c>
      <c r="F109" s="727" t="s">
        <v>5721</v>
      </c>
      <c r="G109" s="727" t="s">
        <v>5722</v>
      </c>
      <c r="H109" s="731"/>
      <c r="I109" s="731"/>
      <c r="J109" s="727"/>
      <c r="K109" s="727"/>
      <c r="L109" s="731">
        <v>1</v>
      </c>
      <c r="M109" s="731">
        <v>1109</v>
      </c>
      <c r="N109" s="727">
        <v>1</v>
      </c>
      <c r="O109" s="727">
        <v>1109</v>
      </c>
      <c r="P109" s="731">
        <v>1</v>
      </c>
      <c r="Q109" s="731">
        <v>1111</v>
      </c>
      <c r="R109" s="745">
        <v>1.0018034265103697</v>
      </c>
      <c r="S109" s="732">
        <v>1111</v>
      </c>
    </row>
    <row r="110" spans="1:19" ht="14.4" customHeight="1" x14ac:dyDescent="0.3">
      <c r="A110" s="726" t="s">
        <v>5590</v>
      </c>
      <c r="B110" s="727" t="s">
        <v>5591</v>
      </c>
      <c r="C110" s="727" t="s">
        <v>587</v>
      </c>
      <c r="D110" s="727" t="s">
        <v>1861</v>
      </c>
      <c r="E110" s="727" t="s">
        <v>5587</v>
      </c>
      <c r="F110" s="727" t="s">
        <v>5727</v>
      </c>
      <c r="G110" s="727" t="s">
        <v>5728</v>
      </c>
      <c r="H110" s="731"/>
      <c r="I110" s="731"/>
      <c r="J110" s="727"/>
      <c r="K110" s="727"/>
      <c r="L110" s="731"/>
      <c r="M110" s="731"/>
      <c r="N110" s="727"/>
      <c r="O110" s="727"/>
      <c r="P110" s="731">
        <v>1</v>
      </c>
      <c r="Q110" s="731">
        <v>179</v>
      </c>
      <c r="R110" s="745"/>
      <c r="S110" s="732">
        <v>179</v>
      </c>
    </row>
    <row r="111" spans="1:19" ht="14.4" customHeight="1" x14ac:dyDescent="0.3">
      <c r="A111" s="726" t="s">
        <v>5590</v>
      </c>
      <c r="B111" s="727" t="s">
        <v>5591</v>
      </c>
      <c r="C111" s="727" t="s">
        <v>587</v>
      </c>
      <c r="D111" s="727" t="s">
        <v>5578</v>
      </c>
      <c r="E111" s="727" t="s">
        <v>5587</v>
      </c>
      <c r="F111" s="727" t="s">
        <v>5628</v>
      </c>
      <c r="G111" s="727" t="s">
        <v>5629</v>
      </c>
      <c r="H111" s="731"/>
      <c r="I111" s="731"/>
      <c r="J111" s="727"/>
      <c r="K111" s="727"/>
      <c r="L111" s="731"/>
      <c r="M111" s="731"/>
      <c r="N111" s="727"/>
      <c r="O111" s="727"/>
      <c r="P111" s="731">
        <v>1</v>
      </c>
      <c r="Q111" s="731">
        <v>126</v>
      </c>
      <c r="R111" s="745"/>
      <c r="S111" s="732">
        <v>126</v>
      </c>
    </row>
    <row r="112" spans="1:19" ht="14.4" customHeight="1" x14ac:dyDescent="0.3">
      <c r="A112" s="726" t="s">
        <v>5590</v>
      </c>
      <c r="B112" s="727" t="s">
        <v>5591</v>
      </c>
      <c r="C112" s="727" t="s">
        <v>587</v>
      </c>
      <c r="D112" s="727" t="s">
        <v>1862</v>
      </c>
      <c r="E112" s="727" t="s">
        <v>5592</v>
      </c>
      <c r="F112" s="727" t="s">
        <v>5593</v>
      </c>
      <c r="G112" s="727" t="s">
        <v>5594</v>
      </c>
      <c r="H112" s="731">
        <v>2.9000000000000004</v>
      </c>
      <c r="I112" s="731">
        <v>438.02999999999992</v>
      </c>
      <c r="J112" s="727">
        <v>1.8127379572918387</v>
      </c>
      <c r="K112" s="727">
        <v>151.04482758620685</v>
      </c>
      <c r="L112" s="731">
        <v>1.6</v>
      </c>
      <c r="M112" s="731">
        <v>241.64000000000001</v>
      </c>
      <c r="N112" s="727">
        <v>1</v>
      </c>
      <c r="O112" s="727">
        <v>151.02500000000001</v>
      </c>
      <c r="P112" s="731">
        <v>2.5999999999999996</v>
      </c>
      <c r="Q112" s="731">
        <v>343.91</v>
      </c>
      <c r="R112" s="745">
        <v>1.4232329084588644</v>
      </c>
      <c r="S112" s="732">
        <v>132.27307692307696</v>
      </c>
    </row>
    <row r="113" spans="1:19" ht="14.4" customHeight="1" x14ac:dyDescent="0.3">
      <c r="A113" s="726" t="s">
        <v>5590</v>
      </c>
      <c r="B113" s="727" t="s">
        <v>5591</v>
      </c>
      <c r="C113" s="727" t="s">
        <v>587</v>
      </c>
      <c r="D113" s="727" t="s">
        <v>1862</v>
      </c>
      <c r="E113" s="727" t="s">
        <v>5592</v>
      </c>
      <c r="F113" s="727" t="s">
        <v>5596</v>
      </c>
      <c r="G113" s="727" t="s">
        <v>615</v>
      </c>
      <c r="H113" s="731"/>
      <c r="I113" s="731"/>
      <c r="J113" s="727"/>
      <c r="K113" s="727"/>
      <c r="L113" s="731"/>
      <c r="M113" s="731"/>
      <c r="N113" s="727"/>
      <c r="O113" s="727"/>
      <c r="P113" s="731">
        <v>0.1</v>
      </c>
      <c r="Q113" s="731">
        <v>7.8</v>
      </c>
      <c r="R113" s="745"/>
      <c r="S113" s="732">
        <v>78</v>
      </c>
    </row>
    <row r="114" spans="1:19" ht="14.4" customHeight="1" x14ac:dyDescent="0.3">
      <c r="A114" s="726" t="s">
        <v>5590</v>
      </c>
      <c r="B114" s="727" t="s">
        <v>5591</v>
      </c>
      <c r="C114" s="727" t="s">
        <v>587</v>
      </c>
      <c r="D114" s="727" t="s">
        <v>1862</v>
      </c>
      <c r="E114" s="727" t="s">
        <v>5587</v>
      </c>
      <c r="F114" s="727" t="s">
        <v>5605</v>
      </c>
      <c r="G114" s="727" t="s">
        <v>5606</v>
      </c>
      <c r="H114" s="731">
        <v>8</v>
      </c>
      <c r="I114" s="731">
        <v>648</v>
      </c>
      <c r="J114" s="727">
        <v>0.97590361445783136</v>
      </c>
      <c r="K114" s="727">
        <v>81</v>
      </c>
      <c r="L114" s="731">
        <v>8</v>
      </c>
      <c r="M114" s="731">
        <v>664</v>
      </c>
      <c r="N114" s="727">
        <v>1</v>
      </c>
      <c r="O114" s="727">
        <v>83</v>
      </c>
      <c r="P114" s="731">
        <v>10</v>
      </c>
      <c r="Q114" s="731">
        <v>830</v>
      </c>
      <c r="R114" s="745">
        <v>1.25</v>
      </c>
      <c r="S114" s="732">
        <v>83</v>
      </c>
    </row>
    <row r="115" spans="1:19" ht="14.4" customHeight="1" x14ac:dyDescent="0.3">
      <c r="A115" s="726" t="s">
        <v>5590</v>
      </c>
      <c r="B115" s="727" t="s">
        <v>5591</v>
      </c>
      <c r="C115" s="727" t="s">
        <v>587</v>
      </c>
      <c r="D115" s="727" t="s">
        <v>1862</v>
      </c>
      <c r="E115" s="727" t="s">
        <v>5587</v>
      </c>
      <c r="F115" s="727" t="s">
        <v>5607</v>
      </c>
      <c r="G115" s="727" t="s">
        <v>5608</v>
      </c>
      <c r="H115" s="731"/>
      <c r="I115" s="731"/>
      <c r="J115" s="727"/>
      <c r="K115" s="727"/>
      <c r="L115" s="731"/>
      <c r="M115" s="731"/>
      <c r="N115" s="727"/>
      <c r="O115" s="727"/>
      <c r="P115" s="731">
        <v>1</v>
      </c>
      <c r="Q115" s="731">
        <v>106</v>
      </c>
      <c r="R115" s="745"/>
      <c r="S115" s="732">
        <v>106</v>
      </c>
    </row>
    <row r="116" spans="1:19" ht="14.4" customHeight="1" x14ac:dyDescent="0.3">
      <c r="A116" s="726" t="s">
        <v>5590</v>
      </c>
      <c r="B116" s="727" t="s">
        <v>5591</v>
      </c>
      <c r="C116" s="727" t="s">
        <v>587</v>
      </c>
      <c r="D116" s="727" t="s">
        <v>1862</v>
      </c>
      <c r="E116" s="727" t="s">
        <v>5587</v>
      </c>
      <c r="F116" s="727" t="s">
        <v>5609</v>
      </c>
      <c r="G116" s="727" t="s">
        <v>5610</v>
      </c>
      <c r="H116" s="731">
        <v>4</v>
      </c>
      <c r="I116" s="731">
        <v>140</v>
      </c>
      <c r="J116" s="727">
        <v>0.94594594594594594</v>
      </c>
      <c r="K116" s="727">
        <v>35</v>
      </c>
      <c r="L116" s="731">
        <v>4</v>
      </c>
      <c r="M116" s="731">
        <v>148</v>
      </c>
      <c r="N116" s="727">
        <v>1</v>
      </c>
      <c r="O116" s="727">
        <v>37</v>
      </c>
      <c r="P116" s="731">
        <v>5</v>
      </c>
      <c r="Q116" s="731">
        <v>185</v>
      </c>
      <c r="R116" s="745">
        <v>1.25</v>
      </c>
      <c r="S116" s="732">
        <v>37</v>
      </c>
    </row>
    <row r="117" spans="1:19" ht="14.4" customHeight="1" x14ac:dyDescent="0.3">
      <c r="A117" s="726" t="s">
        <v>5590</v>
      </c>
      <c r="B117" s="727" t="s">
        <v>5591</v>
      </c>
      <c r="C117" s="727" t="s">
        <v>587</v>
      </c>
      <c r="D117" s="727" t="s">
        <v>1862</v>
      </c>
      <c r="E117" s="727" t="s">
        <v>5587</v>
      </c>
      <c r="F117" s="727" t="s">
        <v>5618</v>
      </c>
      <c r="G117" s="727" t="s">
        <v>5619</v>
      </c>
      <c r="H117" s="731"/>
      <c r="I117" s="731"/>
      <c r="J117" s="727"/>
      <c r="K117" s="727"/>
      <c r="L117" s="731">
        <v>1</v>
      </c>
      <c r="M117" s="731">
        <v>207</v>
      </c>
      <c r="N117" s="727">
        <v>1</v>
      </c>
      <c r="O117" s="727">
        <v>207</v>
      </c>
      <c r="P117" s="731"/>
      <c r="Q117" s="731"/>
      <c r="R117" s="745"/>
      <c r="S117" s="732"/>
    </row>
    <row r="118" spans="1:19" ht="14.4" customHeight="1" x14ac:dyDescent="0.3">
      <c r="A118" s="726" t="s">
        <v>5590</v>
      </c>
      <c r="B118" s="727" t="s">
        <v>5591</v>
      </c>
      <c r="C118" s="727" t="s">
        <v>587</v>
      </c>
      <c r="D118" s="727" t="s">
        <v>1862</v>
      </c>
      <c r="E118" s="727" t="s">
        <v>5587</v>
      </c>
      <c r="F118" s="727" t="s">
        <v>5624</v>
      </c>
      <c r="G118" s="727" t="s">
        <v>5625</v>
      </c>
      <c r="H118" s="731"/>
      <c r="I118" s="731"/>
      <c r="J118" s="727"/>
      <c r="K118" s="727"/>
      <c r="L118" s="731"/>
      <c r="M118" s="731"/>
      <c r="N118" s="727"/>
      <c r="O118" s="727"/>
      <c r="P118" s="731">
        <v>1</v>
      </c>
      <c r="Q118" s="731">
        <v>99</v>
      </c>
      <c r="R118" s="745"/>
      <c r="S118" s="732">
        <v>99</v>
      </c>
    </row>
    <row r="119" spans="1:19" ht="14.4" customHeight="1" x14ac:dyDescent="0.3">
      <c r="A119" s="726" t="s">
        <v>5590</v>
      </c>
      <c r="B119" s="727" t="s">
        <v>5591</v>
      </c>
      <c r="C119" s="727" t="s">
        <v>587</v>
      </c>
      <c r="D119" s="727" t="s">
        <v>1862</v>
      </c>
      <c r="E119" s="727" t="s">
        <v>5587</v>
      </c>
      <c r="F119" s="727" t="s">
        <v>5626</v>
      </c>
      <c r="G119" s="727" t="s">
        <v>5627</v>
      </c>
      <c r="H119" s="731"/>
      <c r="I119" s="731"/>
      <c r="J119" s="727"/>
      <c r="K119" s="727"/>
      <c r="L119" s="731"/>
      <c r="M119" s="731"/>
      <c r="N119" s="727"/>
      <c r="O119" s="727"/>
      <c r="P119" s="731">
        <v>1</v>
      </c>
      <c r="Q119" s="731">
        <v>97</v>
      </c>
      <c r="R119" s="745"/>
      <c r="S119" s="732">
        <v>97</v>
      </c>
    </row>
    <row r="120" spans="1:19" ht="14.4" customHeight="1" x14ac:dyDescent="0.3">
      <c r="A120" s="726" t="s">
        <v>5590</v>
      </c>
      <c r="B120" s="727" t="s">
        <v>5591</v>
      </c>
      <c r="C120" s="727" t="s">
        <v>587</v>
      </c>
      <c r="D120" s="727" t="s">
        <v>1862</v>
      </c>
      <c r="E120" s="727" t="s">
        <v>5587</v>
      </c>
      <c r="F120" s="727" t="s">
        <v>5628</v>
      </c>
      <c r="G120" s="727" t="s">
        <v>5629</v>
      </c>
      <c r="H120" s="731">
        <v>421</v>
      </c>
      <c r="I120" s="731">
        <v>49678</v>
      </c>
      <c r="J120" s="727">
        <v>0.79489887352790578</v>
      </c>
      <c r="K120" s="727">
        <v>118</v>
      </c>
      <c r="L120" s="731">
        <v>496</v>
      </c>
      <c r="M120" s="731">
        <v>62496</v>
      </c>
      <c r="N120" s="727">
        <v>1</v>
      </c>
      <c r="O120" s="727">
        <v>126</v>
      </c>
      <c r="P120" s="731">
        <v>497</v>
      </c>
      <c r="Q120" s="731">
        <v>62622</v>
      </c>
      <c r="R120" s="745">
        <v>1.002016129032258</v>
      </c>
      <c r="S120" s="732">
        <v>126</v>
      </c>
    </row>
    <row r="121" spans="1:19" ht="14.4" customHeight="1" x14ac:dyDescent="0.3">
      <c r="A121" s="726" t="s">
        <v>5590</v>
      </c>
      <c r="B121" s="727" t="s">
        <v>5591</v>
      </c>
      <c r="C121" s="727" t="s">
        <v>587</v>
      </c>
      <c r="D121" s="727" t="s">
        <v>1862</v>
      </c>
      <c r="E121" s="727" t="s">
        <v>5587</v>
      </c>
      <c r="F121" s="727" t="s">
        <v>5640</v>
      </c>
      <c r="G121" s="727" t="s">
        <v>5641</v>
      </c>
      <c r="H121" s="731"/>
      <c r="I121" s="731"/>
      <c r="J121" s="727"/>
      <c r="K121" s="727"/>
      <c r="L121" s="731">
        <v>1</v>
      </c>
      <c r="M121" s="731">
        <v>1273</v>
      </c>
      <c r="N121" s="727">
        <v>1</v>
      </c>
      <c r="O121" s="727">
        <v>1273</v>
      </c>
      <c r="P121" s="731"/>
      <c r="Q121" s="731"/>
      <c r="R121" s="745"/>
      <c r="S121" s="732"/>
    </row>
    <row r="122" spans="1:19" ht="14.4" customHeight="1" x14ac:dyDescent="0.3">
      <c r="A122" s="726" t="s">
        <v>5590</v>
      </c>
      <c r="B122" s="727" t="s">
        <v>5591</v>
      </c>
      <c r="C122" s="727" t="s">
        <v>587</v>
      </c>
      <c r="D122" s="727" t="s">
        <v>1862</v>
      </c>
      <c r="E122" s="727" t="s">
        <v>5587</v>
      </c>
      <c r="F122" s="727" t="s">
        <v>5644</v>
      </c>
      <c r="G122" s="727" t="s">
        <v>5645</v>
      </c>
      <c r="H122" s="731">
        <v>7</v>
      </c>
      <c r="I122" s="731">
        <v>11459</v>
      </c>
      <c r="J122" s="727">
        <v>0.75922613131915462</v>
      </c>
      <c r="K122" s="727">
        <v>1637</v>
      </c>
      <c r="L122" s="731">
        <v>9</v>
      </c>
      <c r="M122" s="731">
        <v>15093</v>
      </c>
      <c r="N122" s="727">
        <v>1</v>
      </c>
      <c r="O122" s="727">
        <v>1677</v>
      </c>
      <c r="P122" s="731">
        <v>3</v>
      </c>
      <c r="Q122" s="731">
        <v>5034</v>
      </c>
      <c r="R122" s="745">
        <v>0.33353210097396147</v>
      </c>
      <c r="S122" s="732">
        <v>1678</v>
      </c>
    </row>
    <row r="123" spans="1:19" ht="14.4" customHeight="1" x14ac:dyDescent="0.3">
      <c r="A123" s="726" t="s">
        <v>5590</v>
      </c>
      <c r="B123" s="727" t="s">
        <v>5591</v>
      </c>
      <c r="C123" s="727" t="s">
        <v>587</v>
      </c>
      <c r="D123" s="727" t="s">
        <v>1862</v>
      </c>
      <c r="E123" s="727" t="s">
        <v>5587</v>
      </c>
      <c r="F123" s="727" t="s">
        <v>5648</v>
      </c>
      <c r="G123" s="727" t="s">
        <v>5649</v>
      </c>
      <c r="H123" s="731">
        <v>5</v>
      </c>
      <c r="I123" s="731">
        <v>6420</v>
      </c>
      <c r="J123" s="727">
        <v>2.4522536287242169</v>
      </c>
      <c r="K123" s="727">
        <v>1284</v>
      </c>
      <c r="L123" s="731">
        <v>2</v>
      </c>
      <c r="M123" s="731">
        <v>2618</v>
      </c>
      <c r="N123" s="727">
        <v>1</v>
      </c>
      <c r="O123" s="727">
        <v>1309</v>
      </c>
      <c r="P123" s="731">
        <v>4</v>
      </c>
      <c r="Q123" s="731">
        <v>5240</v>
      </c>
      <c r="R123" s="745">
        <v>2.0015278838808253</v>
      </c>
      <c r="S123" s="732">
        <v>1310</v>
      </c>
    </row>
    <row r="124" spans="1:19" ht="14.4" customHeight="1" x14ac:dyDescent="0.3">
      <c r="A124" s="726" t="s">
        <v>5590</v>
      </c>
      <c r="B124" s="727" t="s">
        <v>5591</v>
      </c>
      <c r="C124" s="727" t="s">
        <v>587</v>
      </c>
      <c r="D124" s="727" t="s">
        <v>1862</v>
      </c>
      <c r="E124" s="727" t="s">
        <v>5587</v>
      </c>
      <c r="F124" s="727" t="s">
        <v>5658</v>
      </c>
      <c r="G124" s="727" t="s">
        <v>5659</v>
      </c>
      <c r="H124" s="731"/>
      <c r="I124" s="731"/>
      <c r="J124" s="727"/>
      <c r="K124" s="727"/>
      <c r="L124" s="731">
        <v>505</v>
      </c>
      <c r="M124" s="731">
        <v>16833.259999999998</v>
      </c>
      <c r="N124" s="727">
        <v>1</v>
      </c>
      <c r="O124" s="727">
        <v>33.333188118811876</v>
      </c>
      <c r="P124" s="731">
        <v>569</v>
      </c>
      <c r="Q124" s="731">
        <v>18966.480000000003</v>
      </c>
      <c r="R124" s="745">
        <v>1.1267264926698695</v>
      </c>
      <c r="S124" s="732">
        <v>33.333005272407739</v>
      </c>
    </row>
    <row r="125" spans="1:19" ht="14.4" customHeight="1" x14ac:dyDescent="0.3">
      <c r="A125" s="726" t="s">
        <v>5590</v>
      </c>
      <c r="B125" s="727" t="s">
        <v>5591</v>
      </c>
      <c r="C125" s="727" t="s">
        <v>587</v>
      </c>
      <c r="D125" s="727" t="s">
        <v>1862</v>
      </c>
      <c r="E125" s="727" t="s">
        <v>5587</v>
      </c>
      <c r="F125" s="727" t="s">
        <v>5664</v>
      </c>
      <c r="G125" s="727" t="s">
        <v>5665</v>
      </c>
      <c r="H125" s="731">
        <v>16</v>
      </c>
      <c r="I125" s="731">
        <v>1312</v>
      </c>
      <c r="J125" s="727">
        <v>1.2713178294573644</v>
      </c>
      <c r="K125" s="727">
        <v>82</v>
      </c>
      <c r="L125" s="731">
        <v>12</v>
      </c>
      <c r="M125" s="731">
        <v>1032</v>
      </c>
      <c r="N125" s="727">
        <v>1</v>
      </c>
      <c r="O125" s="727">
        <v>86</v>
      </c>
      <c r="P125" s="731">
        <v>13</v>
      </c>
      <c r="Q125" s="731">
        <v>1118</v>
      </c>
      <c r="R125" s="745">
        <v>1.0833333333333333</v>
      </c>
      <c r="S125" s="732">
        <v>86</v>
      </c>
    </row>
    <row r="126" spans="1:19" ht="14.4" customHeight="1" x14ac:dyDescent="0.3">
      <c r="A126" s="726" t="s">
        <v>5590</v>
      </c>
      <c r="B126" s="727" t="s">
        <v>5591</v>
      </c>
      <c r="C126" s="727" t="s">
        <v>587</v>
      </c>
      <c r="D126" s="727" t="s">
        <v>1862</v>
      </c>
      <c r="E126" s="727" t="s">
        <v>5587</v>
      </c>
      <c r="F126" s="727" t="s">
        <v>5666</v>
      </c>
      <c r="G126" s="727" t="s">
        <v>5667</v>
      </c>
      <c r="H126" s="731">
        <v>9</v>
      </c>
      <c r="I126" s="731">
        <v>279</v>
      </c>
      <c r="J126" s="727">
        <v>4.359375</v>
      </c>
      <c r="K126" s="727">
        <v>31</v>
      </c>
      <c r="L126" s="731">
        <v>2</v>
      </c>
      <c r="M126" s="731">
        <v>64</v>
      </c>
      <c r="N126" s="727">
        <v>1</v>
      </c>
      <c r="O126" s="727">
        <v>32</v>
      </c>
      <c r="P126" s="731">
        <v>11</v>
      </c>
      <c r="Q126" s="731">
        <v>352</v>
      </c>
      <c r="R126" s="745">
        <v>5.5</v>
      </c>
      <c r="S126" s="732">
        <v>32</v>
      </c>
    </row>
    <row r="127" spans="1:19" ht="14.4" customHeight="1" x14ac:dyDescent="0.3">
      <c r="A127" s="726" t="s">
        <v>5590</v>
      </c>
      <c r="B127" s="727" t="s">
        <v>5591</v>
      </c>
      <c r="C127" s="727" t="s">
        <v>587</v>
      </c>
      <c r="D127" s="727" t="s">
        <v>1862</v>
      </c>
      <c r="E127" s="727" t="s">
        <v>5587</v>
      </c>
      <c r="F127" s="727" t="s">
        <v>5588</v>
      </c>
      <c r="G127" s="727" t="s">
        <v>5589</v>
      </c>
      <c r="H127" s="731">
        <v>177</v>
      </c>
      <c r="I127" s="731">
        <v>41595</v>
      </c>
      <c r="J127" s="727">
        <v>1.1197103477979973</v>
      </c>
      <c r="K127" s="727">
        <v>235</v>
      </c>
      <c r="L127" s="731">
        <v>148</v>
      </c>
      <c r="M127" s="731">
        <v>37148</v>
      </c>
      <c r="N127" s="727">
        <v>1</v>
      </c>
      <c r="O127" s="727">
        <v>251</v>
      </c>
      <c r="P127" s="731">
        <v>163</v>
      </c>
      <c r="Q127" s="731">
        <v>40913</v>
      </c>
      <c r="R127" s="745">
        <v>1.1013513513513513</v>
      </c>
      <c r="S127" s="732">
        <v>251</v>
      </c>
    </row>
    <row r="128" spans="1:19" ht="14.4" customHeight="1" x14ac:dyDescent="0.3">
      <c r="A128" s="726" t="s">
        <v>5590</v>
      </c>
      <c r="B128" s="727" t="s">
        <v>5591</v>
      </c>
      <c r="C128" s="727" t="s">
        <v>587</v>
      </c>
      <c r="D128" s="727" t="s">
        <v>1862</v>
      </c>
      <c r="E128" s="727" t="s">
        <v>5587</v>
      </c>
      <c r="F128" s="727" t="s">
        <v>5687</v>
      </c>
      <c r="G128" s="727" t="s">
        <v>5688</v>
      </c>
      <c r="H128" s="731">
        <v>1</v>
      </c>
      <c r="I128" s="731">
        <v>179</v>
      </c>
      <c r="J128" s="727"/>
      <c r="K128" s="727">
        <v>179</v>
      </c>
      <c r="L128" s="731"/>
      <c r="M128" s="731"/>
      <c r="N128" s="727"/>
      <c r="O128" s="727"/>
      <c r="P128" s="731">
        <v>1</v>
      </c>
      <c r="Q128" s="731">
        <v>183</v>
      </c>
      <c r="R128" s="745"/>
      <c r="S128" s="732">
        <v>183</v>
      </c>
    </row>
    <row r="129" spans="1:19" ht="14.4" customHeight="1" x14ac:dyDescent="0.3">
      <c r="A129" s="726" t="s">
        <v>5590</v>
      </c>
      <c r="B129" s="727" t="s">
        <v>5591</v>
      </c>
      <c r="C129" s="727" t="s">
        <v>587</v>
      </c>
      <c r="D129" s="727" t="s">
        <v>1862</v>
      </c>
      <c r="E129" s="727" t="s">
        <v>5587</v>
      </c>
      <c r="F129" s="727" t="s">
        <v>5693</v>
      </c>
      <c r="G129" s="727" t="s">
        <v>5694</v>
      </c>
      <c r="H129" s="731">
        <v>2</v>
      </c>
      <c r="I129" s="731">
        <v>974</v>
      </c>
      <c r="J129" s="727"/>
      <c r="K129" s="727">
        <v>487</v>
      </c>
      <c r="L129" s="731"/>
      <c r="M129" s="731"/>
      <c r="N129" s="727"/>
      <c r="O129" s="727"/>
      <c r="P129" s="731">
        <v>1</v>
      </c>
      <c r="Q129" s="731">
        <v>500</v>
      </c>
      <c r="R129" s="745"/>
      <c r="S129" s="732">
        <v>500</v>
      </c>
    </row>
    <row r="130" spans="1:19" ht="14.4" customHeight="1" x14ac:dyDescent="0.3">
      <c r="A130" s="726" t="s">
        <v>5590</v>
      </c>
      <c r="B130" s="727" t="s">
        <v>5591</v>
      </c>
      <c r="C130" s="727" t="s">
        <v>587</v>
      </c>
      <c r="D130" s="727" t="s">
        <v>1862</v>
      </c>
      <c r="E130" s="727" t="s">
        <v>5587</v>
      </c>
      <c r="F130" s="727" t="s">
        <v>5707</v>
      </c>
      <c r="G130" s="727" t="s">
        <v>5708</v>
      </c>
      <c r="H130" s="731">
        <v>1</v>
      </c>
      <c r="I130" s="731">
        <v>935</v>
      </c>
      <c r="J130" s="727"/>
      <c r="K130" s="727">
        <v>935</v>
      </c>
      <c r="L130" s="731"/>
      <c r="M130" s="731"/>
      <c r="N130" s="727"/>
      <c r="O130" s="727"/>
      <c r="P130" s="731">
        <v>4</v>
      </c>
      <c r="Q130" s="731">
        <v>3792</v>
      </c>
      <c r="R130" s="745"/>
      <c r="S130" s="732">
        <v>948</v>
      </c>
    </row>
    <row r="131" spans="1:19" ht="14.4" customHeight="1" x14ac:dyDescent="0.3">
      <c r="A131" s="726" t="s">
        <v>5590</v>
      </c>
      <c r="B131" s="727" t="s">
        <v>5591</v>
      </c>
      <c r="C131" s="727" t="s">
        <v>587</v>
      </c>
      <c r="D131" s="727" t="s">
        <v>1863</v>
      </c>
      <c r="E131" s="727" t="s">
        <v>5592</v>
      </c>
      <c r="F131" s="727" t="s">
        <v>5593</v>
      </c>
      <c r="G131" s="727" t="s">
        <v>5594</v>
      </c>
      <c r="H131" s="731">
        <v>0.4</v>
      </c>
      <c r="I131" s="731">
        <v>60.42</v>
      </c>
      <c r="J131" s="727">
        <v>2</v>
      </c>
      <c r="K131" s="727">
        <v>151.04999999999998</v>
      </c>
      <c r="L131" s="731">
        <v>0.2</v>
      </c>
      <c r="M131" s="731">
        <v>30.21</v>
      </c>
      <c r="N131" s="727">
        <v>1</v>
      </c>
      <c r="O131" s="727">
        <v>151.04999999999998</v>
      </c>
      <c r="P131" s="731"/>
      <c r="Q131" s="731"/>
      <c r="R131" s="745"/>
      <c r="S131" s="732"/>
    </row>
    <row r="132" spans="1:19" ht="14.4" customHeight="1" x14ac:dyDescent="0.3">
      <c r="A132" s="726" t="s">
        <v>5590</v>
      </c>
      <c r="B132" s="727" t="s">
        <v>5591</v>
      </c>
      <c r="C132" s="727" t="s">
        <v>587</v>
      </c>
      <c r="D132" s="727" t="s">
        <v>1863</v>
      </c>
      <c r="E132" s="727" t="s">
        <v>5587</v>
      </c>
      <c r="F132" s="727" t="s">
        <v>5605</v>
      </c>
      <c r="G132" s="727" t="s">
        <v>5606</v>
      </c>
      <c r="H132" s="731">
        <v>23</v>
      </c>
      <c r="I132" s="731">
        <v>1863</v>
      </c>
      <c r="J132" s="727">
        <v>2.4939759036144578</v>
      </c>
      <c r="K132" s="727">
        <v>81</v>
      </c>
      <c r="L132" s="731">
        <v>9</v>
      </c>
      <c r="M132" s="731">
        <v>747</v>
      </c>
      <c r="N132" s="727">
        <v>1</v>
      </c>
      <c r="O132" s="727">
        <v>83</v>
      </c>
      <c r="P132" s="731">
        <v>1</v>
      </c>
      <c r="Q132" s="731">
        <v>83</v>
      </c>
      <c r="R132" s="745">
        <v>0.1111111111111111</v>
      </c>
      <c r="S132" s="732">
        <v>83</v>
      </c>
    </row>
    <row r="133" spans="1:19" ht="14.4" customHeight="1" x14ac:dyDescent="0.3">
      <c r="A133" s="726" t="s">
        <v>5590</v>
      </c>
      <c r="B133" s="727" t="s">
        <v>5591</v>
      </c>
      <c r="C133" s="727" t="s">
        <v>587</v>
      </c>
      <c r="D133" s="727" t="s">
        <v>1863</v>
      </c>
      <c r="E133" s="727" t="s">
        <v>5587</v>
      </c>
      <c r="F133" s="727" t="s">
        <v>5607</v>
      </c>
      <c r="G133" s="727" t="s">
        <v>5608</v>
      </c>
      <c r="H133" s="731">
        <v>528</v>
      </c>
      <c r="I133" s="731">
        <v>54912</v>
      </c>
      <c r="J133" s="727">
        <v>1.9475102851468293</v>
      </c>
      <c r="K133" s="727">
        <v>104</v>
      </c>
      <c r="L133" s="731">
        <v>266</v>
      </c>
      <c r="M133" s="731">
        <v>28196</v>
      </c>
      <c r="N133" s="727">
        <v>1</v>
      </c>
      <c r="O133" s="727">
        <v>106</v>
      </c>
      <c r="P133" s="731">
        <v>230</v>
      </c>
      <c r="Q133" s="731">
        <v>24380</v>
      </c>
      <c r="R133" s="745">
        <v>0.86466165413533835</v>
      </c>
      <c r="S133" s="732">
        <v>106</v>
      </c>
    </row>
    <row r="134" spans="1:19" ht="14.4" customHeight="1" x14ac:dyDescent="0.3">
      <c r="A134" s="726" t="s">
        <v>5590</v>
      </c>
      <c r="B134" s="727" t="s">
        <v>5591</v>
      </c>
      <c r="C134" s="727" t="s">
        <v>587</v>
      </c>
      <c r="D134" s="727" t="s">
        <v>1863</v>
      </c>
      <c r="E134" s="727" t="s">
        <v>5587</v>
      </c>
      <c r="F134" s="727" t="s">
        <v>5609</v>
      </c>
      <c r="G134" s="727" t="s">
        <v>5610</v>
      </c>
      <c r="H134" s="731">
        <v>10</v>
      </c>
      <c r="I134" s="731">
        <v>350</v>
      </c>
      <c r="J134" s="727">
        <v>1.5765765765765767</v>
      </c>
      <c r="K134" s="727">
        <v>35</v>
      </c>
      <c r="L134" s="731">
        <v>6</v>
      </c>
      <c r="M134" s="731">
        <v>222</v>
      </c>
      <c r="N134" s="727">
        <v>1</v>
      </c>
      <c r="O134" s="727">
        <v>37</v>
      </c>
      <c r="P134" s="731">
        <v>8</v>
      </c>
      <c r="Q134" s="731">
        <v>296</v>
      </c>
      <c r="R134" s="745">
        <v>1.3333333333333333</v>
      </c>
      <c r="S134" s="732">
        <v>37</v>
      </c>
    </row>
    <row r="135" spans="1:19" ht="14.4" customHeight="1" x14ac:dyDescent="0.3">
      <c r="A135" s="726" t="s">
        <v>5590</v>
      </c>
      <c r="B135" s="727" t="s">
        <v>5591</v>
      </c>
      <c r="C135" s="727" t="s">
        <v>587</v>
      </c>
      <c r="D135" s="727" t="s">
        <v>1863</v>
      </c>
      <c r="E135" s="727" t="s">
        <v>5587</v>
      </c>
      <c r="F135" s="727" t="s">
        <v>5628</v>
      </c>
      <c r="G135" s="727" t="s">
        <v>5629</v>
      </c>
      <c r="H135" s="731">
        <v>702</v>
      </c>
      <c r="I135" s="731">
        <v>82836</v>
      </c>
      <c r="J135" s="727">
        <v>0.81566820276497698</v>
      </c>
      <c r="K135" s="727">
        <v>118</v>
      </c>
      <c r="L135" s="731">
        <v>806</v>
      </c>
      <c r="M135" s="731">
        <v>101556</v>
      </c>
      <c r="N135" s="727">
        <v>1</v>
      </c>
      <c r="O135" s="727">
        <v>126</v>
      </c>
      <c r="P135" s="731">
        <v>372</v>
      </c>
      <c r="Q135" s="731">
        <v>46872</v>
      </c>
      <c r="R135" s="745">
        <v>0.46153846153846156</v>
      </c>
      <c r="S135" s="732">
        <v>126</v>
      </c>
    </row>
    <row r="136" spans="1:19" ht="14.4" customHeight="1" x14ac:dyDescent="0.3">
      <c r="A136" s="726" t="s">
        <v>5590</v>
      </c>
      <c r="B136" s="727" t="s">
        <v>5591</v>
      </c>
      <c r="C136" s="727" t="s">
        <v>587</v>
      </c>
      <c r="D136" s="727" t="s">
        <v>1863</v>
      </c>
      <c r="E136" s="727" t="s">
        <v>5587</v>
      </c>
      <c r="F136" s="727" t="s">
        <v>5648</v>
      </c>
      <c r="G136" s="727" t="s">
        <v>5649</v>
      </c>
      <c r="H136" s="731">
        <v>1</v>
      </c>
      <c r="I136" s="731">
        <v>1284</v>
      </c>
      <c r="J136" s="727"/>
      <c r="K136" s="727">
        <v>1284</v>
      </c>
      <c r="L136" s="731"/>
      <c r="M136" s="731"/>
      <c r="N136" s="727"/>
      <c r="O136" s="727"/>
      <c r="P136" s="731"/>
      <c r="Q136" s="731"/>
      <c r="R136" s="745"/>
      <c r="S136" s="732"/>
    </row>
    <row r="137" spans="1:19" ht="14.4" customHeight="1" x14ac:dyDescent="0.3">
      <c r="A137" s="726" t="s">
        <v>5590</v>
      </c>
      <c r="B137" s="727" t="s">
        <v>5591</v>
      </c>
      <c r="C137" s="727" t="s">
        <v>587</v>
      </c>
      <c r="D137" s="727" t="s">
        <v>1863</v>
      </c>
      <c r="E137" s="727" t="s">
        <v>5587</v>
      </c>
      <c r="F137" s="727" t="s">
        <v>5654</v>
      </c>
      <c r="G137" s="727" t="s">
        <v>5655</v>
      </c>
      <c r="H137" s="731">
        <v>1</v>
      </c>
      <c r="I137" s="731">
        <v>157</v>
      </c>
      <c r="J137" s="727"/>
      <c r="K137" s="727">
        <v>157</v>
      </c>
      <c r="L137" s="731"/>
      <c r="M137" s="731"/>
      <c r="N137" s="727"/>
      <c r="O137" s="727"/>
      <c r="P137" s="731">
        <v>1</v>
      </c>
      <c r="Q137" s="731">
        <v>163</v>
      </c>
      <c r="R137" s="745"/>
      <c r="S137" s="732">
        <v>163</v>
      </c>
    </row>
    <row r="138" spans="1:19" ht="14.4" customHeight="1" x14ac:dyDescent="0.3">
      <c r="A138" s="726" t="s">
        <v>5590</v>
      </c>
      <c r="B138" s="727" t="s">
        <v>5591</v>
      </c>
      <c r="C138" s="727" t="s">
        <v>587</v>
      </c>
      <c r="D138" s="727" t="s">
        <v>1863</v>
      </c>
      <c r="E138" s="727" t="s">
        <v>5587</v>
      </c>
      <c r="F138" s="727" t="s">
        <v>5658</v>
      </c>
      <c r="G138" s="727" t="s">
        <v>5659</v>
      </c>
      <c r="H138" s="731"/>
      <c r="I138" s="731"/>
      <c r="J138" s="727"/>
      <c r="K138" s="727"/>
      <c r="L138" s="731">
        <v>608</v>
      </c>
      <c r="M138" s="731">
        <v>20266.620000000017</v>
      </c>
      <c r="N138" s="727">
        <v>1</v>
      </c>
      <c r="O138" s="727">
        <v>33.333256578947399</v>
      </c>
      <c r="P138" s="731">
        <v>614</v>
      </c>
      <c r="Q138" s="731">
        <v>20466.62</v>
      </c>
      <c r="R138" s="745">
        <v>1.009868443776021</v>
      </c>
      <c r="S138" s="732">
        <v>33.333257328990229</v>
      </c>
    </row>
    <row r="139" spans="1:19" ht="14.4" customHeight="1" x14ac:dyDescent="0.3">
      <c r="A139" s="726" t="s">
        <v>5590</v>
      </c>
      <c r="B139" s="727" t="s">
        <v>5591</v>
      </c>
      <c r="C139" s="727" t="s">
        <v>587</v>
      </c>
      <c r="D139" s="727" t="s">
        <v>1863</v>
      </c>
      <c r="E139" s="727" t="s">
        <v>5587</v>
      </c>
      <c r="F139" s="727" t="s">
        <v>5664</v>
      </c>
      <c r="G139" s="727" t="s">
        <v>5665</v>
      </c>
      <c r="H139" s="731">
        <v>2</v>
      </c>
      <c r="I139" s="731">
        <v>164</v>
      </c>
      <c r="J139" s="727">
        <v>1.9069767441860466</v>
      </c>
      <c r="K139" s="727">
        <v>82</v>
      </c>
      <c r="L139" s="731">
        <v>1</v>
      </c>
      <c r="M139" s="731">
        <v>86</v>
      </c>
      <c r="N139" s="727">
        <v>1</v>
      </c>
      <c r="O139" s="727">
        <v>86</v>
      </c>
      <c r="P139" s="731"/>
      <c r="Q139" s="731"/>
      <c r="R139" s="745"/>
      <c r="S139" s="732"/>
    </row>
    <row r="140" spans="1:19" ht="14.4" customHeight="1" x14ac:dyDescent="0.3">
      <c r="A140" s="726" t="s">
        <v>5590</v>
      </c>
      <c r="B140" s="727" t="s">
        <v>5591</v>
      </c>
      <c r="C140" s="727" t="s">
        <v>587</v>
      </c>
      <c r="D140" s="727" t="s">
        <v>1863</v>
      </c>
      <c r="E140" s="727" t="s">
        <v>5587</v>
      </c>
      <c r="F140" s="727" t="s">
        <v>5666</v>
      </c>
      <c r="G140" s="727" t="s">
        <v>5667</v>
      </c>
      <c r="H140" s="731">
        <v>1</v>
      </c>
      <c r="I140" s="731">
        <v>31</v>
      </c>
      <c r="J140" s="727">
        <v>0.96875</v>
      </c>
      <c r="K140" s="727">
        <v>31</v>
      </c>
      <c r="L140" s="731">
        <v>1</v>
      </c>
      <c r="M140" s="731">
        <v>32</v>
      </c>
      <c r="N140" s="727">
        <v>1</v>
      </c>
      <c r="O140" s="727">
        <v>32</v>
      </c>
      <c r="P140" s="731"/>
      <c r="Q140" s="731"/>
      <c r="R140" s="745"/>
      <c r="S140" s="732"/>
    </row>
    <row r="141" spans="1:19" ht="14.4" customHeight="1" x14ac:dyDescent="0.3">
      <c r="A141" s="726" t="s">
        <v>5590</v>
      </c>
      <c r="B141" s="727" t="s">
        <v>5591</v>
      </c>
      <c r="C141" s="727" t="s">
        <v>587</v>
      </c>
      <c r="D141" s="727" t="s">
        <v>1863</v>
      </c>
      <c r="E141" s="727" t="s">
        <v>5587</v>
      </c>
      <c r="F141" s="727" t="s">
        <v>5588</v>
      </c>
      <c r="G141" s="727" t="s">
        <v>5589</v>
      </c>
      <c r="H141" s="731">
        <v>118</v>
      </c>
      <c r="I141" s="731">
        <v>27730</v>
      </c>
      <c r="J141" s="727">
        <v>110.4780876494024</v>
      </c>
      <c r="K141" s="727">
        <v>235</v>
      </c>
      <c r="L141" s="731">
        <v>1</v>
      </c>
      <c r="M141" s="731">
        <v>251</v>
      </c>
      <c r="N141" s="727">
        <v>1</v>
      </c>
      <c r="O141" s="727">
        <v>251</v>
      </c>
      <c r="P141" s="731">
        <v>349</v>
      </c>
      <c r="Q141" s="731">
        <v>87599</v>
      </c>
      <c r="R141" s="745">
        <v>349</v>
      </c>
      <c r="S141" s="732">
        <v>251</v>
      </c>
    </row>
    <row r="142" spans="1:19" ht="14.4" customHeight="1" x14ac:dyDescent="0.3">
      <c r="A142" s="726" t="s">
        <v>5590</v>
      </c>
      <c r="B142" s="727" t="s">
        <v>5591</v>
      </c>
      <c r="C142" s="727" t="s">
        <v>587</v>
      </c>
      <c r="D142" s="727" t="s">
        <v>1863</v>
      </c>
      <c r="E142" s="727" t="s">
        <v>5587</v>
      </c>
      <c r="F142" s="727" t="s">
        <v>5693</v>
      </c>
      <c r="G142" s="727" t="s">
        <v>5694</v>
      </c>
      <c r="H142" s="731"/>
      <c r="I142" s="731"/>
      <c r="J142" s="727"/>
      <c r="K142" s="727"/>
      <c r="L142" s="731">
        <v>1</v>
      </c>
      <c r="M142" s="731">
        <v>500</v>
      </c>
      <c r="N142" s="727">
        <v>1</v>
      </c>
      <c r="O142" s="727">
        <v>500</v>
      </c>
      <c r="P142" s="731"/>
      <c r="Q142" s="731"/>
      <c r="R142" s="745"/>
      <c r="S142" s="732"/>
    </row>
    <row r="143" spans="1:19" ht="14.4" customHeight="1" x14ac:dyDescent="0.3">
      <c r="A143" s="726" t="s">
        <v>5590</v>
      </c>
      <c r="B143" s="727" t="s">
        <v>5591</v>
      </c>
      <c r="C143" s="727" t="s">
        <v>587</v>
      </c>
      <c r="D143" s="727" t="s">
        <v>1864</v>
      </c>
      <c r="E143" s="727" t="s">
        <v>5592</v>
      </c>
      <c r="F143" s="727" t="s">
        <v>5593</v>
      </c>
      <c r="G143" s="727" t="s">
        <v>5594</v>
      </c>
      <c r="H143" s="731"/>
      <c r="I143" s="731"/>
      <c r="J143" s="727"/>
      <c r="K143" s="727"/>
      <c r="L143" s="731"/>
      <c r="M143" s="731"/>
      <c r="N143" s="727"/>
      <c r="O143" s="727"/>
      <c r="P143" s="731">
        <v>0.3</v>
      </c>
      <c r="Q143" s="731">
        <v>45.32</v>
      </c>
      <c r="R143" s="745"/>
      <c r="S143" s="732">
        <v>151.06666666666666</v>
      </c>
    </row>
    <row r="144" spans="1:19" ht="14.4" customHeight="1" x14ac:dyDescent="0.3">
      <c r="A144" s="726" t="s">
        <v>5590</v>
      </c>
      <c r="B144" s="727" t="s">
        <v>5591</v>
      </c>
      <c r="C144" s="727" t="s">
        <v>587</v>
      </c>
      <c r="D144" s="727" t="s">
        <v>1864</v>
      </c>
      <c r="E144" s="727" t="s">
        <v>5587</v>
      </c>
      <c r="F144" s="727" t="s">
        <v>5605</v>
      </c>
      <c r="G144" s="727" t="s">
        <v>5606</v>
      </c>
      <c r="H144" s="731"/>
      <c r="I144" s="731"/>
      <c r="J144" s="727"/>
      <c r="K144" s="727"/>
      <c r="L144" s="731"/>
      <c r="M144" s="731"/>
      <c r="N144" s="727"/>
      <c r="O144" s="727"/>
      <c r="P144" s="731">
        <v>5</v>
      </c>
      <c r="Q144" s="731">
        <v>415</v>
      </c>
      <c r="R144" s="745"/>
      <c r="S144" s="732">
        <v>83</v>
      </c>
    </row>
    <row r="145" spans="1:19" ht="14.4" customHeight="1" x14ac:dyDescent="0.3">
      <c r="A145" s="726" t="s">
        <v>5590</v>
      </c>
      <c r="B145" s="727" t="s">
        <v>5591</v>
      </c>
      <c r="C145" s="727" t="s">
        <v>587</v>
      </c>
      <c r="D145" s="727" t="s">
        <v>1864</v>
      </c>
      <c r="E145" s="727" t="s">
        <v>5587</v>
      </c>
      <c r="F145" s="727" t="s">
        <v>5607</v>
      </c>
      <c r="G145" s="727" t="s">
        <v>5608</v>
      </c>
      <c r="H145" s="731"/>
      <c r="I145" s="731"/>
      <c r="J145" s="727"/>
      <c r="K145" s="727"/>
      <c r="L145" s="731"/>
      <c r="M145" s="731"/>
      <c r="N145" s="727"/>
      <c r="O145" s="727"/>
      <c r="P145" s="731">
        <v>1</v>
      </c>
      <c r="Q145" s="731">
        <v>106</v>
      </c>
      <c r="R145" s="745"/>
      <c r="S145" s="732">
        <v>106</v>
      </c>
    </row>
    <row r="146" spans="1:19" ht="14.4" customHeight="1" x14ac:dyDescent="0.3">
      <c r="A146" s="726" t="s">
        <v>5590</v>
      </c>
      <c r="B146" s="727" t="s">
        <v>5591</v>
      </c>
      <c r="C146" s="727" t="s">
        <v>587</v>
      </c>
      <c r="D146" s="727" t="s">
        <v>1864</v>
      </c>
      <c r="E146" s="727" t="s">
        <v>5587</v>
      </c>
      <c r="F146" s="727" t="s">
        <v>5609</v>
      </c>
      <c r="G146" s="727" t="s">
        <v>5610</v>
      </c>
      <c r="H146" s="731"/>
      <c r="I146" s="731"/>
      <c r="J146" s="727"/>
      <c r="K146" s="727"/>
      <c r="L146" s="731"/>
      <c r="M146" s="731"/>
      <c r="N146" s="727"/>
      <c r="O146" s="727"/>
      <c r="P146" s="731">
        <v>5</v>
      </c>
      <c r="Q146" s="731">
        <v>185</v>
      </c>
      <c r="R146" s="745"/>
      <c r="S146" s="732">
        <v>37</v>
      </c>
    </row>
    <row r="147" spans="1:19" ht="14.4" customHeight="1" x14ac:dyDescent="0.3">
      <c r="A147" s="726" t="s">
        <v>5590</v>
      </c>
      <c r="B147" s="727" t="s">
        <v>5591</v>
      </c>
      <c r="C147" s="727" t="s">
        <v>587</v>
      </c>
      <c r="D147" s="727" t="s">
        <v>1864</v>
      </c>
      <c r="E147" s="727" t="s">
        <v>5587</v>
      </c>
      <c r="F147" s="727" t="s">
        <v>5628</v>
      </c>
      <c r="G147" s="727" t="s">
        <v>5629</v>
      </c>
      <c r="H147" s="731"/>
      <c r="I147" s="731"/>
      <c r="J147" s="727"/>
      <c r="K147" s="727"/>
      <c r="L147" s="731"/>
      <c r="M147" s="731"/>
      <c r="N147" s="727"/>
      <c r="O147" s="727"/>
      <c r="P147" s="731">
        <v>19</v>
      </c>
      <c r="Q147" s="731">
        <v>2394</v>
      </c>
      <c r="R147" s="745"/>
      <c r="S147" s="732">
        <v>126</v>
      </c>
    </row>
    <row r="148" spans="1:19" ht="14.4" customHeight="1" x14ac:dyDescent="0.3">
      <c r="A148" s="726" t="s">
        <v>5590</v>
      </c>
      <c r="B148" s="727" t="s">
        <v>5591</v>
      </c>
      <c r="C148" s="727" t="s">
        <v>587</v>
      </c>
      <c r="D148" s="727" t="s">
        <v>1864</v>
      </c>
      <c r="E148" s="727" t="s">
        <v>5587</v>
      </c>
      <c r="F148" s="727" t="s">
        <v>5648</v>
      </c>
      <c r="G148" s="727" t="s">
        <v>5649</v>
      </c>
      <c r="H148" s="731"/>
      <c r="I148" s="731"/>
      <c r="J148" s="727"/>
      <c r="K148" s="727"/>
      <c r="L148" s="731"/>
      <c r="M148" s="731"/>
      <c r="N148" s="727"/>
      <c r="O148" s="727"/>
      <c r="P148" s="731">
        <v>1</v>
      </c>
      <c r="Q148" s="731">
        <v>1310</v>
      </c>
      <c r="R148" s="745"/>
      <c r="S148" s="732">
        <v>1310</v>
      </c>
    </row>
    <row r="149" spans="1:19" ht="14.4" customHeight="1" x14ac:dyDescent="0.3">
      <c r="A149" s="726" t="s">
        <v>5590</v>
      </c>
      <c r="B149" s="727" t="s">
        <v>5591</v>
      </c>
      <c r="C149" s="727" t="s">
        <v>587</v>
      </c>
      <c r="D149" s="727" t="s">
        <v>1864</v>
      </c>
      <c r="E149" s="727" t="s">
        <v>5587</v>
      </c>
      <c r="F149" s="727" t="s">
        <v>5658</v>
      </c>
      <c r="G149" s="727" t="s">
        <v>5659</v>
      </c>
      <c r="H149" s="731"/>
      <c r="I149" s="731"/>
      <c r="J149" s="727"/>
      <c r="K149" s="727"/>
      <c r="L149" s="731"/>
      <c r="M149" s="731"/>
      <c r="N149" s="727"/>
      <c r="O149" s="727"/>
      <c r="P149" s="731">
        <v>17</v>
      </c>
      <c r="Q149" s="731">
        <v>566.66999999999996</v>
      </c>
      <c r="R149" s="745"/>
      <c r="S149" s="732">
        <v>33.333529411764701</v>
      </c>
    </row>
    <row r="150" spans="1:19" ht="14.4" customHeight="1" x14ac:dyDescent="0.3">
      <c r="A150" s="726" t="s">
        <v>5590</v>
      </c>
      <c r="B150" s="727" t="s">
        <v>5591</v>
      </c>
      <c r="C150" s="727" t="s">
        <v>587</v>
      </c>
      <c r="D150" s="727" t="s">
        <v>1864</v>
      </c>
      <c r="E150" s="727" t="s">
        <v>5587</v>
      </c>
      <c r="F150" s="727" t="s">
        <v>5664</v>
      </c>
      <c r="G150" s="727" t="s">
        <v>5665</v>
      </c>
      <c r="H150" s="731"/>
      <c r="I150" s="731"/>
      <c r="J150" s="727"/>
      <c r="K150" s="727"/>
      <c r="L150" s="731"/>
      <c r="M150" s="731"/>
      <c r="N150" s="727"/>
      <c r="O150" s="727"/>
      <c r="P150" s="731">
        <v>1</v>
      </c>
      <c r="Q150" s="731">
        <v>86</v>
      </c>
      <c r="R150" s="745"/>
      <c r="S150" s="732">
        <v>86</v>
      </c>
    </row>
    <row r="151" spans="1:19" ht="14.4" customHeight="1" x14ac:dyDescent="0.3">
      <c r="A151" s="726" t="s">
        <v>5590</v>
      </c>
      <c r="B151" s="727" t="s">
        <v>5591</v>
      </c>
      <c r="C151" s="727" t="s">
        <v>587</v>
      </c>
      <c r="D151" s="727" t="s">
        <v>1864</v>
      </c>
      <c r="E151" s="727" t="s">
        <v>5587</v>
      </c>
      <c r="F151" s="727" t="s">
        <v>5666</v>
      </c>
      <c r="G151" s="727" t="s">
        <v>5667</v>
      </c>
      <c r="H151" s="731"/>
      <c r="I151" s="731"/>
      <c r="J151" s="727"/>
      <c r="K151" s="727"/>
      <c r="L151" s="731"/>
      <c r="M151" s="731"/>
      <c r="N151" s="727"/>
      <c r="O151" s="727"/>
      <c r="P151" s="731">
        <v>1</v>
      </c>
      <c r="Q151" s="731">
        <v>32</v>
      </c>
      <c r="R151" s="745"/>
      <c r="S151" s="732">
        <v>32</v>
      </c>
    </row>
    <row r="152" spans="1:19" ht="14.4" customHeight="1" x14ac:dyDescent="0.3">
      <c r="A152" s="726" t="s">
        <v>5590</v>
      </c>
      <c r="B152" s="727" t="s">
        <v>5591</v>
      </c>
      <c r="C152" s="727" t="s">
        <v>587</v>
      </c>
      <c r="D152" s="727" t="s">
        <v>1864</v>
      </c>
      <c r="E152" s="727" t="s">
        <v>5587</v>
      </c>
      <c r="F152" s="727" t="s">
        <v>5588</v>
      </c>
      <c r="G152" s="727" t="s">
        <v>5589</v>
      </c>
      <c r="H152" s="731"/>
      <c r="I152" s="731"/>
      <c r="J152" s="727"/>
      <c r="K152" s="727"/>
      <c r="L152" s="731"/>
      <c r="M152" s="731"/>
      <c r="N152" s="727"/>
      <c r="O152" s="727"/>
      <c r="P152" s="731">
        <v>1</v>
      </c>
      <c r="Q152" s="731">
        <v>251</v>
      </c>
      <c r="R152" s="745"/>
      <c r="S152" s="732">
        <v>251</v>
      </c>
    </row>
    <row r="153" spans="1:19" ht="14.4" customHeight="1" x14ac:dyDescent="0.3">
      <c r="A153" s="726" t="s">
        <v>5590</v>
      </c>
      <c r="B153" s="727" t="s">
        <v>5591</v>
      </c>
      <c r="C153" s="727" t="s">
        <v>587</v>
      </c>
      <c r="D153" s="727" t="s">
        <v>5579</v>
      </c>
      <c r="E153" s="727" t="s">
        <v>5592</v>
      </c>
      <c r="F153" s="727" t="s">
        <v>5593</v>
      </c>
      <c r="G153" s="727" t="s">
        <v>5594</v>
      </c>
      <c r="H153" s="731"/>
      <c r="I153" s="731"/>
      <c r="J153" s="727"/>
      <c r="K153" s="727"/>
      <c r="L153" s="731"/>
      <c r="M153" s="731"/>
      <c r="N153" s="727"/>
      <c r="O153" s="727"/>
      <c r="P153" s="731">
        <v>0.7</v>
      </c>
      <c r="Q153" s="731">
        <v>105.75</v>
      </c>
      <c r="R153" s="745"/>
      <c r="S153" s="732">
        <v>151.07142857142858</v>
      </c>
    </row>
    <row r="154" spans="1:19" ht="14.4" customHeight="1" x14ac:dyDescent="0.3">
      <c r="A154" s="726" t="s">
        <v>5590</v>
      </c>
      <c r="B154" s="727" t="s">
        <v>5591</v>
      </c>
      <c r="C154" s="727" t="s">
        <v>587</v>
      </c>
      <c r="D154" s="727" t="s">
        <v>5579</v>
      </c>
      <c r="E154" s="727" t="s">
        <v>5587</v>
      </c>
      <c r="F154" s="727" t="s">
        <v>5605</v>
      </c>
      <c r="G154" s="727" t="s">
        <v>5606</v>
      </c>
      <c r="H154" s="731"/>
      <c r="I154" s="731"/>
      <c r="J154" s="727"/>
      <c r="K154" s="727"/>
      <c r="L154" s="731"/>
      <c r="M154" s="731"/>
      <c r="N154" s="727"/>
      <c r="O154" s="727"/>
      <c r="P154" s="731">
        <v>1</v>
      </c>
      <c r="Q154" s="731">
        <v>83</v>
      </c>
      <c r="R154" s="745"/>
      <c r="S154" s="732">
        <v>83</v>
      </c>
    </row>
    <row r="155" spans="1:19" ht="14.4" customHeight="1" x14ac:dyDescent="0.3">
      <c r="A155" s="726" t="s">
        <v>5590</v>
      </c>
      <c r="B155" s="727" t="s">
        <v>5591</v>
      </c>
      <c r="C155" s="727" t="s">
        <v>587</v>
      </c>
      <c r="D155" s="727" t="s">
        <v>5579</v>
      </c>
      <c r="E155" s="727" t="s">
        <v>5587</v>
      </c>
      <c r="F155" s="727" t="s">
        <v>5609</v>
      </c>
      <c r="G155" s="727" t="s">
        <v>5610</v>
      </c>
      <c r="H155" s="731"/>
      <c r="I155" s="731"/>
      <c r="J155" s="727"/>
      <c r="K155" s="727"/>
      <c r="L155" s="731"/>
      <c r="M155" s="731"/>
      <c r="N155" s="727"/>
      <c r="O155" s="727"/>
      <c r="P155" s="731">
        <v>1</v>
      </c>
      <c r="Q155" s="731">
        <v>37</v>
      </c>
      <c r="R155" s="745"/>
      <c r="S155" s="732">
        <v>37</v>
      </c>
    </row>
    <row r="156" spans="1:19" ht="14.4" customHeight="1" x14ac:dyDescent="0.3">
      <c r="A156" s="726" t="s">
        <v>5590</v>
      </c>
      <c r="B156" s="727" t="s">
        <v>5591</v>
      </c>
      <c r="C156" s="727" t="s">
        <v>587</v>
      </c>
      <c r="D156" s="727" t="s">
        <v>5579</v>
      </c>
      <c r="E156" s="727" t="s">
        <v>5587</v>
      </c>
      <c r="F156" s="727" t="s">
        <v>5618</v>
      </c>
      <c r="G156" s="727" t="s">
        <v>5619</v>
      </c>
      <c r="H156" s="731"/>
      <c r="I156" s="731"/>
      <c r="J156" s="727"/>
      <c r="K156" s="727"/>
      <c r="L156" s="731"/>
      <c r="M156" s="731"/>
      <c r="N156" s="727"/>
      <c r="O156" s="727"/>
      <c r="P156" s="731">
        <v>1</v>
      </c>
      <c r="Q156" s="731">
        <v>207</v>
      </c>
      <c r="R156" s="745"/>
      <c r="S156" s="732">
        <v>207</v>
      </c>
    </row>
    <row r="157" spans="1:19" ht="14.4" customHeight="1" x14ac:dyDescent="0.3">
      <c r="A157" s="726" t="s">
        <v>5590</v>
      </c>
      <c r="B157" s="727" t="s">
        <v>5591</v>
      </c>
      <c r="C157" s="727" t="s">
        <v>587</v>
      </c>
      <c r="D157" s="727" t="s">
        <v>5579</v>
      </c>
      <c r="E157" s="727" t="s">
        <v>5587</v>
      </c>
      <c r="F157" s="727" t="s">
        <v>5628</v>
      </c>
      <c r="G157" s="727" t="s">
        <v>5629</v>
      </c>
      <c r="H157" s="731"/>
      <c r="I157" s="731"/>
      <c r="J157" s="727"/>
      <c r="K157" s="727"/>
      <c r="L157" s="731"/>
      <c r="M157" s="731"/>
      <c r="N157" s="727"/>
      <c r="O157" s="727"/>
      <c r="P157" s="731">
        <v>1</v>
      </c>
      <c r="Q157" s="731">
        <v>126</v>
      </c>
      <c r="R157" s="745"/>
      <c r="S157" s="732">
        <v>126</v>
      </c>
    </row>
    <row r="158" spans="1:19" ht="14.4" customHeight="1" x14ac:dyDescent="0.3">
      <c r="A158" s="726" t="s">
        <v>5590</v>
      </c>
      <c r="B158" s="727" t="s">
        <v>5591</v>
      </c>
      <c r="C158" s="727" t="s">
        <v>587</v>
      </c>
      <c r="D158" s="727" t="s">
        <v>5579</v>
      </c>
      <c r="E158" s="727" t="s">
        <v>5587</v>
      </c>
      <c r="F158" s="727" t="s">
        <v>5648</v>
      </c>
      <c r="G158" s="727" t="s">
        <v>5649</v>
      </c>
      <c r="H158" s="731"/>
      <c r="I158" s="731"/>
      <c r="J158" s="727"/>
      <c r="K158" s="727"/>
      <c r="L158" s="731"/>
      <c r="M158" s="731"/>
      <c r="N158" s="727"/>
      <c r="O158" s="727"/>
      <c r="P158" s="731">
        <v>2</v>
      </c>
      <c r="Q158" s="731">
        <v>2620</v>
      </c>
      <c r="R158" s="745"/>
      <c r="S158" s="732">
        <v>1310</v>
      </c>
    </row>
    <row r="159" spans="1:19" ht="14.4" customHeight="1" x14ac:dyDescent="0.3">
      <c r="A159" s="726" t="s">
        <v>5590</v>
      </c>
      <c r="B159" s="727" t="s">
        <v>5591</v>
      </c>
      <c r="C159" s="727" t="s">
        <v>587</v>
      </c>
      <c r="D159" s="727" t="s">
        <v>5579</v>
      </c>
      <c r="E159" s="727" t="s">
        <v>5587</v>
      </c>
      <c r="F159" s="727" t="s">
        <v>5658</v>
      </c>
      <c r="G159" s="727" t="s">
        <v>5659</v>
      </c>
      <c r="H159" s="731"/>
      <c r="I159" s="731"/>
      <c r="J159" s="727"/>
      <c r="K159" s="727"/>
      <c r="L159" s="731"/>
      <c r="M159" s="731"/>
      <c r="N159" s="727"/>
      <c r="O159" s="727"/>
      <c r="P159" s="731">
        <v>3</v>
      </c>
      <c r="Q159" s="731">
        <v>99.99</v>
      </c>
      <c r="R159" s="745"/>
      <c r="S159" s="732">
        <v>33.33</v>
      </c>
    </row>
    <row r="160" spans="1:19" ht="14.4" customHeight="1" x14ac:dyDescent="0.3">
      <c r="A160" s="726" t="s">
        <v>5590</v>
      </c>
      <c r="B160" s="727" t="s">
        <v>5591</v>
      </c>
      <c r="C160" s="727" t="s">
        <v>587</v>
      </c>
      <c r="D160" s="727" t="s">
        <v>5579</v>
      </c>
      <c r="E160" s="727" t="s">
        <v>5587</v>
      </c>
      <c r="F160" s="727" t="s">
        <v>5664</v>
      </c>
      <c r="G160" s="727" t="s">
        <v>5665</v>
      </c>
      <c r="H160" s="731"/>
      <c r="I160" s="731"/>
      <c r="J160" s="727"/>
      <c r="K160" s="727"/>
      <c r="L160" s="731"/>
      <c r="M160" s="731"/>
      <c r="N160" s="727"/>
      <c r="O160" s="727"/>
      <c r="P160" s="731">
        <v>2</v>
      </c>
      <c r="Q160" s="731">
        <v>172</v>
      </c>
      <c r="R160" s="745"/>
      <c r="S160" s="732">
        <v>86</v>
      </c>
    </row>
    <row r="161" spans="1:19" ht="14.4" customHeight="1" x14ac:dyDescent="0.3">
      <c r="A161" s="726" t="s">
        <v>5590</v>
      </c>
      <c r="B161" s="727" t="s">
        <v>5591</v>
      </c>
      <c r="C161" s="727" t="s">
        <v>587</v>
      </c>
      <c r="D161" s="727" t="s">
        <v>5579</v>
      </c>
      <c r="E161" s="727" t="s">
        <v>5587</v>
      </c>
      <c r="F161" s="727" t="s">
        <v>5666</v>
      </c>
      <c r="G161" s="727" t="s">
        <v>5667</v>
      </c>
      <c r="H161" s="731"/>
      <c r="I161" s="731"/>
      <c r="J161" s="727"/>
      <c r="K161" s="727"/>
      <c r="L161" s="731"/>
      <c r="M161" s="731"/>
      <c r="N161" s="727"/>
      <c r="O161" s="727"/>
      <c r="P161" s="731">
        <v>2</v>
      </c>
      <c r="Q161" s="731">
        <v>64</v>
      </c>
      <c r="R161" s="745"/>
      <c r="S161" s="732">
        <v>32</v>
      </c>
    </row>
    <row r="162" spans="1:19" ht="14.4" customHeight="1" x14ac:dyDescent="0.3">
      <c r="A162" s="726" t="s">
        <v>5590</v>
      </c>
      <c r="B162" s="727" t="s">
        <v>5591</v>
      </c>
      <c r="C162" s="727" t="s">
        <v>587</v>
      </c>
      <c r="D162" s="727" t="s">
        <v>5579</v>
      </c>
      <c r="E162" s="727" t="s">
        <v>5587</v>
      </c>
      <c r="F162" s="727" t="s">
        <v>5588</v>
      </c>
      <c r="G162" s="727" t="s">
        <v>5589</v>
      </c>
      <c r="H162" s="731"/>
      <c r="I162" s="731"/>
      <c r="J162" s="727"/>
      <c r="K162" s="727"/>
      <c r="L162" s="731"/>
      <c r="M162" s="731"/>
      <c r="N162" s="727"/>
      <c r="O162" s="727"/>
      <c r="P162" s="731">
        <v>2</v>
      </c>
      <c r="Q162" s="731">
        <v>502</v>
      </c>
      <c r="R162" s="745"/>
      <c r="S162" s="732">
        <v>251</v>
      </c>
    </row>
    <row r="163" spans="1:19" ht="14.4" customHeight="1" x14ac:dyDescent="0.3">
      <c r="A163" s="726" t="s">
        <v>5590</v>
      </c>
      <c r="B163" s="727" t="s">
        <v>5591</v>
      </c>
      <c r="C163" s="727" t="s">
        <v>587</v>
      </c>
      <c r="D163" s="727" t="s">
        <v>5580</v>
      </c>
      <c r="E163" s="727" t="s">
        <v>5592</v>
      </c>
      <c r="F163" s="727" t="s">
        <v>5593</v>
      </c>
      <c r="G163" s="727" t="s">
        <v>5594</v>
      </c>
      <c r="H163" s="731"/>
      <c r="I163" s="731"/>
      <c r="J163" s="727"/>
      <c r="K163" s="727"/>
      <c r="L163" s="731">
        <v>0.3</v>
      </c>
      <c r="M163" s="731">
        <v>45.32</v>
      </c>
      <c r="N163" s="727">
        <v>1</v>
      </c>
      <c r="O163" s="727">
        <v>151.06666666666666</v>
      </c>
      <c r="P163" s="731"/>
      <c r="Q163" s="731"/>
      <c r="R163" s="745"/>
      <c r="S163" s="732"/>
    </row>
    <row r="164" spans="1:19" ht="14.4" customHeight="1" x14ac:dyDescent="0.3">
      <c r="A164" s="726" t="s">
        <v>5590</v>
      </c>
      <c r="B164" s="727" t="s">
        <v>5591</v>
      </c>
      <c r="C164" s="727" t="s">
        <v>587</v>
      </c>
      <c r="D164" s="727" t="s">
        <v>5580</v>
      </c>
      <c r="E164" s="727" t="s">
        <v>5587</v>
      </c>
      <c r="F164" s="727" t="s">
        <v>5648</v>
      </c>
      <c r="G164" s="727" t="s">
        <v>5649</v>
      </c>
      <c r="H164" s="731"/>
      <c r="I164" s="731"/>
      <c r="J164" s="727"/>
      <c r="K164" s="727"/>
      <c r="L164" s="731">
        <v>1</v>
      </c>
      <c r="M164" s="731">
        <v>1309</v>
      </c>
      <c r="N164" s="727">
        <v>1</v>
      </c>
      <c r="O164" s="727">
        <v>1309</v>
      </c>
      <c r="P164" s="731"/>
      <c r="Q164" s="731"/>
      <c r="R164" s="745"/>
      <c r="S164" s="732"/>
    </row>
    <row r="165" spans="1:19" ht="14.4" customHeight="1" x14ac:dyDescent="0.3">
      <c r="A165" s="726" t="s">
        <v>5590</v>
      </c>
      <c r="B165" s="727" t="s">
        <v>5591</v>
      </c>
      <c r="C165" s="727" t="s">
        <v>587</v>
      </c>
      <c r="D165" s="727" t="s">
        <v>5580</v>
      </c>
      <c r="E165" s="727" t="s">
        <v>5587</v>
      </c>
      <c r="F165" s="727" t="s">
        <v>5664</v>
      </c>
      <c r="G165" s="727" t="s">
        <v>5665</v>
      </c>
      <c r="H165" s="731"/>
      <c r="I165" s="731"/>
      <c r="J165" s="727"/>
      <c r="K165" s="727"/>
      <c r="L165" s="731">
        <v>1</v>
      </c>
      <c r="M165" s="731">
        <v>86</v>
      </c>
      <c r="N165" s="727">
        <v>1</v>
      </c>
      <c r="O165" s="727">
        <v>86</v>
      </c>
      <c r="P165" s="731"/>
      <c r="Q165" s="731"/>
      <c r="R165" s="745"/>
      <c r="S165" s="732"/>
    </row>
    <row r="166" spans="1:19" ht="14.4" customHeight="1" x14ac:dyDescent="0.3">
      <c r="A166" s="726" t="s">
        <v>5590</v>
      </c>
      <c r="B166" s="727" t="s">
        <v>5591</v>
      </c>
      <c r="C166" s="727" t="s">
        <v>587</v>
      </c>
      <c r="D166" s="727" t="s">
        <v>5580</v>
      </c>
      <c r="E166" s="727" t="s">
        <v>5587</v>
      </c>
      <c r="F166" s="727" t="s">
        <v>5666</v>
      </c>
      <c r="G166" s="727" t="s">
        <v>5667</v>
      </c>
      <c r="H166" s="731"/>
      <c r="I166" s="731"/>
      <c r="J166" s="727"/>
      <c r="K166" s="727"/>
      <c r="L166" s="731">
        <v>1</v>
      </c>
      <c r="M166" s="731">
        <v>32</v>
      </c>
      <c r="N166" s="727">
        <v>1</v>
      </c>
      <c r="O166" s="727">
        <v>32</v>
      </c>
      <c r="P166" s="731"/>
      <c r="Q166" s="731"/>
      <c r="R166" s="745"/>
      <c r="S166" s="732"/>
    </row>
    <row r="167" spans="1:19" ht="14.4" customHeight="1" x14ac:dyDescent="0.3">
      <c r="A167" s="726" t="s">
        <v>5590</v>
      </c>
      <c r="B167" s="727" t="s">
        <v>5591</v>
      </c>
      <c r="C167" s="727" t="s">
        <v>587</v>
      </c>
      <c r="D167" s="727" t="s">
        <v>5580</v>
      </c>
      <c r="E167" s="727" t="s">
        <v>5587</v>
      </c>
      <c r="F167" s="727" t="s">
        <v>5588</v>
      </c>
      <c r="G167" s="727" t="s">
        <v>5589</v>
      </c>
      <c r="H167" s="731"/>
      <c r="I167" s="731"/>
      <c r="J167" s="727"/>
      <c r="K167" s="727"/>
      <c r="L167" s="731">
        <v>1</v>
      </c>
      <c r="M167" s="731">
        <v>251</v>
      </c>
      <c r="N167" s="727">
        <v>1</v>
      </c>
      <c r="O167" s="727">
        <v>251</v>
      </c>
      <c r="P167" s="731"/>
      <c r="Q167" s="731"/>
      <c r="R167" s="745"/>
      <c r="S167" s="732"/>
    </row>
    <row r="168" spans="1:19" ht="14.4" customHeight="1" x14ac:dyDescent="0.3">
      <c r="A168" s="726" t="s">
        <v>5590</v>
      </c>
      <c r="B168" s="727" t="s">
        <v>5591</v>
      </c>
      <c r="C168" s="727" t="s">
        <v>587</v>
      </c>
      <c r="D168" s="727" t="s">
        <v>1867</v>
      </c>
      <c r="E168" s="727" t="s">
        <v>5592</v>
      </c>
      <c r="F168" s="727" t="s">
        <v>5593</v>
      </c>
      <c r="G168" s="727" t="s">
        <v>5594</v>
      </c>
      <c r="H168" s="731">
        <v>4.3</v>
      </c>
      <c r="I168" s="731">
        <v>649.56000000000006</v>
      </c>
      <c r="J168" s="727">
        <v>1.7199597521580259</v>
      </c>
      <c r="K168" s="727">
        <v>151.06046511627909</v>
      </c>
      <c r="L168" s="731">
        <v>2.4999999999999996</v>
      </c>
      <c r="M168" s="731">
        <v>377.66</v>
      </c>
      <c r="N168" s="727">
        <v>1</v>
      </c>
      <c r="O168" s="727">
        <v>151.06400000000005</v>
      </c>
      <c r="P168" s="731">
        <v>5.8</v>
      </c>
      <c r="Q168" s="731">
        <v>737.84000000000015</v>
      </c>
      <c r="R168" s="745">
        <v>1.9537149817295982</v>
      </c>
      <c r="S168" s="732">
        <v>127.21379310344831</v>
      </c>
    </row>
    <row r="169" spans="1:19" ht="14.4" customHeight="1" x14ac:dyDescent="0.3">
      <c r="A169" s="726" t="s">
        <v>5590</v>
      </c>
      <c r="B169" s="727" t="s">
        <v>5591</v>
      </c>
      <c r="C169" s="727" t="s">
        <v>587</v>
      </c>
      <c r="D169" s="727" t="s">
        <v>1867</v>
      </c>
      <c r="E169" s="727" t="s">
        <v>5592</v>
      </c>
      <c r="F169" s="727" t="s">
        <v>5602</v>
      </c>
      <c r="G169" s="727" t="s">
        <v>1161</v>
      </c>
      <c r="H169" s="731"/>
      <c r="I169" s="731"/>
      <c r="J169" s="727"/>
      <c r="K169" s="727"/>
      <c r="L169" s="731"/>
      <c r="M169" s="731"/>
      <c r="N169" s="727"/>
      <c r="O169" s="727"/>
      <c r="P169" s="731">
        <v>0.2</v>
      </c>
      <c r="Q169" s="731">
        <v>42.01</v>
      </c>
      <c r="R169" s="745"/>
      <c r="S169" s="732">
        <v>210.04999999999998</v>
      </c>
    </row>
    <row r="170" spans="1:19" ht="14.4" customHeight="1" x14ac:dyDescent="0.3">
      <c r="A170" s="726" t="s">
        <v>5590</v>
      </c>
      <c r="B170" s="727" t="s">
        <v>5591</v>
      </c>
      <c r="C170" s="727" t="s">
        <v>587</v>
      </c>
      <c r="D170" s="727" t="s">
        <v>1867</v>
      </c>
      <c r="E170" s="727" t="s">
        <v>5587</v>
      </c>
      <c r="F170" s="727" t="s">
        <v>5605</v>
      </c>
      <c r="G170" s="727" t="s">
        <v>5606</v>
      </c>
      <c r="H170" s="731">
        <v>4</v>
      </c>
      <c r="I170" s="731">
        <v>324</v>
      </c>
      <c r="J170" s="727">
        <v>0.55765920826161786</v>
      </c>
      <c r="K170" s="727">
        <v>81</v>
      </c>
      <c r="L170" s="731">
        <v>7</v>
      </c>
      <c r="M170" s="731">
        <v>581</v>
      </c>
      <c r="N170" s="727">
        <v>1</v>
      </c>
      <c r="O170" s="727">
        <v>83</v>
      </c>
      <c r="P170" s="731"/>
      <c r="Q170" s="731"/>
      <c r="R170" s="745"/>
      <c r="S170" s="732"/>
    </row>
    <row r="171" spans="1:19" ht="14.4" customHeight="1" x14ac:dyDescent="0.3">
      <c r="A171" s="726" t="s">
        <v>5590</v>
      </c>
      <c r="B171" s="727" t="s">
        <v>5591</v>
      </c>
      <c r="C171" s="727" t="s">
        <v>587</v>
      </c>
      <c r="D171" s="727" t="s">
        <v>1867</v>
      </c>
      <c r="E171" s="727" t="s">
        <v>5587</v>
      </c>
      <c r="F171" s="727" t="s">
        <v>5607</v>
      </c>
      <c r="G171" s="727" t="s">
        <v>5608</v>
      </c>
      <c r="H171" s="731">
        <v>162</v>
      </c>
      <c r="I171" s="731">
        <v>16848</v>
      </c>
      <c r="J171" s="727">
        <v>1.1773584905660377</v>
      </c>
      <c r="K171" s="727">
        <v>104</v>
      </c>
      <c r="L171" s="731">
        <v>135</v>
      </c>
      <c r="M171" s="731">
        <v>14310</v>
      </c>
      <c r="N171" s="727">
        <v>1</v>
      </c>
      <c r="O171" s="727">
        <v>106</v>
      </c>
      <c r="P171" s="731">
        <v>143</v>
      </c>
      <c r="Q171" s="731">
        <v>15158</v>
      </c>
      <c r="R171" s="745">
        <v>1.0592592592592593</v>
      </c>
      <c r="S171" s="732">
        <v>106</v>
      </c>
    </row>
    <row r="172" spans="1:19" ht="14.4" customHeight="1" x14ac:dyDescent="0.3">
      <c r="A172" s="726" t="s">
        <v>5590</v>
      </c>
      <c r="B172" s="727" t="s">
        <v>5591</v>
      </c>
      <c r="C172" s="727" t="s">
        <v>587</v>
      </c>
      <c r="D172" s="727" t="s">
        <v>1867</v>
      </c>
      <c r="E172" s="727" t="s">
        <v>5587</v>
      </c>
      <c r="F172" s="727" t="s">
        <v>5609</v>
      </c>
      <c r="G172" s="727" t="s">
        <v>5610</v>
      </c>
      <c r="H172" s="731"/>
      <c r="I172" s="731"/>
      <c r="J172" s="727"/>
      <c r="K172" s="727"/>
      <c r="L172" s="731">
        <v>3</v>
      </c>
      <c r="M172" s="731">
        <v>111</v>
      </c>
      <c r="N172" s="727">
        <v>1</v>
      </c>
      <c r="O172" s="727">
        <v>37</v>
      </c>
      <c r="P172" s="731"/>
      <c r="Q172" s="731"/>
      <c r="R172" s="745"/>
      <c r="S172" s="732"/>
    </row>
    <row r="173" spans="1:19" ht="14.4" customHeight="1" x14ac:dyDescent="0.3">
      <c r="A173" s="726" t="s">
        <v>5590</v>
      </c>
      <c r="B173" s="727" t="s">
        <v>5591</v>
      </c>
      <c r="C173" s="727" t="s">
        <v>587</v>
      </c>
      <c r="D173" s="727" t="s">
        <v>1867</v>
      </c>
      <c r="E173" s="727" t="s">
        <v>5587</v>
      </c>
      <c r="F173" s="727" t="s">
        <v>5618</v>
      </c>
      <c r="G173" s="727" t="s">
        <v>5619</v>
      </c>
      <c r="H173" s="731">
        <v>19</v>
      </c>
      <c r="I173" s="731">
        <v>3819</v>
      </c>
      <c r="J173" s="727">
        <v>1.0852514919011083</v>
      </c>
      <c r="K173" s="727">
        <v>201</v>
      </c>
      <c r="L173" s="731">
        <v>17</v>
      </c>
      <c r="M173" s="731">
        <v>3519</v>
      </c>
      <c r="N173" s="727">
        <v>1</v>
      </c>
      <c r="O173" s="727">
        <v>207</v>
      </c>
      <c r="P173" s="731">
        <v>30</v>
      </c>
      <c r="Q173" s="731">
        <v>6210</v>
      </c>
      <c r="R173" s="745">
        <v>1.7647058823529411</v>
      </c>
      <c r="S173" s="732">
        <v>207</v>
      </c>
    </row>
    <row r="174" spans="1:19" ht="14.4" customHeight="1" x14ac:dyDescent="0.3">
      <c r="A174" s="726" t="s">
        <v>5590</v>
      </c>
      <c r="B174" s="727" t="s">
        <v>5591</v>
      </c>
      <c r="C174" s="727" t="s">
        <v>587</v>
      </c>
      <c r="D174" s="727" t="s">
        <v>1867</v>
      </c>
      <c r="E174" s="727" t="s">
        <v>5587</v>
      </c>
      <c r="F174" s="727" t="s">
        <v>5620</v>
      </c>
      <c r="G174" s="727" t="s">
        <v>5621</v>
      </c>
      <c r="H174" s="731">
        <v>5</v>
      </c>
      <c r="I174" s="731">
        <v>1505</v>
      </c>
      <c r="J174" s="727">
        <v>2.4352750809061487</v>
      </c>
      <c r="K174" s="727">
        <v>301</v>
      </c>
      <c r="L174" s="731">
        <v>2</v>
      </c>
      <c r="M174" s="731">
        <v>618</v>
      </c>
      <c r="N174" s="727">
        <v>1</v>
      </c>
      <c r="O174" s="727">
        <v>309</v>
      </c>
      <c r="P174" s="731">
        <v>9</v>
      </c>
      <c r="Q174" s="731">
        <v>2781</v>
      </c>
      <c r="R174" s="745">
        <v>4.5</v>
      </c>
      <c r="S174" s="732">
        <v>309</v>
      </c>
    </row>
    <row r="175" spans="1:19" ht="14.4" customHeight="1" x14ac:dyDescent="0.3">
      <c r="A175" s="726" t="s">
        <v>5590</v>
      </c>
      <c r="B175" s="727" t="s">
        <v>5591</v>
      </c>
      <c r="C175" s="727" t="s">
        <v>587</v>
      </c>
      <c r="D175" s="727" t="s">
        <v>1867</v>
      </c>
      <c r="E175" s="727" t="s">
        <v>5587</v>
      </c>
      <c r="F175" s="727" t="s">
        <v>5622</v>
      </c>
      <c r="G175" s="727" t="s">
        <v>5623</v>
      </c>
      <c r="H175" s="731">
        <v>3</v>
      </c>
      <c r="I175" s="731">
        <v>1428</v>
      </c>
      <c r="J175" s="727"/>
      <c r="K175" s="727">
        <v>476</v>
      </c>
      <c r="L175" s="731"/>
      <c r="M175" s="731"/>
      <c r="N175" s="727"/>
      <c r="O175" s="727"/>
      <c r="P175" s="731"/>
      <c r="Q175" s="731"/>
      <c r="R175" s="745"/>
      <c r="S175" s="732"/>
    </row>
    <row r="176" spans="1:19" ht="14.4" customHeight="1" x14ac:dyDescent="0.3">
      <c r="A176" s="726" t="s">
        <v>5590</v>
      </c>
      <c r="B176" s="727" t="s">
        <v>5591</v>
      </c>
      <c r="C176" s="727" t="s">
        <v>587</v>
      </c>
      <c r="D176" s="727" t="s">
        <v>1867</v>
      </c>
      <c r="E176" s="727" t="s">
        <v>5587</v>
      </c>
      <c r="F176" s="727" t="s">
        <v>5624</v>
      </c>
      <c r="G176" s="727" t="s">
        <v>5625</v>
      </c>
      <c r="H176" s="731">
        <v>183</v>
      </c>
      <c r="I176" s="731">
        <v>17385</v>
      </c>
      <c r="J176" s="727">
        <v>0.82444159908948644</v>
      </c>
      <c r="K176" s="727">
        <v>95</v>
      </c>
      <c r="L176" s="731">
        <v>213</v>
      </c>
      <c r="M176" s="731">
        <v>21087</v>
      </c>
      <c r="N176" s="727">
        <v>1</v>
      </c>
      <c r="O176" s="727">
        <v>99</v>
      </c>
      <c r="P176" s="731">
        <v>259</v>
      </c>
      <c r="Q176" s="731">
        <v>25641</v>
      </c>
      <c r="R176" s="745">
        <v>1.215962441314554</v>
      </c>
      <c r="S176" s="732">
        <v>99</v>
      </c>
    </row>
    <row r="177" spans="1:19" ht="14.4" customHeight="1" x14ac:dyDescent="0.3">
      <c r="A177" s="726" t="s">
        <v>5590</v>
      </c>
      <c r="B177" s="727" t="s">
        <v>5591</v>
      </c>
      <c r="C177" s="727" t="s">
        <v>587</v>
      </c>
      <c r="D177" s="727" t="s">
        <v>1867</v>
      </c>
      <c r="E177" s="727" t="s">
        <v>5587</v>
      </c>
      <c r="F177" s="727" t="s">
        <v>5626</v>
      </c>
      <c r="G177" s="727" t="s">
        <v>5627</v>
      </c>
      <c r="H177" s="731">
        <v>21</v>
      </c>
      <c r="I177" s="731">
        <v>1953</v>
      </c>
      <c r="J177" s="727">
        <v>0.55927835051546393</v>
      </c>
      <c r="K177" s="727">
        <v>93</v>
      </c>
      <c r="L177" s="731">
        <v>36</v>
      </c>
      <c r="M177" s="731">
        <v>3492</v>
      </c>
      <c r="N177" s="727">
        <v>1</v>
      </c>
      <c r="O177" s="727">
        <v>97</v>
      </c>
      <c r="P177" s="731">
        <v>21</v>
      </c>
      <c r="Q177" s="731">
        <v>2037</v>
      </c>
      <c r="R177" s="745">
        <v>0.58333333333333337</v>
      </c>
      <c r="S177" s="732">
        <v>97</v>
      </c>
    </row>
    <row r="178" spans="1:19" ht="14.4" customHeight="1" x14ac:dyDescent="0.3">
      <c r="A178" s="726" t="s">
        <v>5590</v>
      </c>
      <c r="B178" s="727" t="s">
        <v>5591</v>
      </c>
      <c r="C178" s="727" t="s">
        <v>587</v>
      </c>
      <c r="D178" s="727" t="s">
        <v>1867</v>
      </c>
      <c r="E178" s="727" t="s">
        <v>5587</v>
      </c>
      <c r="F178" s="727" t="s">
        <v>5628</v>
      </c>
      <c r="G178" s="727" t="s">
        <v>5629</v>
      </c>
      <c r="H178" s="731">
        <v>744</v>
      </c>
      <c r="I178" s="731">
        <v>87792</v>
      </c>
      <c r="J178" s="727">
        <v>0.85387488328664796</v>
      </c>
      <c r="K178" s="727">
        <v>118</v>
      </c>
      <c r="L178" s="731">
        <v>816</v>
      </c>
      <c r="M178" s="731">
        <v>102816</v>
      </c>
      <c r="N178" s="727">
        <v>1</v>
      </c>
      <c r="O178" s="727">
        <v>126</v>
      </c>
      <c r="P178" s="731">
        <v>875</v>
      </c>
      <c r="Q178" s="731">
        <v>110250</v>
      </c>
      <c r="R178" s="745">
        <v>1.0723039215686274</v>
      </c>
      <c r="S178" s="732">
        <v>126</v>
      </c>
    </row>
    <row r="179" spans="1:19" ht="14.4" customHeight="1" x14ac:dyDescent="0.3">
      <c r="A179" s="726" t="s">
        <v>5590</v>
      </c>
      <c r="B179" s="727" t="s">
        <v>5591</v>
      </c>
      <c r="C179" s="727" t="s">
        <v>587</v>
      </c>
      <c r="D179" s="727" t="s">
        <v>1867</v>
      </c>
      <c r="E179" s="727" t="s">
        <v>5587</v>
      </c>
      <c r="F179" s="727" t="s">
        <v>5632</v>
      </c>
      <c r="G179" s="727" t="s">
        <v>5633</v>
      </c>
      <c r="H179" s="731"/>
      <c r="I179" s="731"/>
      <c r="J179" s="727"/>
      <c r="K179" s="727"/>
      <c r="L179" s="731"/>
      <c r="M179" s="731"/>
      <c r="N179" s="727"/>
      <c r="O179" s="727"/>
      <c r="P179" s="731">
        <v>2</v>
      </c>
      <c r="Q179" s="731">
        <v>856</v>
      </c>
      <c r="R179" s="745"/>
      <c r="S179" s="732">
        <v>428</v>
      </c>
    </row>
    <row r="180" spans="1:19" ht="14.4" customHeight="1" x14ac:dyDescent="0.3">
      <c r="A180" s="726" t="s">
        <v>5590</v>
      </c>
      <c r="B180" s="727" t="s">
        <v>5591</v>
      </c>
      <c r="C180" s="727" t="s">
        <v>587</v>
      </c>
      <c r="D180" s="727" t="s">
        <v>1867</v>
      </c>
      <c r="E180" s="727" t="s">
        <v>5587</v>
      </c>
      <c r="F180" s="727" t="s">
        <v>5646</v>
      </c>
      <c r="G180" s="727" t="s">
        <v>5647</v>
      </c>
      <c r="H180" s="731"/>
      <c r="I180" s="731"/>
      <c r="J180" s="727"/>
      <c r="K180" s="727"/>
      <c r="L180" s="731"/>
      <c r="M180" s="731"/>
      <c r="N180" s="727"/>
      <c r="O180" s="727"/>
      <c r="P180" s="731">
        <v>1</v>
      </c>
      <c r="Q180" s="731">
        <v>443</v>
      </c>
      <c r="R180" s="745"/>
      <c r="S180" s="732">
        <v>443</v>
      </c>
    </row>
    <row r="181" spans="1:19" ht="14.4" customHeight="1" x14ac:dyDescent="0.3">
      <c r="A181" s="726" t="s">
        <v>5590</v>
      </c>
      <c r="B181" s="727" t="s">
        <v>5591</v>
      </c>
      <c r="C181" s="727" t="s">
        <v>587</v>
      </c>
      <c r="D181" s="727" t="s">
        <v>1867</v>
      </c>
      <c r="E181" s="727" t="s">
        <v>5587</v>
      </c>
      <c r="F181" s="727" t="s">
        <v>5648</v>
      </c>
      <c r="G181" s="727" t="s">
        <v>5649</v>
      </c>
      <c r="H181" s="731">
        <v>9</v>
      </c>
      <c r="I181" s="731">
        <v>11556</v>
      </c>
      <c r="J181" s="727">
        <v>0.98090145148968677</v>
      </c>
      <c r="K181" s="727">
        <v>1284</v>
      </c>
      <c r="L181" s="731">
        <v>9</v>
      </c>
      <c r="M181" s="731">
        <v>11781</v>
      </c>
      <c r="N181" s="727">
        <v>1</v>
      </c>
      <c r="O181" s="727">
        <v>1309</v>
      </c>
      <c r="P181" s="731">
        <v>17</v>
      </c>
      <c r="Q181" s="731">
        <v>22270</v>
      </c>
      <c r="R181" s="745">
        <v>1.8903318903318904</v>
      </c>
      <c r="S181" s="732">
        <v>1310</v>
      </c>
    </row>
    <row r="182" spans="1:19" ht="14.4" customHeight="1" x14ac:dyDescent="0.3">
      <c r="A182" s="726" t="s">
        <v>5590</v>
      </c>
      <c r="B182" s="727" t="s">
        <v>5591</v>
      </c>
      <c r="C182" s="727" t="s">
        <v>587</v>
      </c>
      <c r="D182" s="727" t="s">
        <v>1867</v>
      </c>
      <c r="E182" s="727" t="s">
        <v>5587</v>
      </c>
      <c r="F182" s="727" t="s">
        <v>5650</v>
      </c>
      <c r="G182" s="727" t="s">
        <v>5651</v>
      </c>
      <c r="H182" s="731">
        <v>4</v>
      </c>
      <c r="I182" s="731">
        <v>3784</v>
      </c>
      <c r="J182" s="727">
        <v>3.8970133882595261</v>
      </c>
      <c r="K182" s="727">
        <v>946</v>
      </c>
      <c r="L182" s="731">
        <v>1</v>
      </c>
      <c r="M182" s="731">
        <v>971</v>
      </c>
      <c r="N182" s="727">
        <v>1</v>
      </c>
      <c r="O182" s="727">
        <v>971</v>
      </c>
      <c r="P182" s="731">
        <v>3</v>
      </c>
      <c r="Q182" s="731">
        <v>2916</v>
      </c>
      <c r="R182" s="745">
        <v>3.0030895983522141</v>
      </c>
      <c r="S182" s="732">
        <v>972</v>
      </c>
    </row>
    <row r="183" spans="1:19" ht="14.4" customHeight="1" x14ac:dyDescent="0.3">
      <c r="A183" s="726" t="s">
        <v>5590</v>
      </c>
      <c r="B183" s="727" t="s">
        <v>5591</v>
      </c>
      <c r="C183" s="727" t="s">
        <v>587</v>
      </c>
      <c r="D183" s="727" t="s">
        <v>1867</v>
      </c>
      <c r="E183" s="727" t="s">
        <v>5587</v>
      </c>
      <c r="F183" s="727" t="s">
        <v>5654</v>
      </c>
      <c r="G183" s="727" t="s">
        <v>5655</v>
      </c>
      <c r="H183" s="731">
        <v>6</v>
      </c>
      <c r="I183" s="731">
        <v>942</v>
      </c>
      <c r="J183" s="727">
        <v>1.4447852760736197</v>
      </c>
      <c r="K183" s="727">
        <v>157</v>
      </c>
      <c r="L183" s="731">
        <v>4</v>
      </c>
      <c r="M183" s="731">
        <v>652</v>
      </c>
      <c r="N183" s="727">
        <v>1</v>
      </c>
      <c r="O183" s="727">
        <v>163</v>
      </c>
      <c r="P183" s="731">
        <v>9</v>
      </c>
      <c r="Q183" s="731">
        <v>1467</v>
      </c>
      <c r="R183" s="745">
        <v>2.25</v>
      </c>
      <c r="S183" s="732">
        <v>163</v>
      </c>
    </row>
    <row r="184" spans="1:19" ht="14.4" customHeight="1" x14ac:dyDescent="0.3">
      <c r="A184" s="726" t="s">
        <v>5590</v>
      </c>
      <c r="B184" s="727" t="s">
        <v>5591</v>
      </c>
      <c r="C184" s="727" t="s">
        <v>587</v>
      </c>
      <c r="D184" s="727" t="s">
        <v>1867</v>
      </c>
      <c r="E184" s="727" t="s">
        <v>5587</v>
      </c>
      <c r="F184" s="727" t="s">
        <v>5658</v>
      </c>
      <c r="G184" s="727" t="s">
        <v>5659</v>
      </c>
      <c r="H184" s="731"/>
      <c r="I184" s="731"/>
      <c r="J184" s="727"/>
      <c r="K184" s="727"/>
      <c r="L184" s="731">
        <v>467</v>
      </c>
      <c r="M184" s="731">
        <v>15566.64</v>
      </c>
      <c r="N184" s="727">
        <v>1</v>
      </c>
      <c r="O184" s="727">
        <v>33.333276231263383</v>
      </c>
      <c r="P184" s="731">
        <v>624</v>
      </c>
      <c r="Q184" s="731">
        <v>20799.96</v>
      </c>
      <c r="R184" s="745">
        <v>1.3361881562109743</v>
      </c>
      <c r="S184" s="732">
        <v>33.333269230769233</v>
      </c>
    </row>
    <row r="185" spans="1:19" ht="14.4" customHeight="1" x14ac:dyDescent="0.3">
      <c r="A185" s="726" t="s">
        <v>5590</v>
      </c>
      <c r="B185" s="727" t="s">
        <v>5591</v>
      </c>
      <c r="C185" s="727" t="s">
        <v>587</v>
      </c>
      <c r="D185" s="727" t="s">
        <v>1867</v>
      </c>
      <c r="E185" s="727" t="s">
        <v>5587</v>
      </c>
      <c r="F185" s="727" t="s">
        <v>5660</v>
      </c>
      <c r="G185" s="727" t="s">
        <v>5661</v>
      </c>
      <c r="H185" s="731">
        <v>5</v>
      </c>
      <c r="I185" s="731">
        <v>540</v>
      </c>
      <c r="J185" s="727">
        <v>0.24500907441016334</v>
      </c>
      <c r="K185" s="727">
        <v>108</v>
      </c>
      <c r="L185" s="731">
        <v>19</v>
      </c>
      <c r="M185" s="731">
        <v>2204</v>
      </c>
      <c r="N185" s="727">
        <v>1</v>
      </c>
      <c r="O185" s="727">
        <v>116</v>
      </c>
      <c r="P185" s="731"/>
      <c r="Q185" s="731"/>
      <c r="R185" s="745"/>
      <c r="S185" s="732"/>
    </row>
    <row r="186" spans="1:19" ht="14.4" customHeight="1" x14ac:dyDescent="0.3">
      <c r="A186" s="726" t="s">
        <v>5590</v>
      </c>
      <c r="B186" s="727" t="s">
        <v>5591</v>
      </c>
      <c r="C186" s="727" t="s">
        <v>587</v>
      </c>
      <c r="D186" s="727" t="s">
        <v>1867</v>
      </c>
      <c r="E186" s="727" t="s">
        <v>5587</v>
      </c>
      <c r="F186" s="727" t="s">
        <v>5662</v>
      </c>
      <c r="G186" s="727" t="s">
        <v>5663</v>
      </c>
      <c r="H186" s="731">
        <v>1</v>
      </c>
      <c r="I186" s="731">
        <v>36</v>
      </c>
      <c r="J186" s="727">
        <v>0.97297297297297303</v>
      </c>
      <c r="K186" s="727">
        <v>36</v>
      </c>
      <c r="L186" s="731">
        <v>1</v>
      </c>
      <c r="M186" s="731">
        <v>37</v>
      </c>
      <c r="N186" s="727">
        <v>1</v>
      </c>
      <c r="O186" s="727">
        <v>37</v>
      </c>
      <c r="P186" s="731"/>
      <c r="Q186" s="731"/>
      <c r="R186" s="745"/>
      <c r="S186" s="732"/>
    </row>
    <row r="187" spans="1:19" ht="14.4" customHeight="1" x14ac:dyDescent="0.3">
      <c r="A187" s="726" t="s">
        <v>5590</v>
      </c>
      <c r="B187" s="727" t="s">
        <v>5591</v>
      </c>
      <c r="C187" s="727" t="s">
        <v>587</v>
      </c>
      <c r="D187" s="727" t="s">
        <v>1867</v>
      </c>
      <c r="E187" s="727" t="s">
        <v>5587</v>
      </c>
      <c r="F187" s="727" t="s">
        <v>5664</v>
      </c>
      <c r="G187" s="727" t="s">
        <v>5665</v>
      </c>
      <c r="H187" s="731">
        <v>17</v>
      </c>
      <c r="I187" s="731">
        <v>1394</v>
      </c>
      <c r="J187" s="727">
        <v>1.8010335917312661</v>
      </c>
      <c r="K187" s="727">
        <v>82</v>
      </c>
      <c r="L187" s="731">
        <v>9</v>
      </c>
      <c r="M187" s="731">
        <v>774</v>
      </c>
      <c r="N187" s="727">
        <v>1</v>
      </c>
      <c r="O187" s="727">
        <v>86</v>
      </c>
      <c r="P187" s="731">
        <v>23</v>
      </c>
      <c r="Q187" s="731">
        <v>1978</v>
      </c>
      <c r="R187" s="745">
        <v>2.5555555555555554</v>
      </c>
      <c r="S187" s="732">
        <v>86</v>
      </c>
    </row>
    <row r="188" spans="1:19" ht="14.4" customHeight="1" x14ac:dyDescent="0.3">
      <c r="A188" s="726" t="s">
        <v>5590</v>
      </c>
      <c r="B188" s="727" t="s">
        <v>5591</v>
      </c>
      <c r="C188" s="727" t="s">
        <v>587</v>
      </c>
      <c r="D188" s="727" t="s">
        <v>1867</v>
      </c>
      <c r="E188" s="727" t="s">
        <v>5587</v>
      </c>
      <c r="F188" s="727" t="s">
        <v>5666</v>
      </c>
      <c r="G188" s="727" t="s">
        <v>5667</v>
      </c>
      <c r="H188" s="731">
        <v>14</v>
      </c>
      <c r="I188" s="731">
        <v>434</v>
      </c>
      <c r="J188" s="727">
        <v>1.6953125</v>
      </c>
      <c r="K188" s="727">
        <v>31</v>
      </c>
      <c r="L188" s="731">
        <v>8</v>
      </c>
      <c r="M188" s="731">
        <v>256</v>
      </c>
      <c r="N188" s="727">
        <v>1</v>
      </c>
      <c r="O188" s="727">
        <v>32</v>
      </c>
      <c r="P188" s="731">
        <v>19</v>
      </c>
      <c r="Q188" s="731">
        <v>608</v>
      </c>
      <c r="R188" s="745">
        <v>2.375</v>
      </c>
      <c r="S188" s="732">
        <v>32</v>
      </c>
    </row>
    <row r="189" spans="1:19" ht="14.4" customHeight="1" x14ac:dyDescent="0.3">
      <c r="A189" s="726" t="s">
        <v>5590</v>
      </c>
      <c r="B189" s="727" t="s">
        <v>5591</v>
      </c>
      <c r="C189" s="727" t="s">
        <v>587</v>
      </c>
      <c r="D189" s="727" t="s">
        <v>1867</v>
      </c>
      <c r="E189" s="727" t="s">
        <v>5587</v>
      </c>
      <c r="F189" s="727" t="s">
        <v>5670</v>
      </c>
      <c r="G189" s="727" t="s">
        <v>5671</v>
      </c>
      <c r="H189" s="731">
        <v>14</v>
      </c>
      <c r="I189" s="731">
        <v>5376</v>
      </c>
      <c r="J189" s="727">
        <v>1.0495900039047248</v>
      </c>
      <c r="K189" s="727">
        <v>384</v>
      </c>
      <c r="L189" s="731">
        <v>13</v>
      </c>
      <c r="M189" s="731">
        <v>5122</v>
      </c>
      <c r="N189" s="727">
        <v>1</v>
      </c>
      <c r="O189" s="727">
        <v>394</v>
      </c>
      <c r="P189" s="731">
        <v>30</v>
      </c>
      <c r="Q189" s="731">
        <v>11850</v>
      </c>
      <c r="R189" s="745">
        <v>2.3135493947676689</v>
      </c>
      <c r="S189" s="732">
        <v>395</v>
      </c>
    </row>
    <row r="190" spans="1:19" ht="14.4" customHeight="1" x14ac:dyDescent="0.3">
      <c r="A190" s="726" t="s">
        <v>5590</v>
      </c>
      <c r="B190" s="727" t="s">
        <v>5591</v>
      </c>
      <c r="C190" s="727" t="s">
        <v>587</v>
      </c>
      <c r="D190" s="727" t="s">
        <v>1867</v>
      </c>
      <c r="E190" s="727" t="s">
        <v>5587</v>
      </c>
      <c r="F190" s="727" t="s">
        <v>5673</v>
      </c>
      <c r="G190" s="727" t="s">
        <v>5674</v>
      </c>
      <c r="H190" s="731">
        <v>6</v>
      </c>
      <c r="I190" s="731">
        <v>948</v>
      </c>
      <c r="J190" s="727">
        <v>0.58518518518518514</v>
      </c>
      <c r="K190" s="727">
        <v>158</v>
      </c>
      <c r="L190" s="731">
        <v>10</v>
      </c>
      <c r="M190" s="731">
        <v>1620</v>
      </c>
      <c r="N190" s="727">
        <v>1</v>
      </c>
      <c r="O190" s="727">
        <v>162</v>
      </c>
      <c r="P190" s="731">
        <v>16</v>
      </c>
      <c r="Q190" s="731">
        <v>2592</v>
      </c>
      <c r="R190" s="745">
        <v>1.6</v>
      </c>
      <c r="S190" s="732">
        <v>162</v>
      </c>
    </row>
    <row r="191" spans="1:19" ht="14.4" customHeight="1" x14ac:dyDescent="0.3">
      <c r="A191" s="726" t="s">
        <v>5590</v>
      </c>
      <c r="B191" s="727" t="s">
        <v>5591</v>
      </c>
      <c r="C191" s="727" t="s">
        <v>587</v>
      </c>
      <c r="D191" s="727" t="s">
        <v>1867</v>
      </c>
      <c r="E191" s="727" t="s">
        <v>5587</v>
      </c>
      <c r="F191" s="727" t="s">
        <v>5588</v>
      </c>
      <c r="G191" s="727" t="s">
        <v>5589</v>
      </c>
      <c r="H191" s="731">
        <v>29</v>
      </c>
      <c r="I191" s="731">
        <v>6815</v>
      </c>
      <c r="J191" s="727">
        <v>1.2341542919232162</v>
      </c>
      <c r="K191" s="727">
        <v>235</v>
      </c>
      <c r="L191" s="731">
        <v>22</v>
      </c>
      <c r="M191" s="731">
        <v>5522</v>
      </c>
      <c r="N191" s="727">
        <v>1</v>
      </c>
      <c r="O191" s="727">
        <v>251</v>
      </c>
      <c r="P191" s="731">
        <v>30</v>
      </c>
      <c r="Q191" s="731">
        <v>7530</v>
      </c>
      <c r="R191" s="745">
        <v>1.3636363636363635</v>
      </c>
      <c r="S191" s="732">
        <v>251</v>
      </c>
    </row>
    <row r="192" spans="1:19" ht="14.4" customHeight="1" x14ac:dyDescent="0.3">
      <c r="A192" s="726" t="s">
        <v>5590</v>
      </c>
      <c r="B192" s="727" t="s">
        <v>5591</v>
      </c>
      <c r="C192" s="727" t="s">
        <v>587</v>
      </c>
      <c r="D192" s="727" t="s">
        <v>1867</v>
      </c>
      <c r="E192" s="727" t="s">
        <v>5587</v>
      </c>
      <c r="F192" s="727" t="s">
        <v>5679</v>
      </c>
      <c r="G192" s="727" t="s">
        <v>5680</v>
      </c>
      <c r="H192" s="731"/>
      <c r="I192" s="731"/>
      <c r="J192" s="727"/>
      <c r="K192" s="727"/>
      <c r="L192" s="731"/>
      <c r="M192" s="731"/>
      <c r="N192" s="727"/>
      <c r="O192" s="727"/>
      <c r="P192" s="731">
        <v>1</v>
      </c>
      <c r="Q192" s="731">
        <v>120</v>
      </c>
      <c r="R192" s="745"/>
      <c r="S192" s="732">
        <v>120</v>
      </c>
    </row>
    <row r="193" spans="1:19" ht="14.4" customHeight="1" x14ac:dyDescent="0.3">
      <c r="A193" s="726" t="s">
        <v>5590</v>
      </c>
      <c r="B193" s="727" t="s">
        <v>5591</v>
      </c>
      <c r="C193" s="727" t="s">
        <v>587</v>
      </c>
      <c r="D193" s="727" t="s">
        <v>1867</v>
      </c>
      <c r="E193" s="727" t="s">
        <v>5587</v>
      </c>
      <c r="F193" s="727" t="s">
        <v>5687</v>
      </c>
      <c r="G193" s="727" t="s">
        <v>5688</v>
      </c>
      <c r="H193" s="731">
        <v>1</v>
      </c>
      <c r="I193" s="731">
        <v>179</v>
      </c>
      <c r="J193" s="727"/>
      <c r="K193" s="727">
        <v>179</v>
      </c>
      <c r="L193" s="731"/>
      <c r="M193" s="731"/>
      <c r="N193" s="727"/>
      <c r="O193" s="727"/>
      <c r="P193" s="731">
        <v>1</v>
      </c>
      <c r="Q193" s="731">
        <v>183</v>
      </c>
      <c r="R193" s="745"/>
      <c r="S193" s="732">
        <v>183</v>
      </c>
    </row>
    <row r="194" spans="1:19" ht="14.4" customHeight="1" x14ac:dyDescent="0.3">
      <c r="A194" s="726" t="s">
        <v>5590</v>
      </c>
      <c r="B194" s="727" t="s">
        <v>5591</v>
      </c>
      <c r="C194" s="727" t="s">
        <v>587</v>
      </c>
      <c r="D194" s="727" t="s">
        <v>1867</v>
      </c>
      <c r="E194" s="727" t="s">
        <v>5587</v>
      </c>
      <c r="F194" s="727" t="s">
        <v>5691</v>
      </c>
      <c r="G194" s="727" t="s">
        <v>5692</v>
      </c>
      <c r="H194" s="731">
        <v>4</v>
      </c>
      <c r="I194" s="731">
        <v>1244</v>
      </c>
      <c r="J194" s="727">
        <v>1.9498432601880877</v>
      </c>
      <c r="K194" s="727">
        <v>311</v>
      </c>
      <c r="L194" s="731">
        <v>2</v>
      </c>
      <c r="M194" s="731">
        <v>638</v>
      </c>
      <c r="N194" s="727">
        <v>1</v>
      </c>
      <c r="O194" s="727">
        <v>319</v>
      </c>
      <c r="P194" s="731">
        <v>2</v>
      </c>
      <c r="Q194" s="731">
        <v>638</v>
      </c>
      <c r="R194" s="745">
        <v>1</v>
      </c>
      <c r="S194" s="732">
        <v>319</v>
      </c>
    </row>
    <row r="195" spans="1:19" ht="14.4" customHeight="1" x14ac:dyDescent="0.3">
      <c r="A195" s="726" t="s">
        <v>5590</v>
      </c>
      <c r="B195" s="727" t="s">
        <v>5591</v>
      </c>
      <c r="C195" s="727" t="s">
        <v>587</v>
      </c>
      <c r="D195" s="727" t="s">
        <v>1867</v>
      </c>
      <c r="E195" s="727" t="s">
        <v>5587</v>
      </c>
      <c r="F195" s="727" t="s">
        <v>5695</v>
      </c>
      <c r="G195" s="727" t="s">
        <v>5696</v>
      </c>
      <c r="H195" s="731">
        <v>2</v>
      </c>
      <c r="I195" s="731">
        <v>252</v>
      </c>
      <c r="J195" s="727"/>
      <c r="K195" s="727">
        <v>126</v>
      </c>
      <c r="L195" s="731"/>
      <c r="M195" s="731"/>
      <c r="N195" s="727"/>
      <c r="O195" s="727"/>
      <c r="P195" s="731">
        <v>1</v>
      </c>
      <c r="Q195" s="731">
        <v>132</v>
      </c>
      <c r="R195" s="745"/>
      <c r="S195" s="732">
        <v>132</v>
      </c>
    </row>
    <row r="196" spans="1:19" ht="14.4" customHeight="1" x14ac:dyDescent="0.3">
      <c r="A196" s="726" t="s">
        <v>5590</v>
      </c>
      <c r="B196" s="727" t="s">
        <v>5591</v>
      </c>
      <c r="C196" s="727" t="s">
        <v>587</v>
      </c>
      <c r="D196" s="727" t="s">
        <v>1867</v>
      </c>
      <c r="E196" s="727" t="s">
        <v>5587</v>
      </c>
      <c r="F196" s="727" t="s">
        <v>5697</v>
      </c>
      <c r="G196" s="727" t="s">
        <v>5698</v>
      </c>
      <c r="H196" s="731">
        <v>52</v>
      </c>
      <c r="I196" s="731">
        <v>5772</v>
      </c>
      <c r="J196" s="727">
        <v>0.7274102079395085</v>
      </c>
      <c r="K196" s="727">
        <v>111</v>
      </c>
      <c r="L196" s="731">
        <v>69</v>
      </c>
      <c r="M196" s="731">
        <v>7935</v>
      </c>
      <c r="N196" s="727">
        <v>1</v>
      </c>
      <c r="O196" s="727">
        <v>115</v>
      </c>
      <c r="P196" s="731">
        <v>73</v>
      </c>
      <c r="Q196" s="731">
        <v>8395</v>
      </c>
      <c r="R196" s="745">
        <v>1.0579710144927537</v>
      </c>
      <c r="S196" s="732">
        <v>115</v>
      </c>
    </row>
    <row r="197" spans="1:19" ht="14.4" customHeight="1" x14ac:dyDescent="0.3">
      <c r="A197" s="726" t="s">
        <v>5590</v>
      </c>
      <c r="B197" s="727" t="s">
        <v>5591</v>
      </c>
      <c r="C197" s="727" t="s">
        <v>587</v>
      </c>
      <c r="D197" s="727" t="s">
        <v>1867</v>
      </c>
      <c r="E197" s="727" t="s">
        <v>5587</v>
      </c>
      <c r="F197" s="727" t="s">
        <v>5707</v>
      </c>
      <c r="G197" s="727" t="s">
        <v>5708</v>
      </c>
      <c r="H197" s="731"/>
      <c r="I197" s="731"/>
      <c r="J197" s="727"/>
      <c r="K197" s="727"/>
      <c r="L197" s="731"/>
      <c r="M197" s="731"/>
      <c r="N197" s="727"/>
      <c r="O197" s="727"/>
      <c r="P197" s="731">
        <v>1</v>
      </c>
      <c r="Q197" s="731">
        <v>948</v>
      </c>
      <c r="R197" s="745"/>
      <c r="S197" s="732">
        <v>948</v>
      </c>
    </row>
    <row r="198" spans="1:19" ht="14.4" customHeight="1" x14ac:dyDescent="0.3">
      <c r="A198" s="726" t="s">
        <v>5590</v>
      </c>
      <c r="B198" s="727" t="s">
        <v>5591</v>
      </c>
      <c r="C198" s="727" t="s">
        <v>587</v>
      </c>
      <c r="D198" s="727" t="s">
        <v>1867</v>
      </c>
      <c r="E198" s="727" t="s">
        <v>5587</v>
      </c>
      <c r="F198" s="727" t="s">
        <v>5709</v>
      </c>
      <c r="G198" s="727" t="s">
        <v>5710</v>
      </c>
      <c r="H198" s="731">
        <v>26</v>
      </c>
      <c r="I198" s="731">
        <v>5798</v>
      </c>
      <c r="J198" s="727">
        <v>1.1105152269680139</v>
      </c>
      <c r="K198" s="727">
        <v>223</v>
      </c>
      <c r="L198" s="731">
        <v>23</v>
      </c>
      <c r="M198" s="731">
        <v>5221</v>
      </c>
      <c r="N198" s="727">
        <v>1</v>
      </c>
      <c r="O198" s="727">
        <v>227</v>
      </c>
      <c r="P198" s="731">
        <v>45</v>
      </c>
      <c r="Q198" s="731">
        <v>10215</v>
      </c>
      <c r="R198" s="745">
        <v>1.9565217391304348</v>
      </c>
      <c r="S198" s="732">
        <v>227</v>
      </c>
    </row>
    <row r="199" spans="1:19" ht="14.4" customHeight="1" x14ac:dyDescent="0.3">
      <c r="A199" s="726" t="s">
        <v>5590</v>
      </c>
      <c r="B199" s="727" t="s">
        <v>5591</v>
      </c>
      <c r="C199" s="727" t="s">
        <v>587</v>
      </c>
      <c r="D199" s="727" t="s">
        <v>1867</v>
      </c>
      <c r="E199" s="727" t="s">
        <v>5587</v>
      </c>
      <c r="F199" s="727" t="s">
        <v>5717</v>
      </c>
      <c r="G199" s="727" t="s">
        <v>5718</v>
      </c>
      <c r="H199" s="731"/>
      <c r="I199" s="731"/>
      <c r="J199" s="727"/>
      <c r="K199" s="727"/>
      <c r="L199" s="731"/>
      <c r="M199" s="731"/>
      <c r="N199" s="727"/>
      <c r="O199" s="727"/>
      <c r="P199" s="731">
        <v>1</v>
      </c>
      <c r="Q199" s="731">
        <v>1034</v>
      </c>
      <c r="R199" s="745"/>
      <c r="S199" s="732">
        <v>1034</v>
      </c>
    </row>
    <row r="200" spans="1:19" ht="14.4" customHeight="1" x14ac:dyDescent="0.3">
      <c r="A200" s="726" t="s">
        <v>5590</v>
      </c>
      <c r="B200" s="727" t="s">
        <v>5591</v>
      </c>
      <c r="C200" s="727" t="s">
        <v>587</v>
      </c>
      <c r="D200" s="727" t="s">
        <v>1867</v>
      </c>
      <c r="E200" s="727" t="s">
        <v>5587</v>
      </c>
      <c r="F200" s="727" t="s">
        <v>5719</v>
      </c>
      <c r="G200" s="727" t="s">
        <v>5720</v>
      </c>
      <c r="H200" s="731"/>
      <c r="I200" s="731"/>
      <c r="J200" s="727"/>
      <c r="K200" s="727"/>
      <c r="L200" s="731">
        <v>1</v>
      </c>
      <c r="M200" s="731">
        <v>120</v>
      </c>
      <c r="N200" s="727">
        <v>1</v>
      </c>
      <c r="O200" s="727">
        <v>120</v>
      </c>
      <c r="P200" s="731">
        <v>1</v>
      </c>
      <c r="Q200" s="731">
        <v>120</v>
      </c>
      <c r="R200" s="745">
        <v>1</v>
      </c>
      <c r="S200" s="732">
        <v>120</v>
      </c>
    </row>
    <row r="201" spans="1:19" ht="14.4" customHeight="1" x14ac:dyDescent="0.3">
      <c r="A201" s="726" t="s">
        <v>5590</v>
      </c>
      <c r="B201" s="727" t="s">
        <v>5591</v>
      </c>
      <c r="C201" s="727" t="s">
        <v>587</v>
      </c>
      <c r="D201" s="727" t="s">
        <v>1867</v>
      </c>
      <c r="E201" s="727" t="s">
        <v>5587</v>
      </c>
      <c r="F201" s="727" t="s">
        <v>5723</v>
      </c>
      <c r="G201" s="727" t="s">
        <v>5724</v>
      </c>
      <c r="H201" s="731"/>
      <c r="I201" s="731"/>
      <c r="J201" s="727"/>
      <c r="K201" s="727"/>
      <c r="L201" s="731">
        <v>2</v>
      </c>
      <c r="M201" s="731">
        <v>240</v>
      </c>
      <c r="N201" s="727">
        <v>1</v>
      </c>
      <c r="O201" s="727">
        <v>120</v>
      </c>
      <c r="P201" s="731"/>
      <c r="Q201" s="731"/>
      <c r="R201" s="745"/>
      <c r="S201" s="732"/>
    </row>
    <row r="202" spans="1:19" ht="14.4" customHeight="1" x14ac:dyDescent="0.3">
      <c r="A202" s="726" t="s">
        <v>5590</v>
      </c>
      <c r="B202" s="727" t="s">
        <v>5591</v>
      </c>
      <c r="C202" s="727" t="s">
        <v>587</v>
      </c>
      <c r="D202" s="727" t="s">
        <v>1867</v>
      </c>
      <c r="E202" s="727" t="s">
        <v>5587</v>
      </c>
      <c r="F202" s="727" t="s">
        <v>5727</v>
      </c>
      <c r="G202" s="727" t="s">
        <v>5728</v>
      </c>
      <c r="H202" s="731"/>
      <c r="I202" s="731"/>
      <c r="J202" s="727"/>
      <c r="K202" s="727"/>
      <c r="L202" s="731"/>
      <c r="M202" s="731"/>
      <c r="N202" s="727"/>
      <c r="O202" s="727"/>
      <c r="P202" s="731">
        <v>2</v>
      </c>
      <c r="Q202" s="731">
        <v>358</v>
      </c>
      <c r="R202" s="745"/>
      <c r="S202" s="732">
        <v>179</v>
      </c>
    </row>
    <row r="203" spans="1:19" ht="14.4" customHeight="1" x14ac:dyDescent="0.3">
      <c r="A203" s="726" t="s">
        <v>5590</v>
      </c>
      <c r="B203" s="727" t="s">
        <v>5591</v>
      </c>
      <c r="C203" s="727" t="s">
        <v>587</v>
      </c>
      <c r="D203" s="727" t="s">
        <v>1868</v>
      </c>
      <c r="E203" s="727" t="s">
        <v>5592</v>
      </c>
      <c r="F203" s="727" t="s">
        <v>5593</v>
      </c>
      <c r="G203" s="727" t="s">
        <v>5594</v>
      </c>
      <c r="H203" s="731">
        <v>4.5999999999999996</v>
      </c>
      <c r="I203" s="731">
        <v>694.83</v>
      </c>
      <c r="J203" s="727">
        <v>1.3940932164282418</v>
      </c>
      <c r="K203" s="727">
        <v>151.05000000000001</v>
      </c>
      <c r="L203" s="731">
        <v>3.3</v>
      </c>
      <c r="M203" s="731">
        <v>498.41</v>
      </c>
      <c r="N203" s="727">
        <v>1</v>
      </c>
      <c r="O203" s="727">
        <v>151.03333333333336</v>
      </c>
      <c r="P203" s="731">
        <v>3.7</v>
      </c>
      <c r="Q203" s="731">
        <v>518.20000000000005</v>
      </c>
      <c r="R203" s="745">
        <v>1.0397062659256435</v>
      </c>
      <c r="S203" s="732">
        <v>140.05405405405406</v>
      </c>
    </row>
    <row r="204" spans="1:19" ht="14.4" customHeight="1" x14ac:dyDescent="0.3">
      <c r="A204" s="726" t="s">
        <v>5590</v>
      </c>
      <c r="B204" s="727" t="s">
        <v>5591</v>
      </c>
      <c r="C204" s="727" t="s">
        <v>587</v>
      </c>
      <c r="D204" s="727" t="s">
        <v>1868</v>
      </c>
      <c r="E204" s="727" t="s">
        <v>5592</v>
      </c>
      <c r="F204" s="727" t="s">
        <v>5595</v>
      </c>
      <c r="G204" s="727" t="s">
        <v>1696</v>
      </c>
      <c r="H204" s="731"/>
      <c r="I204" s="731"/>
      <c r="J204" s="727"/>
      <c r="K204" s="727"/>
      <c r="L204" s="731">
        <v>0.2</v>
      </c>
      <c r="M204" s="731">
        <v>15.37</v>
      </c>
      <c r="N204" s="727">
        <v>1</v>
      </c>
      <c r="O204" s="727">
        <v>76.849999999999994</v>
      </c>
      <c r="P204" s="731">
        <v>0.2</v>
      </c>
      <c r="Q204" s="731">
        <v>15.37</v>
      </c>
      <c r="R204" s="745">
        <v>1</v>
      </c>
      <c r="S204" s="732">
        <v>76.849999999999994</v>
      </c>
    </row>
    <row r="205" spans="1:19" ht="14.4" customHeight="1" x14ac:dyDescent="0.3">
      <c r="A205" s="726" t="s">
        <v>5590</v>
      </c>
      <c r="B205" s="727" t="s">
        <v>5591</v>
      </c>
      <c r="C205" s="727" t="s">
        <v>587</v>
      </c>
      <c r="D205" s="727" t="s">
        <v>1868</v>
      </c>
      <c r="E205" s="727" t="s">
        <v>5592</v>
      </c>
      <c r="F205" s="727" t="s">
        <v>5596</v>
      </c>
      <c r="G205" s="727" t="s">
        <v>615</v>
      </c>
      <c r="H205" s="731"/>
      <c r="I205" s="731"/>
      <c r="J205" s="727"/>
      <c r="K205" s="727"/>
      <c r="L205" s="731">
        <v>0.1</v>
      </c>
      <c r="M205" s="731">
        <v>7.8</v>
      </c>
      <c r="N205" s="727">
        <v>1</v>
      </c>
      <c r="O205" s="727">
        <v>78</v>
      </c>
      <c r="P205" s="731"/>
      <c r="Q205" s="731"/>
      <c r="R205" s="745"/>
      <c r="S205" s="732"/>
    </row>
    <row r="206" spans="1:19" ht="14.4" customHeight="1" x14ac:dyDescent="0.3">
      <c r="A206" s="726" t="s">
        <v>5590</v>
      </c>
      <c r="B206" s="727" t="s">
        <v>5591</v>
      </c>
      <c r="C206" s="727" t="s">
        <v>587</v>
      </c>
      <c r="D206" s="727" t="s">
        <v>1868</v>
      </c>
      <c r="E206" s="727" t="s">
        <v>5592</v>
      </c>
      <c r="F206" s="727" t="s">
        <v>5597</v>
      </c>
      <c r="G206" s="727" t="s">
        <v>1161</v>
      </c>
      <c r="H206" s="731">
        <v>0.2</v>
      </c>
      <c r="I206" s="731">
        <v>52.81</v>
      </c>
      <c r="J206" s="727"/>
      <c r="K206" s="727">
        <v>264.05</v>
      </c>
      <c r="L206" s="731"/>
      <c r="M206" s="731"/>
      <c r="N206" s="727"/>
      <c r="O206" s="727"/>
      <c r="P206" s="731"/>
      <c r="Q206" s="731"/>
      <c r="R206" s="745"/>
      <c r="S206" s="732"/>
    </row>
    <row r="207" spans="1:19" ht="14.4" customHeight="1" x14ac:dyDescent="0.3">
      <c r="A207" s="726" t="s">
        <v>5590</v>
      </c>
      <c r="B207" s="727" t="s">
        <v>5591</v>
      </c>
      <c r="C207" s="727" t="s">
        <v>587</v>
      </c>
      <c r="D207" s="727" t="s">
        <v>1868</v>
      </c>
      <c r="E207" s="727" t="s">
        <v>5592</v>
      </c>
      <c r="F207" s="727" t="s">
        <v>5600</v>
      </c>
      <c r="G207" s="727" t="s">
        <v>5601</v>
      </c>
      <c r="H207" s="731">
        <v>1</v>
      </c>
      <c r="I207" s="731">
        <v>144.97</v>
      </c>
      <c r="J207" s="727">
        <v>1</v>
      </c>
      <c r="K207" s="727">
        <v>144.97</v>
      </c>
      <c r="L207" s="731">
        <v>1</v>
      </c>
      <c r="M207" s="731">
        <v>144.97</v>
      </c>
      <c r="N207" s="727">
        <v>1</v>
      </c>
      <c r="O207" s="727">
        <v>144.97</v>
      </c>
      <c r="P207" s="731"/>
      <c r="Q207" s="731"/>
      <c r="R207" s="745"/>
      <c r="S207" s="732"/>
    </row>
    <row r="208" spans="1:19" ht="14.4" customHeight="1" x14ac:dyDescent="0.3">
      <c r="A208" s="726" t="s">
        <v>5590</v>
      </c>
      <c r="B208" s="727" t="s">
        <v>5591</v>
      </c>
      <c r="C208" s="727" t="s">
        <v>587</v>
      </c>
      <c r="D208" s="727" t="s">
        <v>1868</v>
      </c>
      <c r="E208" s="727" t="s">
        <v>5592</v>
      </c>
      <c r="F208" s="727" t="s">
        <v>5602</v>
      </c>
      <c r="G208" s="727" t="s">
        <v>1161</v>
      </c>
      <c r="H208" s="731">
        <v>0.4</v>
      </c>
      <c r="I208" s="731">
        <v>105.62</v>
      </c>
      <c r="J208" s="727">
        <v>0.22222222222222221</v>
      </c>
      <c r="K208" s="727">
        <v>264.05</v>
      </c>
      <c r="L208" s="731">
        <v>1.8</v>
      </c>
      <c r="M208" s="731">
        <v>475.29</v>
      </c>
      <c r="N208" s="727">
        <v>1</v>
      </c>
      <c r="O208" s="727">
        <v>264.05</v>
      </c>
      <c r="P208" s="731">
        <v>0.54</v>
      </c>
      <c r="Q208" s="731">
        <v>114.06</v>
      </c>
      <c r="R208" s="745">
        <v>0.23997980180521367</v>
      </c>
      <c r="S208" s="732">
        <v>211.2222222222222</v>
      </c>
    </row>
    <row r="209" spans="1:19" ht="14.4" customHeight="1" x14ac:dyDescent="0.3">
      <c r="A209" s="726" t="s">
        <v>5590</v>
      </c>
      <c r="B209" s="727" t="s">
        <v>5591</v>
      </c>
      <c r="C209" s="727" t="s">
        <v>587</v>
      </c>
      <c r="D209" s="727" t="s">
        <v>1868</v>
      </c>
      <c r="E209" s="727" t="s">
        <v>5587</v>
      </c>
      <c r="F209" s="727" t="s">
        <v>5605</v>
      </c>
      <c r="G209" s="727" t="s">
        <v>5606</v>
      </c>
      <c r="H209" s="731">
        <v>88</v>
      </c>
      <c r="I209" s="731">
        <v>7128</v>
      </c>
      <c r="J209" s="727">
        <v>1.6515291936978684</v>
      </c>
      <c r="K209" s="727">
        <v>81</v>
      </c>
      <c r="L209" s="731">
        <v>52</v>
      </c>
      <c r="M209" s="731">
        <v>4316</v>
      </c>
      <c r="N209" s="727">
        <v>1</v>
      </c>
      <c r="O209" s="727">
        <v>83</v>
      </c>
      <c r="P209" s="731">
        <v>34</v>
      </c>
      <c r="Q209" s="731">
        <v>2822</v>
      </c>
      <c r="R209" s="745">
        <v>0.65384615384615385</v>
      </c>
      <c r="S209" s="732">
        <v>83</v>
      </c>
    </row>
    <row r="210" spans="1:19" ht="14.4" customHeight="1" x14ac:dyDescent="0.3">
      <c r="A210" s="726" t="s">
        <v>5590</v>
      </c>
      <c r="B210" s="727" t="s">
        <v>5591</v>
      </c>
      <c r="C210" s="727" t="s">
        <v>587</v>
      </c>
      <c r="D210" s="727" t="s">
        <v>1868</v>
      </c>
      <c r="E210" s="727" t="s">
        <v>5587</v>
      </c>
      <c r="F210" s="727" t="s">
        <v>5607</v>
      </c>
      <c r="G210" s="727" t="s">
        <v>5608</v>
      </c>
      <c r="H210" s="731"/>
      <c r="I210" s="731"/>
      <c r="J210" s="727"/>
      <c r="K210" s="727"/>
      <c r="L210" s="731">
        <v>1</v>
      </c>
      <c r="M210" s="731">
        <v>106</v>
      </c>
      <c r="N210" s="727">
        <v>1</v>
      </c>
      <c r="O210" s="727">
        <v>106</v>
      </c>
      <c r="P210" s="731"/>
      <c r="Q210" s="731"/>
      <c r="R210" s="745"/>
      <c r="S210" s="732"/>
    </row>
    <row r="211" spans="1:19" ht="14.4" customHeight="1" x14ac:dyDescent="0.3">
      <c r="A211" s="726" t="s">
        <v>5590</v>
      </c>
      <c r="B211" s="727" t="s">
        <v>5591</v>
      </c>
      <c r="C211" s="727" t="s">
        <v>587</v>
      </c>
      <c r="D211" s="727" t="s">
        <v>1868</v>
      </c>
      <c r="E211" s="727" t="s">
        <v>5587</v>
      </c>
      <c r="F211" s="727" t="s">
        <v>5609</v>
      </c>
      <c r="G211" s="727" t="s">
        <v>5610</v>
      </c>
      <c r="H211" s="731">
        <v>2</v>
      </c>
      <c r="I211" s="731">
        <v>70</v>
      </c>
      <c r="J211" s="727"/>
      <c r="K211" s="727">
        <v>35</v>
      </c>
      <c r="L211" s="731"/>
      <c r="M211" s="731"/>
      <c r="N211" s="727"/>
      <c r="O211" s="727"/>
      <c r="P211" s="731"/>
      <c r="Q211" s="731"/>
      <c r="R211" s="745"/>
      <c r="S211" s="732"/>
    </row>
    <row r="212" spans="1:19" ht="14.4" customHeight="1" x14ac:dyDescent="0.3">
      <c r="A212" s="726" t="s">
        <v>5590</v>
      </c>
      <c r="B212" s="727" t="s">
        <v>5591</v>
      </c>
      <c r="C212" s="727" t="s">
        <v>587</v>
      </c>
      <c r="D212" s="727" t="s">
        <v>1868</v>
      </c>
      <c r="E212" s="727" t="s">
        <v>5587</v>
      </c>
      <c r="F212" s="727" t="s">
        <v>5618</v>
      </c>
      <c r="G212" s="727" t="s">
        <v>5619</v>
      </c>
      <c r="H212" s="731">
        <v>3</v>
      </c>
      <c r="I212" s="731">
        <v>603</v>
      </c>
      <c r="J212" s="727">
        <v>1.4565217391304348</v>
      </c>
      <c r="K212" s="727">
        <v>201</v>
      </c>
      <c r="L212" s="731">
        <v>2</v>
      </c>
      <c r="M212" s="731">
        <v>414</v>
      </c>
      <c r="N212" s="727">
        <v>1</v>
      </c>
      <c r="O212" s="727">
        <v>207</v>
      </c>
      <c r="P212" s="731"/>
      <c r="Q212" s="731"/>
      <c r="R212" s="745"/>
      <c r="S212" s="732"/>
    </row>
    <row r="213" spans="1:19" ht="14.4" customHeight="1" x14ac:dyDescent="0.3">
      <c r="A213" s="726" t="s">
        <v>5590</v>
      </c>
      <c r="B213" s="727" t="s">
        <v>5591</v>
      </c>
      <c r="C213" s="727" t="s">
        <v>587</v>
      </c>
      <c r="D213" s="727" t="s">
        <v>1868</v>
      </c>
      <c r="E213" s="727" t="s">
        <v>5587</v>
      </c>
      <c r="F213" s="727" t="s">
        <v>5620</v>
      </c>
      <c r="G213" s="727" t="s">
        <v>5621</v>
      </c>
      <c r="H213" s="731">
        <v>1</v>
      </c>
      <c r="I213" s="731">
        <v>301</v>
      </c>
      <c r="J213" s="727">
        <v>0.16235167206040993</v>
      </c>
      <c r="K213" s="727">
        <v>301</v>
      </c>
      <c r="L213" s="731">
        <v>6</v>
      </c>
      <c r="M213" s="731">
        <v>1854</v>
      </c>
      <c r="N213" s="727">
        <v>1</v>
      </c>
      <c r="O213" s="727">
        <v>309</v>
      </c>
      <c r="P213" s="731"/>
      <c r="Q213" s="731"/>
      <c r="R213" s="745"/>
      <c r="S213" s="732"/>
    </row>
    <row r="214" spans="1:19" ht="14.4" customHeight="1" x14ac:dyDescent="0.3">
      <c r="A214" s="726" t="s">
        <v>5590</v>
      </c>
      <c r="B214" s="727" t="s">
        <v>5591</v>
      </c>
      <c r="C214" s="727" t="s">
        <v>587</v>
      </c>
      <c r="D214" s="727" t="s">
        <v>1868</v>
      </c>
      <c r="E214" s="727" t="s">
        <v>5587</v>
      </c>
      <c r="F214" s="727" t="s">
        <v>5624</v>
      </c>
      <c r="G214" s="727" t="s">
        <v>5625</v>
      </c>
      <c r="H214" s="731">
        <v>29</v>
      </c>
      <c r="I214" s="731">
        <v>2755</v>
      </c>
      <c r="J214" s="727">
        <v>0.9938672438672439</v>
      </c>
      <c r="K214" s="727">
        <v>95</v>
      </c>
      <c r="L214" s="731">
        <v>28</v>
      </c>
      <c r="M214" s="731">
        <v>2772</v>
      </c>
      <c r="N214" s="727">
        <v>1</v>
      </c>
      <c r="O214" s="727">
        <v>99</v>
      </c>
      <c r="P214" s="731">
        <v>19</v>
      </c>
      <c r="Q214" s="731">
        <v>1881</v>
      </c>
      <c r="R214" s="745">
        <v>0.6785714285714286</v>
      </c>
      <c r="S214" s="732">
        <v>99</v>
      </c>
    </row>
    <row r="215" spans="1:19" ht="14.4" customHeight="1" x14ac:dyDescent="0.3">
      <c r="A215" s="726" t="s">
        <v>5590</v>
      </c>
      <c r="B215" s="727" t="s">
        <v>5591</v>
      </c>
      <c r="C215" s="727" t="s">
        <v>587</v>
      </c>
      <c r="D215" s="727" t="s">
        <v>1868</v>
      </c>
      <c r="E215" s="727" t="s">
        <v>5587</v>
      </c>
      <c r="F215" s="727" t="s">
        <v>5626</v>
      </c>
      <c r="G215" s="727" t="s">
        <v>5627</v>
      </c>
      <c r="H215" s="731">
        <v>10</v>
      </c>
      <c r="I215" s="731">
        <v>930</v>
      </c>
      <c r="J215" s="727">
        <v>0.53264604810996563</v>
      </c>
      <c r="K215" s="727">
        <v>93</v>
      </c>
      <c r="L215" s="731">
        <v>18</v>
      </c>
      <c r="M215" s="731">
        <v>1746</v>
      </c>
      <c r="N215" s="727">
        <v>1</v>
      </c>
      <c r="O215" s="727">
        <v>97</v>
      </c>
      <c r="P215" s="731">
        <v>8</v>
      </c>
      <c r="Q215" s="731">
        <v>776</v>
      </c>
      <c r="R215" s="745">
        <v>0.44444444444444442</v>
      </c>
      <c r="S215" s="732">
        <v>97</v>
      </c>
    </row>
    <row r="216" spans="1:19" ht="14.4" customHeight="1" x14ac:dyDescent="0.3">
      <c r="A216" s="726" t="s">
        <v>5590</v>
      </c>
      <c r="B216" s="727" t="s">
        <v>5591</v>
      </c>
      <c r="C216" s="727" t="s">
        <v>587</v>
      </c>
      <c r="D216" s="727" t="s">
        <v>1868</v>
      </c>
      <c r="E216" s="727" t="s">
        <v>5587</v>
      </c>
      <c r="F216" s="727" t="s">
        <v>5628</v>
      </c>
      <c r="G216" s="727" t="s">
        <v>5629</v>
      </c>
      <c r="H216" s="731">
        <v>766</v>
      </c>
      <c r="I216" s="731">
        <v>90388</v>
      </c>
      <c r="J216" s="727">
        <v>0.77302271483305962</v>
      </c>
      <c r="K216" s="727">
        <v>118</v>
      </c>
      <c r="L216" s="731">
        <v>928</v>
      </c>
      <c r="M216" s="731">
        <v>116928</v>
      </c>
      <c r="N216" s="727">
        <v>1</v>
      </c>
      <c r="O216" s="727">
        <v>126</v>
      </c>
      <c r="P216" s="731">
        <v>742</v>
      </c>
      <c r="Q216" s="731">
        <v>93492</v>
      </c>
      <c r="R216" s="745">
        <v>0.79956896551724133</v>
      </c>
      <c r="S216" s="732">
        <v>126</v>
      </c>
    </row>
    <row r="217" spans="1:19" ht="14.4" customHeight="1" x14ac:dyDescent="0.3">
      <c r="A217" s="726" t="s">
        <v>5590</v>
      </c>
      <c r="B217" s="727" t="s">
        <v>5591</v>
      </c>
      <c r="C217" s="727" t="s">
        <v>587</v>
      </c>
      <c r="D217" s="727" t="s">
        <v>1868</v>
      </c>
      <c r="E217" s="727" t="s">
        <v>5587</v>
      </c>
      <c r="F217" s="727" t="s">
        <v>5632</v>
      </c>
      <c r="G217" s="727" t="s">
        <v>5633</v>
      </c>
      <c r="H217" s="731"/>
      <c r="I217" s="731"/>
      <c r="J217" s="727"/>
      <c r="K217" s="727"/>
      <c r="L217" s="731">
        <v>1</v>
      </c>
      <c r="M217" s="731">
        <v>427</v>
      </c>
      <c r="N217" s="727">
        <v>1</v>
      </c>
      <c r="O217" s="727">
        <v>427</v>
      </c>
      <c r="P217" s="731"/>
      <c r="Q217" s="731"/>
      <c r="R217" s="745"/>
      <c r="S217" s="732"/>
    </row>
    <row r="218" spans="1:19" ht="14.4" customHeight="1" x14ac:dyDescent="0.3">
      <c r="A218" s="726" t="s">
        <v>5590</v>
      </c>
      <c r="B218" s="727" t="s">
        <v>5591</v>
      </c>
      <c r="C218" s="727" t="s">
        <v>587</v>
      </c>
      <c r="D218" s="727" t="s">
        <v>1868</v>
      </c>
      <c r="E218" s="727" t="s">
        <v>5587</v>
      </c>
      <c r="F218" s="727" t="s">
        <v>5636</v>
      </c>
      <c r="G218" s="727" t="s">
        <v>5637</v>
      </c>
      <c r="H218" s="731">
        <v>1</v>
      </c>
      <c r="I218" s="731">
        <v>486</v>
      </c>
      <c r="J218" s="727"/>
      <c r="K218" s="727">
        <v>486</v>
      </c>
      <c r="L218" s="731"/>
      <c r="M218" s="731"/>
      <c r="N218" s="727"/>
      <c r="O218" s="727"/>
      <c r="P218" s="731"/>
      <c r="Q218" s="731"/>
      <c r="R218" s="745"/>
      <c r="S218" s="732"/>
    </row>
    <row r="219" spans="1:19" ht="14.4" customHeight="1" x14ac:dyDescent="0.3">
      <c r="A219" s="726" t="s">
        <v>5590</v>
      </c>
      <c r="B219" s="727" t="s">
        <v>5591</v>
      </c>
      <c r="C219" s="727" t="s">
        <v>587</v>
      </c>
      <c r="D219" s="727" t="s">
        <v>1868</v>
      </c>
      <c r="E219" s="727" t="s">
        <v>5587</v>
      </c>
      <c r="F219" s="727" t="s">
        <v>5644</v>
      </c>
      <c r="G219" s="727" t="s">
        <v>5645</v>
      </c>
      <c r="H219" s="731">
        <v>4</v>
      </c>
      <c r="I219" s="731">
        <v>6548</v>
      </c>
      <c r="J219" s="727">
        <v>0.9761478831246273</v>
      </c>
      <c r="K219" s="727">
        <v>1637</v>
      </c>
      <c r="L219" s="731">
        <v>4</v>
      </c>
      <c r="M219" s="731">
        <v>6708</v>
      </c>
      <c r="N219" s="727">
        <v>1</v>
      </c>
      <c r="O219" s="727">
        <v>1677</v>
      </c>
      <c r="P219" s="731">
        <v>2</v>
      </c>
      <c r="Q219" s="731">
        <v>3356</v>
      </c>
      <c r="R219" s="745">
        <v>0.50029815146094214</v>
      </c>
      <c r="S219" s="732">
        <v>1678</v>
      </c>
    </row>
    <row r="220" spans="1:19" ht="14.4" customHeight="1" x14ac:dyDescent="0.3">
      <c r="A220" s="726" t="s">
        <v>5590</v>
      </c>
      <c r="B220" s="727" t="s">
        <v>5591</v>
      </c>
      <c r="C220" s="727" t="s">
        <v>587</v>
      </c>
      <c r="D220" s="727" t="s">
        <v>1868</v>
      </c>
      <c r="E220" s="727" t="s">
        <v>5587</v>
      </c>
      <c r="F220" s="727" t="s">
        <v>5648</v>
      </c>
      <c r="G220" s="727" t="s">
        <v>5649</v>
      </c>
      <c r="H220" s="731">
        <v>12</v>
      </c>
      <c r="I220" s="731">
        <v>15408</v>
      </c>
      <c r="J220" s="727">
        <v>1.9618029029793735</v>
      </c>
      <c r="K220" s="727">
        <v>1284</v>
      </c>
      <c r="L220" s="731">
        <v>6</v>
      </c>
      <c r="M220" s="731">
        <v>7854</v>
      </c>
      <c r="N220" s="727">
        <v>1</v>
      </c>
      <c r="O220" s="727">
        <v>1309</v>
      </c>
      <c r="P220" s="731">
        <v>7</v>
      </c>
      <c r="Q220" s="731">
        <v>9170</v>
      </c>
      <c r="R220" s="745">
        <v>1.1675579322638145</v>
      </c>
      <c r="S220" s="732">
        <v>1310</v>
      </c>
    </row>
    <row r="221" spans="1:19" ht="14.4" customHeight="1" x14ac:dyDescent="0.3">
      <c r="A221" s="726" t="s">
        <v>5590</v>
      </c>
      <c r="B221" s="727" t="s">
        <v>5591</v>
      </c>
      <c r="C221" s="727" t="s">
        <v>587</v>
      </c>
      <c r="D221" s="727" t="s">
        <v>1868</v>
      </c>
      <c r="E221" s="727" t="s">
        <v>5587</v>
      </c>
      <c r="F221" s="727" t="s">
        <v>5650</v>
      </c>
      <c r="G221" s="727" t="s">
        <v>5651</v>
      </c>
      <c r="H221" s="731">
        <v>1</v>
      </c>
      <c r="I221" s="731">
        <v>946</v>
      </c>
      <c r="J221" s="727">
        <v>0.97425334706488154</v>
      </c>
      <c r="K221" s="727">
        <v>946</v>
      </c>
      <c r="L221" s="731">
        <v>1</v>
      </c>
      <c r="M221" s="731">
        <v>971</v>
      </c>
      <c r="N221" s="727">
        <v>1</v>
      </c>
      <c r="O221" s="727">
        <v>971</v>
      </c>
      <c r="P221" s="731">
        <v>3</v>
      </c>
      <c r="Q221" s="731">
        <v>2916</v>
      </c>
      <c r="R221" s="745">
        <v>3.0030895983522141</v>
      </c>
      <c r="S221" s="732">
        <v>972</v>
      </c>
    </row>
    <row r="222" spans="1:19" ht="14.4" customHeight="1" x14ac:dyDescent="0.3">
      <c r="A222" s="726" t="s">
        <v>5590</v>
      </c>
      <c r="B222" s="727" t="s">
        <v>5591</v>
      </c>
      <c r="C222" s="727" t="s">
        <v>587</v>
      </c>
      <c r="D222" s="727" t="s">
        <v>1868</v>
      </c>
      <c r="E222" s="727" t="s">
        <v>5587</v>
      </c>
      <c r="F222" s="727" t="s">
        <v>5652</v>
      </c>
      <c r="G222" s="727" t="s">
        <v>5653</v>
      </c>
      <c r="H222" s="731">
        <v>3</v>
      </c>
      <c r="I222" s="731">
        <v>2880</v>
      </c>
      <c r="J222" s="727">
        <v>1.4619289340101522</v>
      </c>
      <c r="K222" s="727">
        <v>960</v>
      </c>
      <c r="L222" s="731">
        <v>2</v>
      </c>
      <c r="M222" s="731">
        <v>1970</v>
      </c>
      <c r="N222" s="727">
        <v>1</v>
      </c>
      <c r="O222" s="727">
        <v>985</v>
      </c>
      <c r="P222" s="731">
        <v>4</v>
      </c>
      <c r="Q222" s="731">
        <v>3944</v>
      </c>
      <c r="R222" s="745">
        <v>2.002030456852792</v>
      </c>
      <c r="S222" s="732">
        <v>986</v>
      </c>
    </row>
    <row r="223" spans="1:19" ht="14.4" customHeight="1" x14ac:dyDescent="0.3">
      <c r="A223" s="726" t="s">
        <v>5590</v>
      </c>
      <c r="B223" s="727" t="s">
        <v>5591</v>
      </c>
      <c r="C223" s="727" t="s">
        <v>587</v>
      </c>
      <c r="D223" s="727" t="s">
        <v>1868</v>
      </c>
      <c r="E223" s="727" t="s">
        <v>5587</v>
      </c>
      <c r="F223" s="727" t="s">
        <v>5654</v>
      </c>
      <c r="G223" s="727" t="s">
        <v>5655</v>
      </c>
      <c r="H223" s="731">
        <v>8</v>
      </c>
      <c r="I223" s="731">
        <v>1256</v>
      </c>
      <c r="J223" s="727">
        <v>0.85616905248807085</v>
      </c>
      <c r="K223" s="727">
        <v>157</v>
      </c>
      <c r="L223" s="731">
        <v>9</v>
      </c>
      <c r="M223" s="731">
        <v>1467</v>
      </c>
      <c r="N223" s="727">
        <v>1</v>
      </c>
      <c r="O223" s="727">
        <v>163</v>
      </c>
      <c r="P223" s="731">
        <v>4</v>
      </c>
      <c r="Q223" s="731">
        <v>652</v>
      </c>
      <c r="R223" s="745">
        <v>0.44444444444444442</v>
      </c>
      <c r="S223" s="732">
        <v>163</v>
      </c>
    </row>
    <row r="224" spans="1:19" ht="14.4" customHeight="1" x14ac:dyDescent="0.3">
      <c r="A224" s="726" t="s">
        <v>5590</v>
      </c>
      <c r="B224" s="727" t="s">
        <v>5591</v>
      </c>
      <c r="C224" s="727" t="s">
        <v>587</v>
      </c>
      <c r="D224" s="727" t="s">
        <v>1868</v>
      </c>
      <c r="E224" s="727" t="s">
        <v>5587</v>
      </c>
      <c r="F224" s="727" t="s">
        <v>5658</v>
      </c>
      <c r="G224" s="727" t="s">
        <v>5659</v>
      </c>
      <c r="H224" s="731"/>
      <c r="I224" s="731"/>
      <c r="J224" s="727"/>
      <c r="K224" s="727"/>
      <c r="L224" s="731">
        <v>742</v>
      </c>
      <c r="M224" s="731">
        <v>24733.280000000013</v>
      </c>
      <c r="N224" s="727">
        <v>1</v>
      </c>
      <c r="O224" s="727">
        <v>33.333261455525623</v>
      </c>
      <c r="P224" s="731">
        <v>654</v>
      </c>
      <c r="Q224" s="731">
        <v>21799.980000000007</v>
      </c>
      <c r="R224" s="745">
        <v>0.88140270922417063</v>
      </c>
      <c r="S224" s="732">
        <v>33.333302752293591</v>
      </c>
    </row>
    <row r="225" spans="1:19" ht="14.4" customHeight="1" x14ac:dyDescent="0.3">
      <c r="A225" s="726" t="s">
        <v>5590</v>
      </c>
      <c r="B225" s="727" t="s">
        <v>5591</v>
      </c>
      <c r="C225" s="727" t="s">
        <v>587</v>
      </c>
      <c r="D225" s="727" t="s">
        <v>1868</v>
      </c>
      <c r="E225" s="727" t="s">
        <v>5587</v>
      </c>
      <c r="F225" s="727" t="s">
        <v>5662</v>
      </c>
      <c r="G225" s="727" t="s">
        <v>5663</v>
      </c>
      <c r="H225" s="731">
        <v>2</v>
      </c>
      <c r="I225" s="731">
        <v>72</v>
      </c>
      <c r="J225" s="727">
        <v>0.27799227799227799</v>
      </c>
      <c r="K225" s="727">
        <v>36</v>
      </c>
      <c r="L225" s="731">
        <v>7</v>
      </c>
      <c r="M225" s="731">
        <v>259</v>
      </c>
      <c r="N225" s="727">
        <v>1</v>
      </c>
      <c r="O225" s="727">
        <v>37</v>
      </c>
      <c r="P225" s="731">
        <v>1</v>
      </c>
      <c r="Q225" s="731">
        <v>37</v>
      </c>
      <c r="R225" s="745">
        <v>0.14285714285714285</v>
      </c>
      <c r="S225" s="732">
        <v>37</v>
      </c>
    </row>
    <row r="226" spans="1:19" ht="14.4" customHeight="1" x14ac:dyDescent="0.3">
      <c r="A226" s="726" t="s">
        <v>5590</v>
      </c>
      <c r="B226" s="727" t="s">
        <v>5591</v>
      </c>
      <c r="C226" s="727" t="s">
        <v>587</v>
      </c>
      <c r="D226" s="727" t="s">
        <v>1868</v>
      </c>
      <c r="E226" s="727" t="s">
        <v>5587</v>
      </c>
      <c r="F226" s="727" t="s">
        <v>5664</v>
      </c>
      <c r="G226" s="727" t="s">
        <v>5665</v>
      </c>
      <c r="H226" s="731">
        <v>19</v>
      </c>
      <c r="I226" s="731">
        <v>1558</v>
      </c>
      <c r="J226" s="727">
        <v>1.132267441860465</v>
      </c>
      <c r="K226" s="727">
        <v>82</v>
      </c>
      <c r="L226" s="731">
        <v>16</v>
      </c>
      <c r="M226" s="731">
        <v>1376</v>
      </c>
      <c r="N226" s="727">
        <v>1</v>
      </c>
      <c r="O226" s="727">
        <v>86</v>
      </c>
      <c r="P226" s="731">
        <v>18</v>
      </c>
      <c r="Q226" s="731">
        <v>1548</v>
      </c>
      <c r="R226" s="745">
        <v>1.125</v>
      </c>
      <c r="S226" s="732">
        <v>86</v>
      </c>
    </row>
    <row r="227" spans="1:19" ht="14.4" customHeight="1" x14ac:dyDescent="0.3">
      <c r="A227" s="726" t="s">
        <v>5590</v>
      </c>
      <c r="B227" s="727" t="s">
        <v>5591</v>
      </c>
      <c r="C227" s="727" t="s">
        <v>587</v>
      </c>
      <c r="D227" s="727" t="s">
        <v>1868</v>
      </c>
      <c r="E227" s="727" t="s">
        <v>5587</v>
      </c>
      <c r="F227" s="727" t="s">
        <v>5666</v>
      </c>
      <c r="G227" s="727" t="s">
        <v>5667</v>
      </c>
      <c r="H227" s="731">
        <v>15</v>
      </c>
      <c r="I227" s="731">
        <v>465</v>
      </c>
      <c r="J227" s="727">
        <v>0.908203125</v>
      </c>
      <c r="K227" s="727">
        <v>31</v>
      </c>
      <c r="L227" s="731">
        <v>16</v>
      </c>
      <c r="M227" s="731">
        <v>512</v>
      </c>
      <c r="N227" s="727">
        <v>1</v>
      </c>
      <c r="O227" s="727">
        <v>32</v>
      </c>
      <c r="P227" s="731">
        <v>17</v>
      </c>
      <c r="Q227" s="731">
        <v>544</v>
      </c>
      <c r="R227" s="745">
        <v>1.0625</v>
      </c>
      <c r="S227" s="732">
        <v>32</v>
      </c>
    </row>
    <row r="228" spans="1:19" ht="14.4" customHeight="1" x14ac:dyDescent="0.3">
      <c r="A228" s="726" t="s">
        <v>5590</v>
      </c>
      <c r="B228" s="727" t="s">
        <v>5591</v>
      </c>
      <c r="C228" s="727" t="s">
        <v>587</v>
      </c>
      <c r="D228" s="727" t="s">
        <v>1868</v>
      </c>
      <c r="E228" s="727" t="s">
        <v>5587</v>
      </c>
      <c r="F228" s="727" t="s">
        <v>5670</v>
      </c>
      <c r="G228" s="727" t="s">
        <v>5671</v>
      </c>
      <c r="H228" s="731">
        <v>2</v>
      </c>
      <c r="I228" s="731">
        <v>768</v>
      </c>
      <c r="J228" s="727"/>
      <c r="K228" s="727">
        <v>384</v>
      </c>
      <c r="L228" s="731"/>
      <c r="M228" s="731"/>
      <c r="N228" s="727"/>
      <c r="O228" s="727"/>
      <c r="P228" s="731">
        <v>2</v>
      </c>
      <c r="Q228" s="731">
        <v>790</v>
      </c>
      <c r="R228" s="745"/>
      <c r="S228" s="732">
        <v>395</v>
      </c>
    </row>
    <row r="229" spans="1:19" ht="14.4" customHeight="1" x14ac:dyDescent="0.3">
      <c r="A229" s="726" t="s">
        <v>5590</v>
      </c>
      <c r="B229" s="727" t="s">
        <v>5591</v>
      </c>
      <c r="C229" s="727" t="s">
        <v>587</v>
      </c>
      <c r="D229" s="727" t="s">
        <v>1868</v>
      </c>
      <c r="E229" s="727" t="s">
        <v>5587</v>
      </c>
      <c r="F229" s="727" t="s">
        <v>5673</v>
      </c>
      <c r="G229" s="727" t="s">
        <v>5674</v>
      </c>
      <c r="H229" s="731">
        <v>3</v>
      </c>
      <c r="I229" s="731">
        <v>474</v>
      </c>
      <c r="J229" s="727">
        <v>0.41798941798941797</v>
      </c>
      <c r="K229" s="727">
        <v>158</v>
      </c>
      <c r="L229" s="731">
        <v>7</v>
      </c>
      <c r="M229" s="731">
        <v>1134</v>
      </c>
      <c r="N229" s="727">
        <v>1</v>
      </c>
      <c r="O229" s="727">
        <v>162</v>
      </c>
      <c r="P229" s="731">
        <v>6</v>
      </c>
      <c r="Q229" s="731">
        <v>972</v>
      </c>
      <c r="R229" s="745">
        <v>0.8571428571428571</v>
      </c>
      <c r="S229" s="732">
        <v>162</v>
      </c>
    </row>
    <row r="230" spans="1:19" ht="14.4" customHeight="1" x14ac:dyDescent="0.3">
      <c r="A230" s="726" t="s">
        <v>5590</v>
      </c>
      <c r="B230" s="727" t="s">
        <v>5591</v>
      </c>
      <c r="C230" s="727" t="s">
        <v>587</v>
      </c>
      <c r="D230" s="727" t="s">
        <v>1868</v>
      </c>
      <c r="E230" s="727" t="s">
        <v>5587</v>
      </c>
      <c r="F230" s="727" t="s">
        <v>5675</v>
      </c>
      <c r="G230" s="727" t="s">
        <v>5676</v>
      </c>
      <c r="H230" s="731"/>
      <c r="I230" s="731"/>
      <c r="J230" s="727"/>
      <c r="K230" s="727"/>
      <c r="L230" s="731">
        <v>2</v>
      </c>
      <c r="M230" s="731">
        <v>118</v>
      </c>
      <c r="N230" s="727">
        <v>1</v>
      </c>
      <c r="O230" s="727">
        <v>59</v>
      </c>
      <c r="P230" s="731"/>
      <c r="Q230" s="731"/>
      <c r="R230" s="745"/>
      <c r="S230" s="732"/>
    </row>
    <row r="231" spans="1:19" ht="14.4" customHeight="1" x14ac:dyDescent="0.3">
      <c r="A231" s="726" t="s">
        <v>5590</v>
      </c>
      <c r="B231" s="727" t="s">
        <v>5591</v>
      </c>
      <c r="C231" s="727" t="s">
        <v>587</v>
      </c>
      <c r="D231" s="727" t="s">
        <v>1868</v>
      </c>
      <c r="E231" s="727" t="s">
        <v>5587</v>
      </c>
      <c r="F231" s="727" t="s">
        <v>5588</v>
      </c>
      <c r="G231" s="727" t="s">
        <v>5589</v>
      </c>
      <c r="H231" s="731">
        <v>26</v>
      </c>
      <c r="I231" s="731">
        <v>6110</v>
      </c>
      <c r="J231" s="727">
        <v>0.9015788697063597</v>
      </c>
      <c r="K231" s="727">
        <v>235</v>
      </c>
      <c r="L231" s="731">
        <v>27</v>
      </c>
      <c r="M231" s="731">
        <v>6777</v>
      </c>
      <c r="N231" s="727">
        <v>1</v>
      </c>
      <c r="O231" s="727">
        <v>251</v>
      </c>
      <c r="P231" s="731">
        <v>20</v>
      </c>
      <c r="Q231" s="731">
        <v>5020</v>
      </c>
      <c r="R231" s="745">
        <v>0.7407407407407407</v>
      </c>
      <c r="S231" s="732">
        <v>251</v>
      </c>
    </row>
    <row r="232" spans="1:19" ht="14.4" customHeight="1" x14ac:dyDescent="0.3">
      <c r="A232" s="726" t="s">
        <v>5590</v>
      </c>
      <c r="B232" s="727" t="s">
        <v>5591</v>
      </c>
      <c r="C232" s="727" t="s">
        <v>587</v>
      </c>
      <c r="D232" s="727" t="s">
        <v>1868</v>
      </c>
      <c r="E232" s="727" t="s">
        <v>5587</v>
      </c>
      <c r="F232" s="727" t="s">
        <v>5679</v>
      </c>
      <c r="G232" s="727" t="s">
        <v>5680</v>
      </c>
      <c r="H232" s="731">
        <v>2</v>
      </c>
      <c r="I232" s="731">
        <v>228</v>
      </c>
      <c r="J232" s="727"/>
      <c r="K232" s="727">
        <v>114</v>
      </c>
      <c r="L232" s="731"/>
      <c r="M232" s="731"/>
      <c r="N232" s="727"/>
      <c r="O232" s="727"/>
      <c r="P232" s="731"/>
      <c r="Q232" s="731"/>
      <c r="R232" s="745"/>
      <c r="S232" s="732"/>
    </row>
    <row r="233" spans="1:19" ht="14.4" customHeight="1" x14ac:dyDescent="0.3">
      <c r="A233" s="726" t="s">
        <v>5590</v>
      </c>
      <c r="B233" s="727" t="s">
        <v>5591</v>
      </c>
      <c r="C233" s="727" t="s">
        <v>587</v>
      </c>
      <c r="D233" s="727" t="s">
        <v>1868</v>
      </c>
      <c r="E233" s="727" t="s">
        <v>5587</v>
      </c>
      <c r="F233" s="727" t="s">
        <v>5683</v>
      </c>
      <c r="G233" s="727" t="s">
        <v>5684</v>
      </c>
      <c r="H233" s="731"/>
      <c r="I233" s="731"/>
      <c r="J233" s="727"/>
      <c r="K233" s="727"/>
      <c r="L233" s="731">
        <v>1</v>
      </c>
      <c r="M233" s="731">
        <v>123</v>
      </c>
      <c r="N233" s="727">
        <v>1</v>
      </c>
      <c r="O233" s="727">
        <v>123</v>
      </c>
      <c r="P233" s="731"/>
      <c r="Q233" s="731"/>
      <c r="R233" s="745"/>
      <c r="S233" s="732"/>
    </row>
    <row r="234" spans="1:19" ht="14.4" customHeight="1" x14ac:dyDescent="0.3">
      <c r="A234" s="726" t="s">
        <v>5590</v>
      </c>
      <c r="B234" s="727" t="s">
        <v>5591</v>
      </c>
      <c r="C234" s="727" t="s">
        <v>587</v>
      </c>
      <c r="D234" s="727" t="s">
        <v>1868</v>
      </c>
      <c r="E234" s="727" t="s">
        <v>5587</v>
      </c>
      <c r="F234" s="727" t="s">
        <v>5685</v>
      </c>
      <c r="G234" s="727" t="s">
        <v>5686</v>
      </c>
      <c r="H234" s="731"/>
      <c r="I234" s="731"/>
      <c r="J234" s="727"/>
      <c r="K234" s="727"/>
      <c r="L234" s="731">
        <v>2</v>
      </c>
      <c r="M234" s="731">
        <v>118</v>
      </c>
      <c r="N234" s="727">
        <v>1</v>
      </c>
      <c r="O234" s="727">
        <v>59</v>
      </c>
      <c r="P234" s="731"/>
      <c r="Q234" s="731"/>
      <c r="R234" s="745"/>
      <c r="S234" s="732"/>
    </row>
    <row r="235" spans="1:19" ht="14.4" customHeight="1" x14ac:dyDescent="0.3">
      <c r="A235" s="726" t="s">
        <v>5590</v>
      </c>
      <c r="B235" s="727" t="s">
        <v>5591</v>
      </c>
      <c r="C235" s="727" t="s">
        <v>587</v>
      </c>
      <c r="D235" s="727" t="s">
        <v>1868</v>
      </c>
      <c r="E235" s="727" t="s">
        <v>5587</v>
      </c>
      <c r="F235" s="727" t="s">
        <v>5687</v>
      </c>
      <c r="G235" s="727" t="s">
        <v>5688</v>
      </c>
      <c r="H235" s="731">
        <v>1</v>
      </c>
      <c r="I235" s="731">
        <v>179</v>
      </c>
      <c r="J235" s="727">
        <v>0.48907103825136611</v>
      </c>
      <c r="K235" s="727">
        <v>179</v>
      </c>
      <c r="L235" s="731">
        <v>2</v>
      </c>
      <c r="M235" s="731">
        <v>366</v>
      </c>
      <c r="N235" s="727">
        <v>1</v>
      </c>
      <c r="O235" s="727">
        <v>183</v>
      </c>
      <c r="P235" s="731"/>
      <c r="Q235" s="731"/>
      <c r="R235" s="745"/>
      <c r="S235" s="732"/>
    </row>
    <row r="236" spans="1:19" ht="14.4" customHeight="1" x14ac:dyDescent="0.3">
      <c r="A236" s="726" t="s">
        <v>5590</v>
      </c>
      <c r="B236" s="727" t="s">
        <v>5591</v>
      </c>
      <c r="C236" s="727" t="s">
        <v>587</v>
      </c>
      <c r="D236" s="727" t="s">
        <v>1868</v>
      </c>
      <c r="E236" s="727" t="s">
        <v>5587</v>
      </c>
      <c r="F236" s="727" t="s">
        <v>5691</v>
      </c>
      <c r="G236" s="727" t="s">
        <v>5692</v>
      </c>
      <c r="H236" s="731">
        <v>1</v>
      </c>
      <c r="I236" s="731">
        <v>311</v>
      </c>
      <c r="J236" s="727">
        <v>0.24373040752351097</v>
      </c>
      <c r="K236" s="727">
        <v>311</v>
      </c>
      <c r="L236" s="731">
        <v>4</v>
      </c>
      <c r="M236" s="731">
        <v>1276</v>
      </c>
      <c r="N236" s="727">
        <v>1</v>
      </c>
      <c r="O236" s="727">
        <v>319</v>
      </c>
      <c r="P236" s="731"/>
      <c r="Q236" s="731"/>
      <c r="R236" s="745"/>
      <c r="S236" s="732"/>
    </row>
    <row r="237" spans="1:19" ht="14.4" customHeight="1" x14ac:dyDescent="0.3">
      <c r="A237" s="726" t="s">
        <v>5590</v>
      </c>
      <c r="B237" s="727" t="s">
        <v>5591</v>
      </c>
      <c r="C237" s="727" t="s">
        <v>587</v>
      </c>
      <c r="D237" s="727" t="s">
        <v>1868</v>
      </c>
      <c r="E237" s="727" t="s">
        <v>5587</v>
      </c>
      <c r="F237" s="727" t="s">
        <v>5693</v>
      </c>
      <c r="G237" s="727" t="s">
        <v>5694</v>
      </c>
      <c r="H237" s="731"/>
      <c r="I237" s="731"/>
      <c r="J237" s="727"/>
      <c r="K237" s="727"/>
      <c r="L237" s="731"/>
      <c r="M237" s="731"/>
      <c r="N237" s="727"/>
      <c r="O237" s="727"/>
      <c r="P237" s="731">
        <v>3</v>
      </c>
      <c r="Q237" s="731">
        <v>1500</v>
      </c>
      <c r="R237" s="745"/>
      <c r="S237" s="732">
        <v>500</v>
      </c>
    </row>
    <row r="238" spans="1:19" ht="14.4" customHeight="1" x14ac:dyDescent="0.3">
      <c r="A238" s="726" t="s">
        <v>5590</v>
      </c>
      <c r="B238" s="727" t="s">
        <v>5591</v>
      </c>
      <c r="C238" s="727" t="s">
        <v>587</v>
      </c>
      <c r="D238" s="727" t="s">
        <v>1868</v>
      </c>
      <c r="E238" s="727" t="s">
        <v>5587</v>
      </c>
      <c r="F238" s="727" t="s">
        <v>5695</v>
      </c>
      <c r="G238" s="727" t="s">
        <v>5696</v>
      </c>
      <c r="H238" s="731">
        <v>1</v>
      </c>
      <c r="I238" s="731">
        <v>126</v>
      </c>
      <c r="J238" s="727"/>
      <c r="K238" s="727">
        <v>126</v>
      </c>
      <c r="L238" s="731"/>
      <c r="M238" s="731"/>
      <c r="N238" s="727"/>
      <c r="O238" s="727"/>
      <c r="P238" s="731"/>
      <c r="Q238" s="731"/>
      <c r="R238" s="745"/>
      <c r="S238" s="732"/>
    </row>
    <row r="239" spans="1:19" ht="14.4" customHeight="1" x14ac:dyDescent="0.3">
      <c r="A239" s="726" t="s">
        <v>5590</v>
      </c>
      <c r="B239" s="727" t="s">
        <v>5591</v>
      </c>
      <c r="C239" s="727" t="s">
        <v>587</v>
      </c>
      <c r="D239" s="727" t="s">
        <v>1868</v>
      </c>
      <c r="E239" s="727" t="s">
        <v>5587</v>
      </c>
      <c r="F239" s="727" t="s">
        <v>5697</v>
      </c>
      <c r="G239" s="727" t="s">
        <v>5698</v>
      </c>
      <c r="H239" s="731">
        <v>35</v>
      </c>
      <c r="I239" s="731">
        <v>3885</v>
      </c>
      <c r="J239" s="727">
        <v>1.0897615708274895</v>
      </c>
      <c r="K239" s="727">
        <v>111</v>
      </c>
      <c r="L239" s="731">
        <v>31</v>
      </c>
      <c r="M239" s="731">
        <v>3565</v>
      </c>
      <c r="N239" s="727">
        <v>1</v>
      </c>
      <c r="O239" s="727">
        <v>115</v>
      </c>
      <c r="P239" s="731">
        <v>29</v>
      </c>
      <c r="Q239" s="731">
        <v>3335</v>
      </c>
      <c r="R239" s="745">
        <v>0.93548387096774188</v>
      </c>
      <c r="S239" s="732">
        <v>115</v>
      </c>
    </row>
    <row r="240" spans="1:19" ht="14.4" customHeight="1" x14ac:dyDescent="0.3">
      <c r="A240" s="726" t="s">
        <v>5590</v>
      </c>
      <c r="B240" s="727" t="s">
        <v>5591</v>
      </c>
      <c r="C240" s="727" t="s">
        <v>587</v>
      </c>
      <c r="D240" s="727" t="s">
        <v>1868</v>
      </c>
      <c r="E240" s="727" t="s">
        <v>5587</v>
      </c>
      <c r="F240" s="727" t="s">
        <v>5703</v>
      </c>
      <c r="G240" s="727" t="s">
        <v>5704</v>
      </c>
      <c r="H240" s="731"/>
      <c r="I240" s="731"/>
      <c r="J240" s="727"/>
      <c r="K240" s="727"/>
      <c r="L240" s="731">
        <v>1</v>
      </c>
      <c r="M240" s="731">
        <v>120</v>
      </c>
      <c r="N240" s="727">
        <v>1</v>
      </c>
      <c r="O240" s="727">
        <v>120</v>
      </c>
      <c r="P240" s="731"/>
      <c r="Q240" s="731"/>
      <c r="R240" s="745"/>
      <c r="S240" s="732"/>
    </row>
    <row r="241" spans="1:19" ht="14.4" customHeight="1" x14ac:dyDescent="0.3">
      <c r="A241" s="726" t="s">
        <v>5590</v>
      </c>
      <c r="B241" s="727" t="s">
        <v>5591</v>
      </c>
      <c r="C241" s="727" t="s">
        <v>587</v>
      </c>
      <c r="D241" s="727" t="s">
        <v>1868</v>
      </c>
      <c r="E241" s="727" t="s">
        <v>5587</v>
      </c>
      <c r="F241" s="727" t="s">
        <v>5705</v>
      </c>
      <c r="G241" s="727" t="s">
        <v>5706</v>
      </c>
      <c r="H241" s="731"/>
      <c r="I241" s="731"/>
      <c r="J241" s="727"/>
      <c r="K241" s="727"/>
      <c r="L241" s="731">
        <v>2</v>
      </c>
      <c r="M241" s="731">
        <v>1220</v>
      </c>
      <c r="N241" s="727">
        <v>1</v>
      </c>
      <c r="O241" s="727">
        <v>610</v>
      </c>
      <c r="P241" s="731"/>
      <c r="Q241" s="731"/>
      <c r="R241" s="745"/>
      <c r="S241" s="732"/>
    </row>
    <row r="242" spans="1:19" ht="14.4" customHeight="1" x14ac:dyDescent="0.3">
      <c r="A242" s="726" t="s">
        <v>5590</v>
      </c>
      <c r="B242" s="727" t="s">
        <v>5591</v>
      </c>
      <c r="C242" s="727" t="s">
        <v>587</v>
      </c>
      <c r="D242" s="727" t="s">
        <v>1868</v>
      </c>
      <c r="E242" s="727" t="s">
        <v>5587</v>
      </c>
      <c r="F242" s="727" t="s">
        <v>5707</v>
      </c>
      <c r="G242" s="727" t="s">
        <v>5708</v>
      </c>
      <c r="H242" s="731">
        <v>1</v>
      </c>
      <c r="I242" s="731">
        <v>935</v>
      </c>
      <c r="J242" s="727"/>
      <c r="K242" s="727">
        <v>935</v>
      </c>
      <c r="L242" s="731"/>
      <c r="M242" s="731"/>
      <c r="N242" s="727"/>
      <c r="O242" s="727"/>
      <c r="P242" s="731">
        <v>2</v>
      </c>
      <c r="Q242" s="731">
        <v>1896</v>
      </c>
      <c r="R242" s="745"/>
      <c r="S242" s="732">
        <v>948</v>
      </c>
    </row>
    <row r="243" spans="1:19" ht="14.4" customHeight="1" x14ac:dyDescent="0.3">
      <c r="A243" s="726" t="s">
        <v>5590</v>
      </c>
      <c r="B243" s="727" t="s">
        <v>5591</v>
      </c>
      <c r="C243" s="727" t="s">
        <v>587</v>
      </c>
      <c r="D243" s="727" t="s">
        <v>1868</v>
      </c>
      <c r="E243" s="727" t="s">
        <v>5587</v>
      </c>
      <c r="F243" s="727" t="s">
        <v>5709</v>
      </c>
      <c r="G243" s="727" t="s">
        <v>5710</v>
      </c>
      <c r="H243" s="731">
        <v>10</v>
      </c>
      <c r="I243" s="731">
        <v>2230</v>
      </c>
      <c r="J243" s="727">
        <v>1.6372980910425845</v>
      </c>
      <c r="K243" s="727">
        <v>223</v>
      </c>
      <c r="L243" s="731">
        <v>6</v>
      </c>
      <c r="M243" s="731">
        <v>1362</v>
      </c>
      <c r="N243" s="727">
        <v>1</v>
      </c>
      <c r="O243" s="727">
        <v>227</v>
      </c>
      <c r="P243" s="731">
        <v>6</v>
      </c>
      <c r="Q243" s="731">
        <v>1362</v>
      </c>
      <c r="R243" s="745">
        <v>1</v>
      </c>
      <c r="S243" s="732">
        <v>227</v>
      </c>
    </row>
    <row r="244" spans="1:19" ht="14.4" customHeight="1" x14ac:dyDescent="0.3">
      <c r="A244" s="726" t="s">
        <v>5590</v>
      </c>
      <c r="B244" s="727" t="s">
        <v>5591</v>
      </c>
      <c r="C244" s="727" t="s">
        <v>587</v>
      </c>
      <c r="D244" s="727" t="s">
        <v>1868</v>
      </c>
      <c r="E244" s="727" t="s">
        <v>5587</v>
      </c>
      <c r="F244" s="727" t="s">
        <v>5713</v>
      </c>
      <c r="G244" s="727" t="s">
        <v>5714</v>
      </c>
      <c r="H244" s="731">
        <v>3</v>
      </c>
      <c r="I244" s="731">
        <v>246</v>
      </c>
      <c r="J244" s="727">
        <v>0.47674418604651164</v>
      </c>
      <c r="K244" s="727">
        <v>82</v>
      </c>
      <c r="L244" s="731">
        <v>6</v>
      </c>
      <c r="M244" s="731">
        <v>516</v>
      </c>
      <c r="N244" s="727">
        <v>1</v>
      </c>
      <c r="O244" s="727">
        <v>86</v>
      </c>
      <c r="P244" s="731">
        <v>2</v>
      </c>
      <c r="Q244" s="731">
        <v>172</v>
      </c>
      <c r="R244" s="745">
        <v>0.33333333333333331</v>
      </c>
      <c r="S244" s="732">
        <v>86</v>
      </c>
    </row>
    <row r="245" spans="1:19" ht="14.4" customHeight="1" x14ac:dyDescent="0.3">
      <c r="A245" s="726" t="s">
        <v>5590</v>
      </c>
      <c r="B245" s="727" t="s">
        <v>5591</v>
      </c>
      <c r="C245" s="727" t="s">
        <v>587</v>
      </c>
      <c r="D245" s="727" t="s">
        <v>1868</v>
      </c>
      <c r="E245" s="727" t="s">
        <v>5587</v>
      </c>
      <c r="F245" s="727" t="s">
        <v>5725</v>
      </c>
      <c r="G245" s="727" t="s">
        <v>5726</v>
      </c>
      <c r="H245" s="731"/>
      <c r="I245" s="731"/>
      <c r="J245" s="727"/>
      <c r="K245" s="727"/>
      <c r="L245" s="731">
        <v>1</v>
      </c>
      <c r="M245" s="731">
        <v>1369</v>
      </c>
      <c r="N245" s="727">
        <v>1</v>
      </c>
      <c r="O245" s="727">
        <v>1369</v>
      </c>
      <c r="P245" s="731"/>
      <c r="Q245" s="731"/>
      <c r="R245" s="745"/>
      <c r="S245" s="732"/>
    </row>
    <row r="246" spans="1:19" ht="14.4" customHeight="1" x14ac:dyDescent="0.3">
      <c r="A246" s="726" t="s">
        <v>5590</v>
      </c>
      <c r="B246" s="727" t="s">
        <v>5591</v>
      </c>
      <c r="C246" s="727" t="s">
        <v>587</v>
      </c>
      <c r="D246" s="727" t="s">
        <v>1868</v>
      </c>
      <c r="E246" s="727" t="s">
        <v>5587</v>
      </c>
      <c r="F246" s="727" t="s">
        <v>5729</v>
      </c>
      <c r="G246" s="727" t="s">
        <v>5730</v>
      </c>
      <c r="H246" s="731"/>
      <c r="I246" s="731"/>
      <c r="J246" s="727"/>
      <c r="K246" s="727"/>
      <c r="L246" s="731">
        <v>2</v>
      </c>
      <c r="M246" s="731">
        <v>160</v>
      </c>
      <c r="N246" s="727">
        <v>1</v>
      </c>
      <c r="O246" s="727">
        <v>80</v>
      </c>
      <c r="P246" s="731"/>
      <c r="Q246" s="731"/>
      <c r="R246" s="745"/>
      <c r="S246" s="732"/>
    </row>
    <row r="247" spans="1:19" ht="14.4" customHeight="1" x14ac:dyDescent="0.3">
      <c r="A247" s="726" t="s">
        <v>5590</v>
      </c>
      <c r="B247" s="727" t="s">
        <v>5591</v>
      </c>
      <c r="C247" s="727" t="s">
        <v>587</v>
      </c>
      <c r="D247" s="727" t="s">
        <v>1869</v>
      </c>
      <c r="E247" s="727" t="s">
        <v>5592</v>
      </c>
      <c r="F247" s="727" t="s">
        <v>5593</v>
      </c>
      <c r="G247" s="727" t="s">
        <v>5594</v>
      </c>
      <c r="H247" s="731">
        <v>4.4000000000000004</v>
      </c>
      <c r="I247" s="731">
        <v>664.68999999999994</v>
      </c>
      <c r="J247" s="727"/>
      <c r="K247" s="727">
        <v>151.06590909090906</v>
      </c>
      <c r="L247" s="731"/>
      <c r="M247" s="731"/>
      <c r="N247" s="727"/>
      <c r="O247" s="727"/>
      <c r="P247" s="731">
        <v>0.1</v>
      </c>
      <c r="Q247" s="731">
        <v>6.97</v>
      </c>
      <c r="R247" s="745"/>
      <c r="S247" s="732">
        <v>69.699999999999989</v>
      </c>
    </row>
    <row r="248" spans="1:19" ht="14.4" customHeight="1" x14ac:dyDescent="0.3">
      <c r="A248" s="726" t="s">
        <v>5590</v>
      </c>
      <c r="B248" s="727" t="s">
        <v>5591</v>
      </c>
      <c r="C248" s="727" t="s">
        <v>587</v>
      </c>
      <c r="D248" s="727" t="s">
        <v>1869</v>
      </c>
      <c r="E248" s="727" t="s">
        <v>5587</v>
      </c>
      <c r="F248" s="727" t="s">
        <v>5605</v>
      </c>
      <c r="G248" s="727" t="s">
        <v>5606</v>
      </c>
      <c r="H248" s="731">
        <v>10</v>
      </c>
      <c r="I248" s="731">
        <v>810</v>
      </c>
      <c r="J248" s="727"/>
      <c r="K248" s="727">
        <v>81</v>
      </c>
      <c r="L248" s="731"/>
      <c r="M248" s="731"/>
      <c r="N248" s="727"/>
      <c r="O248" s="727"/>
      <c r="P248" s="731"/>
      <c r="Q248" s="731"/>
      <c r="R248" s="745"/>
      <c r="S248" s="732"/>
    </row>
    <row r="249" spans="1:19" ht="14.4" customHeight="1" x14ac:dyDescent="0.3">
      <c r="A249" s="726" t="s">
        <v>5590</v>
      </c>
      <c r="B249" s="727" t="s">
        <v>5591</v>
      </c>
      <c r="C249" s="727" t="s">
        <v>587</v>
      </c>
      <c r="D249" s="727" t="s">
        <v>1869</v>
      </c>
      <c r="E249" s="727" t="s">
        <v>5587</v>
      </c>
      <c r="F249" s="727" t="s">
        <v>5624</v>
      </c>
      <c r="G249" s="727" t="s">
        <v>5625</v>
      </c>
      <c r="H249" s="731">
        <v>1</v>
      </c>
      <c r="I249" s="731">
        <v>95</v>
      </c>
      <c r="J249" s="727"/>
      <c r="K249" s="727">
        <v>95</v>
      </c>
      <c r="L249" s="731"/>
      <c r="M249" s="731"/>
      <c r="N249" s="727"/>
      <c r="O249" s="727"/>
      <c r="P249" s="731"/>
      <c r="Q249" s="731"/>
      <c r="R249" s="745"/>
      <c r="S249" s="732"/>
    </row>
    <row r="250" spans="1:19" ht="14.4" customHeight="1" x14ac:dyDescent="0.3">
      <c r="A250" s="726" t="s">
        <v>5590</v>
      </c>
      <c r="B250" s="727" t="s">
        <v>5591</v>
      </c>
      <c r="C250" s="727" t="s">
        <v>587</v>
      </c>
      <c r="D250" s="727" t="s">
        <v>1869</v>
      </c>
      <c r="E250" s="727" t="s">
        <v>5587</v>
      </c>
      <c r="F250" s="727" t="s">
        <v>5628</v>
      </c>
      <c r="G250" s="727" t="s">
        <v>5629</v>
      </c>
      <c r="H250" s="731">
        <v>662</v>
      </c>
      <c r="I250" s="731">
        <v>78116</v>
      </c>
      <c r="J250" s="727">
        <v>1.0490156581527139</v>
      </c>
      <c r="K250" s="727">
        <v>118</v>
      </c>
      <c r="L250" s="731">
        <v>591</v>
      </c>
      <c r="M250" s="731">
        <v>74466</v>
      </c>
      <c r="N250" s="727">
        <v>1</v>
      </c>
      <c r="O250" s="727">
        <v>126</v>
      </c>
      <c r="P250" s="731">
        <v>588</v>
      </c>
      <c r="Q250" s="731">
        <v>74088</v>
      </c>
      <c r="R250" s="745">
        <v>0.99492385786802029</v>
      </c>
      <c r="S250" s="732">
        <v>126</v>
      </c>
    </row>
    <row r="251" spans="1:19" ht="14.4" customHeight="1" x14ac:dyDescent="0.3">
      <c r="A251" s="726" t="s">
        <v>5590</v>
      </c>
      <c r="B251" s="727" t="s">
        <v>5591</v>
      </c>
      <c r="C251" s="727" t="s">
        <v>587</v>
      </c>
      <c r="D251" s="727" t="s">
        <v>1869</v>
      </c>
      <c r="E251" s="727" t="s">
        <v>5587</v>
      </c>
      <c r="F251" s="727" t="s">
        <v>5642</v>
      </c>
      <c r="G251" s="727" t="s">
        <v>5643</v>
      </c>
      <c r="H251" s="731">
        <v>1</v>
      </c>
      <c r="I251" s="731">
        <v>946</v>
      </c>
      <c r="J251" s="727"/>
      <c r="K251" s="727">
        <v>946</v>
      </c>
      <c r="L251" s="731"/>
      <c r="M251" s="731"/>
      <c r="N251" s="727"/>
      <c r="O251" s="727"/>
      <c r="P251" s="731"/>
      <c r="Q251" s="731"/>
      <c r="R251" s="745"/>
      <c r="S251" s="732"/>
    </row>
    <row r="252" spans="1:19" ht="14.4" customHeight="1" x14ac:dyDescent="0.3">
      <c r="A252" s="726" t="s">
        <v>5590</v>
      </c>
      <c r="B252" s="727" t="s">
        <v>5591</v>
      </c>
      <c r="C252" s="727" t="s">
        <v>587</v>
      </c>
      <c r="D252" s="727" t="s">
        <v>1869</v>
      </c>
      <c r="E252" s="727" t="s">
        <v>5587</v>
      </c>
      <c r="F252" s="727" t="s">
        <v>5648</v>
      </c>
      <c r="G252" s="727" t="s">
        <v>5649</v>
      </c>
      <c r="H252" s="731">
        <v>14</v>
      </c>
      <c r="I252" s="731">
        <v>17976</v>
      </c>
      <c r="J252" s="727"/>
      <c r="K252" s="727">
        <v>1284</v>
      </c>
      <c r="L252" s="731"/>
      <c r="M252" s="731"/>
      <c r="N252" s="727"/>
      <c r="O252" s="727"/>
      <c r="P252" s="731"/>
      <c r="Q252" s="731"/>
      <c r="R252" s="745"/>
      <c r="S252" s="732"/>
    </row>
    <row r="253" spans="1:19" ht="14.4" customHeight="1" x14ac:dyDescent="0.3">
      <c r="A253" s="726" t="s">
        <v>5590</v>
      </c>
      <c r="B253" s="727" t="s">
        <v>5591</v>
      </c>
      <c r="C253" s="727" t="s">
        <v>587</v>
      </c>
      <c r="D253" s="727" t="s">
        <v>1869</v>
      </c>
      <c r="E253" s="727" t="s">
        <v>5587</v>
      </c>
      <c r="F253" s="727" t="s">
        <v>5658</v>
      </c>
      <c r="G253" s="727" t="s">
        <v>5659</v>
      </c>
      <c r="H253" s="731"/>
      <c r="I253" s="731"/>
      <c r="J253" s="727"/>
      <c r="K253" s="727"/>
      <c r="L253" s="731">
        <v>441</v>
      </c>
      <c r="M253" s="731">
        <v>14699.96</v>
      </c>
      <c r="N253" s="727">
        <v>1</v>
      </c>
      <c r="O253" s="727">
        <v>33.333242630385485</v>
      </c>
      <c r="P253" s="731">
        <v>474</v>
      </c>
      <c r="Q253" s="731">
        <v>15799.98</v>
      </c>
      <c r="R253" s="745">
        <v>1.0748314961401255</v>
      </c>
      <c r="S253" s="732">
        <v>33.333291139240508</v>
      </c>
    </row>
    <row r="254" spans="1:19" ht="14.4" customHeight="1" x14ac:dyDescent="0.3">
      <c r="A254" s="726" t="s">
        <v>5590</v>
      </c>
      <c r="B254" s="727" t="s">
        <v>5591</v>
      </c>
      <c r="C254" s="727" t="s">
        <v>587</v>
      </c>
      <c r="D254" s="727" t="s">
        <v>1869</v>
      </c>
      <c r="E254" s="727" t="s">
        <v>5587</v>
      </c>
      <c r="F254" s="727" t="s">
        <v>5660</v>
      </c>
      <c r="G254" s="727" t="s">
        <v>5661</v>
      </c>
      <c r="H254" s="731"/>
      <c r="I254" s="731"/>
      <c r="J254" s="727"/>
      <c r="K254" s="727"/>
      <c r="L254" s="731">
        <v>1</v>
      </c>
      <c r="M254" s="731">
        <v>116</v>
      </c>
      <c r="N254" s="727">
        <v>1</v>
      </c>
      <c r="O254" s="727">
        <v>116</v>
      </c>
      <c r="P254" s="731"/>
      <c r="Q254" s="731"/>
      <c r="R254" s="745"/>
      <c r="S254" s="732"/>
    </row>
    <row r="255" spans="1:19" ht="14.4" customHeight="1" x14ac:dyDescent="0.3">
      <c r="A255" s="726" t="s">
        <v>5590</v>
      </c>
      <c r="B255" s="727" t="s">
        <v>5591</v>
      </c>
      <c r="C255" s="727" t="s">
        <v>587</v>
      </c>
      <c r="D255" s="727" t="s">
        <v>1869</v>
      </c>
      <c r="E255" s="727" t="s">
        <v>5587</v>
      </c>
      <c r="F255" s="727" t="s">
        <v>5664</v>
      </c>
      <c r="G255" s="727" t="s">
        <v>5665</v>
      </c>
      <c r="H255" s="731">
        <v>15</v>
      </c>
      <c r="I255" s="731">
        <v>1230</v>
      </c>
      <c r="J255" s="727"/>
      <c r="K255" s="727">
        <v>82</v>
      </c>
      <c r="L255" s="731"/>
      <c r="M255" s="731"/>
      <c r="N255" s="727"/>
      <c r="O255" s="727"/>
      <c r="P255" s="731">
        <v>1</v>
      </c>
      <c r="Q255" s="731">
        <v>86</v>
      </c>
      <c r="R255" s="745"/>
      <c r="S255" s="732">
        <v>86</v>
      </c>
    </row>
    <row r="256" spans="1:19" ht="14.4" customHeight="1" x14ac:dyDescent="0.3">
      <c r="A256" s="726" t="s">
        <v>5590</v>
      </c>
      <c r="B256" s="727" t="s">
        <v>5591</v>
      </c>
      <c r="C256" s="727" t="s">
        <v>587</v>
      </c>
      <c r="D256" s="727" t="s">
        <v>1869</v>
      </c>
      <c r="E256" s="727" t="s">
        <v>5587</v>
      </c>
      <c r="F256" s="727" t="s">
        <v>5666</v>
      </c>
      <c r="G256" s="727" t="s">
        <v>5667</v>
      </c>
      <c r="H256" s="731">
        <v>14</v>
      </c>
      <c r="I256" s="731">
        <v>434</v>
      </c>
      <c r="J256" s="727"/>
      <c r="K256" s="727">
        <v>31</v>
      </c>
      <c r="L256" s="731"/>
      <c r="M256" s="731"/>
      <c r="N256" s="727"/>
      <c r="O256" s="727"/>
      <c r="P256" s="731"/>
      <c r="Q256" s="731"/>
      <c r="R256" s="745"/>
      <c r="S256" s="732"/>
    </row>
    <row r="257" spans="1:19" ht="14.4" customHeight="1" x14ac:dyDescent="0.3">
      <c r="A257" s="726" t="s">
        <v>5590</v>
      </c>
      <c r="B257" s="727" t="s">
        <v>5591</v>
      </c>
      <c r="C257" s="727" t="s">
        <v>587</v>
      </c>
      <c r="D257" s="727" t="s">
        <v>1869</v>
      </c>
      <c r="E257" s="727" t="s">
        <v>5587</v>
      </c>
      <c r="F257" s="727" t="s">
        <v>5588</v>
      </c>
      <c r="G257" s="727" t="s">
        <v>5589</v>
      </c>
      <c r="H257" s="731">
        <v>44</v>
      </c>
      <c r="I257" s="731">
        <v>10340</v>
      </c>
      <c r="J257" s="727"/>
      <c r="K257" s="727">
        <v>235</v>
      </c>
      <c r="L257" s="731"/>
      <c r="M257" s="731"/>
      <c r="N257" s="727"/>
      <c r="O257" s="727"/>
      <c r="P257" s="731"/>
      <c r="Q257" s="731"/>
      <c r="R257" s="745"/>
      <c r="S257" s="732"/>
    </row>
    <row r="258" spans="1:19" ht="14.4" customHeight="1" x14ac:dyDescent="0.3">
      <c r="A258" s="726" t="s">
        <v>5590</v>
      </c>
      <c r="B258" s="727" t="s">
        <v>5591</v>
      </c>
      <c r="C258" s="727" t="s">
        <v>587</v>
      </c>
      <c r="D258" s="727" t="s">
        <v>1869</v>
      </c>
      <c r="E258" s="727" t="s">
        <v>5587</v>
      </c>
      <c r="F258" s="727" t="s">
        <v>5683</v>
      </c>
      <c r="G258" s="727" t="s">
        <v>5684</v>
      </c>
      <c r="H258" s="731">
        <v>1</v>
      </c>
      <c r="I258" s="731">
        <v>120</v>
      </c>
      <c r="J258" s="727"/>
      <c r="K258" s="727">
        <v>120</v>
      </c>
      <c r="L258" s="731"/>
      <c r="M258" s="731"/>
      <c r="N258" s="727"/>
      <c r="O258" s="727"/>
      <c r="P258" s="731"/>
      <c r="Q258" s="731"/>
      <c r="R258" s="745"/>
      <c r="S258" s="732"/>
    </row>
    <row r="259" spans="1:19" ht="14.4" customHeight="1" x14ac:dyDescent="0.3">
      <c r="A259" s="726" t="s">
        <v>5590</v>
      </c>
      <c r="B259" s="727" t="s">
        <v>5591</v>
      </c>
      <c r="C259" s="727" t="s">
        <v>587</v>
      </c>
      <c r="D259" s="727" t="s">
        <v>1869</v>
      </c>
      <c r="E259" s="727" t="s">
        <v>5587</v>
      </c>
      <c r="F259" s="727" t="s">
        <v>5727</v>
      </c>
      <c r="G259" s="727" t="s">
        <v>5728</v>
      </c>
      <c r="H259" s="731"/>
      <c r="I259" s="731"/>
      <c r="J259" s="727"/>
      <c r="K259" s="727"/>
      <c r="L259" s="731"/>
      <c r="M259" s="731"/>
      <c r="N259" s="727"/>
      <c r="O259" s="727"/>
      <c r="P259" s="731">
        <v>1</v>
      </c>
      <c r="Q259" s="731">
        <v>179</v>
      </c>
      <c r="R259" s="745"/>
      <c r="S259" s="732">
        <v>179</v>
      </c>
    </row>
    <row r="260" spans="1:19" ht="14.4" customHeight="1" x14ac:dyDescent="0.3">
      <c r="A260" s="726" t="s">
        <v>5590</v>
      </c>
      <c r="B260" s="727" t="s">
        <v>5591</v>
      </c>
      <c r="C260" s="727" t="s">
        <v>587</v>
      </c>
      <c r="D260" s="727" t="s">
        <v>1870</v>
      </c>
      <c r="E260" s="727" t="s">
        <v>5592</v>
      </c>
      <c r="F260" s="727" t="s">
        <v>5593</v>
      </c>
      <c r="G260" s="727" t="s">
        <v>5594</v>
      </c>
      <c r="H260" s="731">
        <v>6.3000000000000007</v>
      </c>
      <c r="I260" s="731">
        <v>951.63</v>
      </c>
      <c r="J260" s="727">
        <v>1.4318838399037015</v>
      </c>
      <c r="K260" s="727">
        <v>151.05238095238093</v>
      </c>
      <c r="L260" s="731">
        <v>4.4000000000000004</v>
      </c>
      <c r="M260" s="731">
        <v>664.6</v>
      </c>
      <c r="N260" s="727">
        <v>1</v>
      </c>
      <c r="O260" s="727">
        <v>151.04545454545453</v>
      </c>
      <c r="P260" s="731">
        <v>7.3</v>
      </c>
      <c r="Q260" s="731">
        <v>996.89</v>
      </c>
      <c r="R260" s="745">
        <v>1.4999849533554017</v>
      </c>
      <c r="S260" s="732">
        <v>136.56027397260274</v>
      </c>
    </row>
    <row r="261" spans="1:19" ht="14.4" customHeight="1" x14ac:dyDescent="0.3">
      <c r="A261" s="726" t="s">
        <v>5590</v>
      </c>
      <c r="B261" s="727" t="s">
        <v>5591</v>
      </c>
      <c r="C261" s="727" t="s">
        <v>587</v>
      </c>
      <c r="D261" s="727" t="s">
        <v>1870</v>
      </c>
      <c r="E261" s="727" t="s">
        <v>5592</v>
      </c>
      <c r="F261" s="727" t="s">
        <v>5596</v>
      </c>
      <c r="G261" s="727" t="s">
        <v>615</v>
      </c>
      <c r="H261" s="731"/>
      <c r="I261" s="731"/>
      <c r="J261" s="727"/>
      <c r="K261" s="727"/>
      <c r="L261" s="731">
        <v>0.1</v>
      </c>
      <c r="M261" s="731">
        <v>7.8</v>
      </c>
      <c r="N261" s="727">
        <v>1</v>
      </c>
      <c r="O261" s="727">
        <v>78</v>
      </c>
      <c r="P261" s="731"/>
      <c r="Q261" s="731"/>
      <c r="R261" s="745"/>
      <c r="S261" s="732"/>
    </row>
    <row r="262" spans="1:19" ht="14.4" customHeight="1" x14ac:dyDescent="0.3">
      <c r="A262" s="726" t="s">
        <v>5590</v>
      </c>
      <c r="B262" s="727" t="s">
        <v>5591</v>
      </c>
      <c r="C262" s="727" t="s">
        <v>587</v>
      </c>
      <c r="D262" s="727" t="s">
        <v>1870</v>
      </c>
      <c r="E262" s="727" t="s">
        <v>5592</v>
      </c>
      <c r="F262" s="727" t="s">
        <v>5602</v>
      </c>
      <c r="G262" s="727" t="s">
        <v>1161</v>
      </c>
      <c r="H262" s="731">
        <v>0.2</v>
      </c>
      <c r="I262" s="731">
        <v>52.81</v>
      </c>
      <c r="J262" s="727">
        <v>0.125</v>
      </c>
      <c r="K262" s="727">
        <v>264.05</v>
      </c>
      <c r="L262" s="731">
        <v>1.6</v>
      </c>
      <c r="M262" s="731">
        <v>422.48</v>
      </c>
      <c r="N262" s="727">
        <v>1</v>
      </c>
      <c r="O262" s="727">
        <v>264.05</v>
      </c>
      <c r="P262" s="731">
        <v>2.14</v>
      </c>
      <c r="Q262" s="731">
        <v>450.14</v>
      </c>
      <c r="R262" s="745">
        <v>1.065470554819163</v>
      </c>
      <c r="S262" s="732">
        <v>210.34579439252335</v>
      </c>
    </row>
    <row r="263" spans="1:19" ht="14.4" customHeight="1" x14ac:dyDescent="0.3">
      <c r="A263" s="726" t="s">
        <v>5590</v>
      </c>
      <c r="B263" s="727" t="s">
        <v>5591</v>
      </c>
      <c r="C263" s="727" t="s">
        <v>587</v>
      </c>
      <c r="D263" s="727" t="s">
        <v>1870</v>
      </c>
      <c r="E263" s="727" t="s">
        <v>5587</v>
      </c>
      <c r="F263" s="727" t="s">
        <v>5605</v>
      </c>
      <c r="G263" s="727" t="s">
        <v>5606</v>
      </c>
      <c r="H263" s="731">
        <v>105</v>
      </c>
      <c r="I263" s="731">
        <v>8505</v>
      </c>
      <c r="J263" s="727">
        <v>0.71159638554216864</v>
      </c>
      <c r="K263" s="727">
        <v>81</v>
      </c>
      <c r="L263" s="731">
        <v>144</v>
      </c>
      <c r="M263" s="731">
        <v>11952</v>
      </c>
      <c r="N263" s="727">
        <v>1</v>
      </c>
      <c r="O263" s="727">
        <v>83</v>
      </c>
      <c r="P263" s="731">
        <v>119</v>
      </c>
      <c r="Q263" s="731">
        <v>9877</v>
      </c>
      <c r="R263" s="745">
        <v>0.82638888888888884</v>
      </c>
      <c r="S263" s="732">
        <v>83</v>
      </c>
    </row>
    <row r="264" spans="1:19" ht="14.4" customHeight="1" x14ac:dyDescent="0.3">
      <c r="A264" s="726" t="s">
        <v>5590</v>
      </c>
      <c r="B264" s="727" t="s">
        <v>5591</v>
      </c>
      <c r="C264" s="727" t="s">
        <v>587</v>
      </c>
      <c r="D264" s="727" t="s">
        <v>1870</v>
      </c>
      <c r="E264" s="727" t="s">
        <v>5587</v>
      </c>
      <c r="F264" s="727" t="s">
        <v>5609</v>
      </c>
      <c r="G264" s="727" t="s">
        <v>5610</v>
      </c>
      <c r="H264" s="731">
        <v>3</v>
      </c>
      <c r="I264" s="731">
        <v>105</v>
      </c>
      <c r="J264" s="727">
        <v>0.94594594594594594</v>
      </c>
      <c r="K264" s="727">
        <v>35</v>
      </c>
      <c r="L264" s="731">
        <v>3</v>
      </c>
      <c r="M264" s="731">
        <v>111</v>
      </c>
      <c r="N264" s="727">
        <v>1</v>
      </c>
      <c r="O264" s="727">
        <v>37</v>
      </c>
      <c r="P264" s="731">
        <v>2</v>
      </c>
      <c r="Q264" s="731">
        <v>74</v>
      </c>
      <c r="R264" s="745">
        <v>0.66666666666666663</v>
      </c>
      <c r="S264" s="732">
        <v>37</v>
      </c>
    </row>
    <row r="265" spans="1:19" ht="14.4" customHeight="1" x14ac:dyDescent="0.3">
      <c r="A265" s="726" t="s">
        <v>5590</v>
      </c>
      <c r="B265" s="727" t="s">
        <v>5591</v>
      </c>
      <c r="C265" s="727" t="s">
        <v>587</v>
      </c>
      <c r="D265" s="727" t="s">
        <v>1870</v>
      </c>
      <c r="E265" s="727" t="s">
        <v>5587</v>
      </c>
      <c r="F265" s="727" t="s">
        <v>5617</v>
      </c>
      <c r="G265" s="727" t="s">
        <v>5608</v>
      </c>
      <c r="H265" s="731"/>
      <c r="I265" s="731"/>
      <c r="J265" s="727"/>
      <c r="K265" s="727"/>
      <c r="L265" s="731">
        <v>1</v>
      </c>
      <c r="M265" s="731">
        <v>198</v>
      </c>
      <c r="N265" s="727">
        <v>1</v>
      </c>
      <c r="O265" s="727">
        <v>198</v>
      </c>
      <c r="P265" s="731"/>
      <c r="Q265" s="731"/>
      <c r="R265" s="745"/>
      <c r="S265" s="732"/>
    </row>
    <row r="266" spans="1:19" ht="14.4" customHeight="1" x14ac:dyDescent="0.3">
      <c r="A266" s="726" t="s">
        <v>5590</v>
      </c>
      <c r="B266" s="727" t="s">
        <v>5591</v>
      </c>
      <c r="C266" s="727" t="s">
        <v>587</v>
      </c>
      <c r="D266" s="727" t="s">
        <v>1870</v>
      </c>
      <c r="E266" s="727" t="s">
        <v>5587</v>
      </c>
      <c r="F266" s="727" t="s">
        <v>5618</v>
      </c>
      <c r="G266" s="727" t="s">
        <v>5619</v>
      </c>
      <c r="H266" s="731">
        <v>3</v>
      </c>
      <c r="I266" s="731">
        <v>603</v>
      </c>
      <c r="J266" s="727">
        <v>0.14565217391304347</v>
      </c>
      <c r="K266" s="727">
        <v>201</v>
      </c>
      <c r="L266" s="731">
        <v>20</v>
      </c>
      <c r="M266" s="731">
        <v>4140</v>
      </c>
      <c r="N266" s="727">
        <v>1</v>
      </c>
      <c r="O266" s="727">
        <v>207</v>
      </c>
      <c r="P266" s="731">
        <v>16</v>
      </c>
      <c r="Q266" s="731">
        <v>3312</v>
      </c>
      <c r="R266" s="745">
        <v>0.8</v>
      </c>
      <c r="S266" s="732">
        <v>207</v>
      </c>
    </row>
    <row r="267" spans="1:19" ht="14.4" customHeight="1" x14ac:dyDescent="0.3">
      <c r="A267" s="726" t="s">
        <v>5590</v>
      </c>
      <c r="B267" s="727" t="s">
        <v>5591</v>
      </c>
      <c r="C267" s="727" t="s">
        <v>587</v>
      </c>
      <c r="D267" s="727" t="s">
        <v>1870</v>
      </c>
      <c r="E267" s="727" t="s">
        <v>5587</v>
      </c>
      <c r="F267" s="727" t="s">
        <v>5620</v>
      </c>
      <c r="G267" s="727" t="s">
        <v>5621</v>
      </c>
      <c r="H267" s="731">
        <v>1</v>
      </c>
      <c r="I267" s="731">
        <v>301</v>
      </c>
      <c r="J267" s="727">
        <v>0.32470334412081986</v>
      </c>
      <c r="K267" s="727">
        <v>301</v>
      </c>
      <c r="L267" s="731">
        <v>3</v>
      </c>
      <c r="M267" s="731">
        <v>927</v>
      </c>
      <c r="N267" s="727">
        <v>1</v>
      </c>
      <c r="O267" s="727">
        <v>309</v>
      </c>
      <c r="P267" s="731">
        <v>1</v>
      </c>
      <c r="Q267" s="731">
        <v>309</v>
      </c>
      <c r="R267" s="745">
        <v>0.33333333333333331</v>
      </c>
      <c r="S267" s="732">
        <v>309</v>
      </c>
    </row>
    <row r="268" spans="1:19" ht="14.4" customHeight="1" x14ac:dyDescent="0.3">
      <c r="A268" s="726" t="s">
        <v>5590</v>
      </c>
      <c r="B268" s="727" t="s">
        <v>5591</v>
      </c>
      <c r="C268" s="727" t="s">
        <v>587</v>
      </c>
      <c r="D268" s="727" t="s">
        <v>1870</v>
      </c>
      <c r="E268" s="727" t="s">
        <v>5587</v>
      </c>
      <c r="F268" s="727" t="s">
        <v>5622</v>
      </c>
      <c r="G268" s="727" t="s">
        <v>5623</v>
      </c>
      <c r="H268" s="731">
        <v>1</v>
      </c>
      <c r="I268" s="731">
        <v>476</v>
      </c>
      <c r="J268" s="727"/>
      <c r="K268" s="727">
        <v>476</v>
      </c>
      <c r="L268" s="731"/>
      <c r="M268" s="731"/>
      <c r="N268" s="727"/>
      <c r="O268" s="727"/>
      <c r="P268" s="731"/>
      <c r="Q268" s="731"/>
      <c r="R268" s="745"/>
      <c r="S268" s="732"/>
    </row>
    <row r="269" spans="1:19" ht="14.4" customHeight="1" x14ac:dyDescent="0.3">
      <c r="A269" s="726" t="s">
        <v>5590</v>
      </c>
      <c r="B269" s="727" t="s">
        <v>5591</v>
      </c>
      <c r="C269" s="727" t="s">
        <v>587</v>
      </c>
      <c r="D269" s="727" t="s">
        <v>1870</v>
      </c>
      <c r="E269" s="727" t="s">
        <v>5587</v>
      </c>
      <c r="F269" s="727" t="s">
        <v>5624</v>
      </c>
      <c r="G269" s="727" t="s">
        <v>5625</v>
      </c>
      <c r="H269" s="731">
        <v>34</v>
      </c>
      <c r="I269" s="731">
        <v>3230</v>
      </c>
      <c r="J269" s="727">
        <v>0.77681577681577685</v>
      </c>
      <c r="K269" s="727">
        <v>95</v>
      </c>
      <c r="L269" s="731">
        <v>42</v>
      </c>
      <c r="M269" s="731">
        <v>4158</v>
      </c>
      <c r="N269" s="727">
        <v>1</v>
      </c>
      <c r="O269" s="727">
        <v>99</v>
      </c>
      <c r="P269" s="731">
        <v>47</v>
      </c>
      <c r="Q269" s="731">
        <v>4653</v>
      </c>
      <c r="R269" s="745">
        <v>1.1190476190476191</v>
      </c>
      <c r="S269" s="732">
        <v>99</v>
      </c>
    </row>
    <row r="270" spans="1:19" ht="14.4" customHeight="1" x14ac:dyDescent="0.3">
      <c r="A270" s="726" t="s">
        <v>5590</v>
      </c>
      <c r="B270" s="727" t="s">
        <v>5591</v>
      </c>
      <c r="C270" s="727" t="s">
        <v>587</v>
      </c>
      <c r="D270" s="727" t="s">
        <v>1870</v>
      </c>
      <c r="E270" s="727" t="s">
        <v>5587</v>
      </c>
      <c r="F270" s="727" t="s">
        <v>5626</v>
      </c>
      <c r="G270" s="727" t="s">
        <v>5627</v>
      </c>
      <c r="H270" s="731">
        <v>11</v>
      </c>
      <c r="I270" s="731">
        <v>1023</v>
      </c>
      <c r="J270" s="727">
        <v>0.55507325013564834</v>
      </c>
      <c r="K270" s="727">
        <v>93</v>
      </c>
      <c r="L270" s="731">
        <v>19</v>
      </c>
      <c r="M270" s="731">
        <v>1843</v>
      </c>
      <c r="N270" s="727">
        <v>1</v>
      </c>
      <c r="O270" s="727">
        <v>97</v>
      </c>
      <c r="P270" s="731">
        <v>37</v>
      </c>
      <c r="Q270" s="731">
        <v>3589</v>
      </c>
      <c r="R270" s="745">
        <v>1.9473684210526316</v>
      </c>
      <c r="S270" s="732">
        <v>97</v>
      </c>
    </row>
    <row r="271" spans="1:19" ht="14.4" customHeight="1" x14ac:dyDescent="0.3">
      <c r="A271" s="726" t="s">
        <v>5590</v>
      </c>
      <c r="B271" s="727" t="s">
        <v>5591</v>
      </c>
      <c r="C271" s="727" t="s">
        <v>587</v>
      </c>
      <c r="D271" s="727" t="s">
        <v>1870</v>
      </c>
      <c r="E271" s="727" t="s">
        <v>5587</v>
      </c>
      <c r="F271" s="727" t="s">
        <v>5628</v>
      </c>
      <c r="G271" s="727" t="s">
        <v>5629</v>
      </c>
      <c r="H271" s="731">
        <v>600</v>
      </c>
      <c r="I271" s="731">
        <v>70800</v>
      </c>
      <c r="J271" s="727">
        <v>0.76973255055446832</v>
      </c>
      <c r="K271" s="727">
        <v>118</v>
      </c>
      <c r="L271" s="731">
        <v>730</v>
      </c>
      <c r="M271" s="731">
        <v>91980</v>
      </c>
      <c r="N271" s="727">
        <v>1</v>
      </c>
      <c r="O271" s="727">
        <v>126</v>
      </c>
      <c r="P271" s="731">
        <v>734</v>
      </c>
      <c r="Q271" s="731">
        <v>92484</v>
      </c>
      <c r="R271" s="745">
        <v>1.0054794520547945</v>
      </c>
      <c r="S271" s="732">
        <v>126</v>
      </c>
    </row>
    <row r="272" spans="1:19" ht="14.4" customHeight="1" x14ac:dyDescent="0.3">
      <c r="A272" s="726" t="s">
        <v>5590</v>
      </c>
      <c r="B272" s="727" t="s">
        <v>5591</v>
      </c>
      <c r="C272" s="727" t="s">
        <v>587</v>
      </c>
      <c r="D272" s="727" t="s">
        <v>1870</v>
      </c>
      <c r="E272" s="727" t="s">
        <v>5587</v>
      </c>
      <c r="F272" s="727" t="s">
        <v>5640</v>
      </c>
      <c r="G272" s="727" t="s">
        <v>5641</v>
      </c>
      <c r="H272" s="731"/>
      <c r="I272" s="731"/>
      <c r="J272" s="727"/>
      <c r="K272" s="727"/>
      <c r="L272" s="731">
        <v>1</v>
      </c>
      <c r="M272" s="731">
        <v>1273</v>
      </c>
      <c r="N272" s="727">
        <v>1</v>
      </c>
      <c r="O272" s="727">
        <v>1273</v>
      </c>
      <c r="P272" s="731"/>
      <c r="Q272" s="731"/>
      <c r="R272" s="745"/>
      <c r="S272" s="732"/>
    </row>
    <row r="273" spans="1:19" ht="14.4" customHeight="1" x14ac:dyDescent="0.3">
      <c r="A273" s="726" t="s">
        <v>5590</v>
      </c>
      <c r="B273" s="727" t="s">
        <v>5591</v>
      </c>
      <c r="C273" s="727" t="s">
        <v>587</v>
      </c>
      <c r="D273" s="727" t="s">
        <v>1870</v>
      </c>
      <c r="E273" s="727" t="s">
        <v>5587</v>
      </c>
      <c r="F273" s="727" t="s">
        <v>5644</v>
      </c>
      <c r="G273" s="727" t="s">
        <v>5645</v>
      </c>
      <c r="H273" s="731">
        <v>3</v>
      </c>
      <c r="I273" s="731">
        <v>4911</v>
      </c>
      <c r="J273" s="727"/>
      <c r="K273" s="727">
        <v>1637</v>
      </c>
      <c r="L273" s="731"/>
      <c r="M273" s="731"/>
      <c r="N273" s="727"/>
      <c r="O273" s="727"/>
      <c r="P273" s="731">
        <v>2</v>
      </c>
      <c r="Q273" s="731">
        <v>3356</v>
      </c>
      <c r="R273" s="745"/>
      <c r="S273" s="732">
        <v>1678</v>
      </c>
    </row>
    <row r="274" spans="1:19" ht="14.4" customHeight="1" x14ac:dyDescent="0.3">
      <c r="A274" s="726" t="s">
        <v>5590</v>
      </c>
      <c r="B274" s="727" t="s">
        <v>5591</v>
      </c>
      <c r="C274" s="727" t="s">
        <v>587</v>
      </c>
      <c r="D274" s="727" t="s">
        <v>1870</v>
      </c>
      <c r="E274" s="727" t="s">
        <v>5587</v>
      </c>
      <c r="F274" s="727" t="s">
        <v>5648</v>
      </c>
      <c r="G274" s="727" t="s">
        <v>5649</v>
      </c>
      <c r="H274" s="731">
        <v>14</v>
      </c>
      <c r="I274" s="731">
        <v>17976</v>
      </c>
      <c r="J274" s="727">
        <v>1.2484200291686922</v>
      </c>
      <c r="K274" s="727">
        <v>1284</v>
      </c>
      <c r="L274" s="731">
        <v>11</v>
      </c>
      <c r="M274" s="731">
        <v>14399</v>
      </c>
      <c r="N274" s="727">
        <v>1</v>
      </c>
      <c r="O274" s="727">
        <v>1309</v>
      </c>
      <c r="P274" s="731">
        <v>17</v>
      </c>
      <c r="Q274" s="731">
        <v>22270</v>
      </c>
      <c r="R274" s="745">
        <v>1.5466351829988194</v>
      </c>
      <c r="S274" s="732">
        <v>1310</v>
      </c>
    </row>
    <row r="275" spans="1:19" ht="14.4" customHeight="1" x14ac:dyDescent="0.3">
      <c r="A275" s="726" t="s">
        <v>5590</v>
      </c>
      <c r="B275" s="727" t="s">
        <v>5591</v>
      </c>
      <c r="C275" s="727" t="s">
        <v>587</v>
      </c>
      <c r="D275" s="727" t="s">
        <v>1870</v>
      </c>
      <c r="E275" s="727" t="s">
        <v>5587</v>
      </c>
      <c r="F275" s="727" t="s">
        <v>5650</v>
      </c>
      <c r="G275" s="727" t="s">
        <v>5651</v>
      </c>
      <c r="H275" s="731">
        <v>1</v>
      </c>
      <c r="I275" s="731">
        <v>946</v>
      </c>
      <c r="J275" s="727">
        <v>0.48712667353244077</v>
      </c>
      <c r="K275" s="727">
        <v>946</v>
      </c>
      <c r="L275" s="731">
        <v>2</v>
      </c>
      <c r="M275" s="731">
        <v>1942</v>
      </c>
      <c r="N275" s="727">
        <v>1</v>
      </c>
      <c r="O275" s="727">
        <v>971</v>
      </c>
      <c r="P275" s="731">
        <v>1</v>
      </c>
      <c r="Q275" s="731">
        <v>972</v>
      </c>
      <c r="R275" s="745">
        <v>0.50051493305870232</v>
      </c>
      <c r="S275" s="732">
        <v>972</v>
      </c>
    </row>
    <row r="276" spans="1:19" ht="14.4" customHeight="1" x14ac:dyDescent="0.3">
      <c r="A276" s="726" t="s">
        <v>5590</v>
      </c>
      <c r="B276" s="727" t="s">
        <v>5591</v>
      </c>
      <c r="C276" s="727" t="s">
        <v>587</v>
      </c>
      <c r="D276" s="727" t="s">
        <v>1870</v>
      </c>
      <c r="E276" s="727" t="s">
        <v>5587</v>
      </c>
      <c r="F276" s="727" t="s">
        <v>5652</v>
      </c>
      <c r="G276" s="727" t="s">
        <v>5653</v>
      </c>
      <c r="H276" s="731"/>
      <c r="I276" s="731"/>
      <c r="J276" s="727"/>
      <c r="K276" s="727"/>
      <c r="L276" s="731">
        <v>1</v>
      </c>
      <c r="M276" s="731">
        <v>985</v>
      </c>
      <c r="N276" s="727">
        <v>1</v>
      </c>
      <c r="O276" s="727">
        <v>985</v>
      </c>
      <c r="P276" s="731">
        <v>3</v>
      </c>
      <c r="Q276" s="731">
        <v>2958</v>
      </c>
      <c r="R276" s="745">
        <v>3.0030456852791878</v>
      </c>
      <c r="S276" s="732">
        <v>986</v>
      </c>
    </row>
    <row r="277" spans="1:19" ht="14.4" customHeight="1" x14ac:dyDescent="0.3">
      <c r="A277" s="726" t="s">
        <v>5590</v>
      </c>
      <c r="B277" s="727" t="s">
        <v>5591</v>
      </c>
      <c r="C277" s="727" t="s">
        <v>587</v>
      </c>
      <c r="D277" s="727" t="s">
        <v>1870</v>
      </c>
      <c r="E277" s="727" t="s">
        <v>5587</v>
      </c>
      <c r="F277" s="727" t="s">
        <v>5654</v>
      </c>
      <c r="G277" s="727" t="s">
        <v>5655</v>
      </c>
      <c r="H277" s="731">
        <v>12</v>
      </c>
      <c r="I277" s="731">
        <v>1884</v>
      </c>
      <c r="J277" s="727">
        <v>0.64212678936605316</v>
      </c>
      <c r="K277" s="727">
        <v>157</v>
      </c>
      <c r="L277" s="731">
        <v>18</v>
      </c>
      <c r="M277" s="731">
        <v>2934</v>
      </c>
      <c r="N277" s="727">
        <v>1</v>
      </c>
      <c r="O277" s="727">
        <v>163</v>
      </c>
      <c r="P277" s="731">
        <v>22</v>
      </c>
      <c r="Q277" s="731">
        <v>3586</v>
      </c>
      <c r="R277" s="745">
        <v>1.2222222222222223</v>
      </c>
      <c r="S277" s="732">
        <v>163</v>
      </c>
    </row>
    <row r="278" spans="1:19" ht="14.4" customHeight="1" x14ac:dyDescent="0.3">
      <c r="A278" s="726" t="s">
        <v>5590</v>
      </c>
      <c r="B278" s="727" t="s">
        <v>5591</v>
      </c>
      <c r="C278" s="727" t="s">
        <v>587</v>
      </c>
      <c r="D278" s="727" t="s">
        <v>1870</v>
      </c>
      <c r="E278" s="727" t="s">
        <v>5587</v>
      </c>
      <c r="F278" s="727" t="s">
        <v>5658</v>
      </c>
      <c r="G278" s="727" t="s">
        <v>5659</v>
      </c>
      <c r="H278" s="731"/>
      <c r="I278" s="731"/>
      <c r="J278" s="727"/>
      <c r="K278" s="727"/>
      <c r="L278" s="731">
        <v>576</v>
      </c>
      <c r="M278" s="731">
        <v>19199.96</v>
      </c>
      <c r="N278" s="727">
        <v>1</v>
      </c>
      <c r="O278" s="727">
        <v>33.333263888888887</v>
      </c>
      <c r="P278" s="731">
        <v>686</v>
      </c>
      <c r="Q278" s="731">
        <v>22866.62000000001</v>
      </c>
      <c r="R278" s="745">
        <v>1.1909722728589023</v>
      </c>
      <c r="S278" s="732">
        <v>33.333265306122463</v>
      </c>
    </row>
    <row r="279" spans="1:19" ht="14.4" customHeight="1" x14ac:dyDescent="0.3">
      <c r="A279" s="726" t="s">
        <v>5590</v>
      </c>
      <c r="B279" s="727" t="s">
        <v>5591</v>
      </c>
      <c r="C279" s="727" t="s">
        <v>587</v>
      </c>
      <c r="D279" s="727" t="s">
        <v>1870</v>
      </c>
      <c r="E279" s="727" t="s">
        <v>5587</v>
      </c>
      <c r="F279" s="727" t="s">
        <v>5660</v>
      </c>
      <c r="G279" s="727" t="s">
        <v>5661</v>
      </c>
      <c r="H279" s="731">
        <v>2</v>
      </c>
      <c r="I279" s="731">
        <v>216</v>
      </c>
      <c r="J279" s="727">
        <v>0.3724137931034483</v>
      </c>
      <c r="K279" s="727">
        <v>108</v>
      </c>
      <c r="L279" s="731">
        <v>5</v>
      </c>
      <c r="M279" s="731">
        <v>580</v>
      </c>
      <c r="N279" s="727">
        <v>1</v>
      </c>
      <c r="O279" s="727">
        <v>116</v>
      </c>
      <c r="P279" s="731">
        <v>5</v>
      </c>
      <c r="Q279" s="731">
        <v>580</v>
      </c>
      <c r="R279" s="745">
        <v>1</v>
      </c>
      <c r="S279" s="732">
        <v>116</v>
      </c>
    </row>
    <row r="280" spans="1:19" ht="14.4" customHeight="1" x14ac:dyDescent="0.3">
      <c r="A280" s="726" t="s">
        <v>5590</v>
      </c>
      <c r="B280" s="727" t="s">
        <v>5591</v>
      </c>
      <c r="C280" s="727" t="s">
        <v>587</v>
      </c>
      <c r="D280" s="727" t="s">
        <v>1870</v>
      </c>
      <c r="E280" s="727" t="s">
        <v>5587</v>
      </c>
      <c r="F280" s="727" t="s">
        <v>5664</v>
      </c>
      <c r="G280" s="727" t="s">
        <v>5665</v>
      </c>
      <c r="H280" s="731">
        <v>28</v>
      </c>
      <c r="I280" s="731">
        <v>2296</v>
      </c>
      <c r="J280" s="727">
        <v>1.5704514363885089</v>
      </c>
      <c r="K280" s="727">
        <v>82</v>
      </c>
      <c r="L280" s="731">
        <v>17</v>
      </c>
      <c r="M280" s="731">
        <v>1462</v>
      </c>
      <c r="N280" s="727">
        <v>1</v>
      </c>
      <c r="O280" s="727">
        <v>86</v>
      </c>
      <c r="P280" s="731">
        <v>28</v>
      </c>
      <c r="Q280" s="731">
        <v>2408</v>
      </c>
      <c r="R280" s="745">
        <v>1.6470588235294117</v>
      </c>
      <c r="S280" s="732">
        <v>86</v>
      </c>
    </row>
    <row r="281" spans="1:19" ht="14.4" customHeight="1" x14ac:dyDescent="0.3">
      <c r="A281" s="726" t="s">
        <v>5590</v>
      </c>
      <c r="B281" s="727" t="s">
        <v>5591</v>
      </c>
      <c r="C281" s="727" t="s">
        <v>587</v>
      </c>
      <c r="D281" s="727" t="s">
        <v>1870</v>
      </c>
      <c r="E281" s="727" t="s">
        <v>5587</v>
      </c>
      <c r="F281" s="727" t="s">
        <v>5666</v>
      </c>
      <c r="G281" s="727" t="s">
        <v>5667</v>
      </c>
      <c r="H281" s="731">
        <v>21</v>
      </c>
      <c r="I281" s="731">
        <v>651</v>
      </c>
      <c r="J281" s="727">
        <v>1.5649038461538463</v>
      </c>
      <c r="K281" s="727">
        <v>31</v>
      </c>
      <c r="L281" s="731">
        <v>13</v>
      </c>
      <c r="M281" s="731">
        <v>416</v>
      </c>
      <c r="N281" s="727">
        <v>1</v>
      </c>
      <c r="O281" s="727">
        <v>32</v>
      </c>
      <c r="P281" s="731">
        <v>21</v>
      </c>
      <c r="Q281" s="731">
        <v>672</v>
      </c>
      <c r="R281" s="745">
        <v>1.6153846153846154</v>
      </c>
      <c r="S281" s="732">
        <v>32</v>
      </c>
    </row>
    <row r="282" spans="1:19" ht="14.4" customHeight="1" x14ac:dyDescent="0.3">
      <c r="A282" s="726" t="s">
        <v>5590</v>
      </c>
      <c r="B282" s="727" t="s">
        <v>5591</v>
      </c>
      <c r="C282" s="727" t="s">
        <v>587</v>
      </c>
      <c r="D282" s="727" t="s">
        <v>1870</v>
      </c>
      <c r="E282" s="727" t="s">
        <v>5587</v>
      </c>
      <c r="F282" s="727" t="s">
        <v>5670</v>
      </c>
      <c r="G282" s="727" t="s">
        <v>5671</v>
      </c>
      <c r="H282" s="731">
        <v>4</v>
      </c>
      <c r="I282" s="731">
        <v>1536</v>
      </c>
      <c r="J282" s="727">
        <v>0.64974619289340096</v>
      </c>
      <c r="K282" s="727">
        <v>384</v>
      </c>
      <c r="L282" s="731">
        <v>6</v>
      </c>
      <c r="M282" s="731">
        <v>2364</v>
      </c>
      <c r="N282" s="727">
        <v>1</v>
      </c>
      <c r="O282" s="727">
        <v>394</v>
      </c>
      <c r="P282" s="731">
        <v>1</v>
      </c>
      <c r="Q282" s="731">
        <v>395</v>
      </c>
      <c r="R282" s="745">
        <v>0.16708967851099832</v>
      </c>
      <c r="S282" s="732">
        <v>395</v>
      </c>
    </row>
    <row r="283" spans="1:19" ht="14.4" customHeight="1" x14ac:dyDescent="0.3">
      <c r="A283" s="726" t="s">
        <v>5590</v>
      </c>
      <c r="B283" s="727" t="s">
        <v>5591</v>
      </c>
      <c r="C283" s="727" t="s">
        <v>587</v>
      </c>
      <c r="D283" s="727" t="s">
        <v>1870</v>
      </c>
      <c r="E283" s="727" t="s">
        <v>5587</v>
      </c>
      <c r="F283" s="727" t="s">
        <v>5672</v>
      </c>
      <c r="G283" s="727" t="s">
        <v>5635</v>
      </c>
      <c r="H283" s="731"/>
      <c r="I283" s="731"/>
      <c r="J283" s="727"/>
      <c r="K283" s="727"/>
      <c r="L283" s="731">
        <v>1</v>
      </c>
      <c r="M283" s="731">
        <v>688</v>
      </c>
      <c r="N283" s="727">
        <v>1</v>
      </c>
      <c r="O283" s="727">
        <v>688</v>
      </c>
      <c r="P283" s="731"/>
      <c r="Q283" s="731"/>
      <c r="R283" s="745"/>
      <c r="S283" s="732"/>
    </row>
    <row r="284" spans="1:19" ht="14.4" customHeight="1" x14ac:dyDescent="0.3">
      <c r="A284" s="726" t="s">
        <v>5590</v>
      </c>
      <c r="B284" s="727" t="s">
        <v>5591</v>
      </c>
      <c r="C284" s="727" t="s">
        <v>587</v>
      </c>
      <c r="D284" s="727" t="s">
        <v>1870</v>
      </c>
      <c r="E284" s="727" t="s">
        <v>5587</v>
      </c>
      <c r="F284" s="727" t="s">
        <v>5673</v>
      </c>
      <c r="G284" s="727" t="s">
        <v>5674</v>
      </c>
      <c r="H284" s="731">
        <v>2</v>
      </c>
      <c r="I284" s="731">
        <v>316</v>
      </c>
      <c r="J284" s="727">
        <v>0.24382716049382716</v>
      </c>
      <c r="K284" s="727">
        <v>158</v>
      </c>
      <c r="L284" s="731">
        <v>8</v>
      </c>
      <c r="M284" s="731">
        <v>1296</v>
      </c>
      <c r="N284" s="727">
        <v>1</v>
      </c>
      <c r="O284" s="727">
        <v>162</v>
      </c>
      <c r="P284" s="731">
        <v>3</v>
      </c>
      <c r="Q284" s="731">
        <v>486</v>
      </c>
      <c r="R284" s="745">
        <v>0.375</v>
      </c>
      <c r="S284" s="732">
        <v>162</v>
      </c>
    </row>
    <row r="285" spans="1:19" ht="14.4" customHeight="1" x14ac:dyDescent="0.3">
      <c r="A285" s="726" t="s">
        <v>5590</v>
      </c>
      <c r="B285" s="727" t="s">
        <v>5591</v>
      </c>
      <c r="C285" s="727" t="s">
        <v>587</v>
      </c>
      <c r="D285" s="727" t="s">
        <v>1870</v>
      </c>
      <c r="E285" s="727" t="s">
        <v>5587</v>
      </c>
      <c r="F285" s="727" t="s">
        <v>5677</v>
      </c>
      <c r="G285" s="727" t="s">
        <v>5678</v>
      </c>
      <c r="H285" s="731"/>
      <c r="I285" s="731"/>
      <c r="J285" s="727"/>
      <c r="K285" s="727"/>
      <c r="L285" s="731"/>
      <c r="M285" s="731"/>
      <c r="N285" s="727"/>
      <c r="O285" s="727"/>
      <c r="P285" s="731">
        <v>1</v>
      </c>
      <c r="Q285" s="731">
        <v>445</v>
      </c>
      <c r="R285" s="745"/>
      <c r="S285" s="732">
        <v>445</v>
      </c>
    </row>
    <row r="286" spans="1:19" ht="14.4" customHeight="1" x14ac:dyDescent="0.3">
      <c r="A286" s="726" t="s">
        <v>5590</v>
      </c>
      <c r="B286" s="727" t="s">
        <v>5591</v>
      </c>
      <c r="C286" s="727" t="s">
        <v>587</v>
      </c>
      <c r="D286" s="727" t="s">
        <v>1870</v>
      </c>
      <c r="E286" s="727" t="s">
        <v>5587</v>
      </c>
      <c r="F286" s="727" t="s">
        <v>5588</v>
      </c>
      <c r="G286" s="727" t="s">
        <v>5589</v>
      </c>
      <c r="H286" s="731">
        <v>43</v>
      </c>
      <c r="I286" s="731">
        <v>10105</v>
      </c>
      <c r="J286" s="727">
        <v>1.2199686104068574</v>
      </c>
      <c r="K286" s="727">
        <v>235</v>
      </c>
      <c r="L286" s="731">
        <v>33</v>
      </c>
      <c r="M286" s="731">
        <v>8283</v>
      </c>
      <c r="N286" s="727">
        <v>1</v>
      </c>
      <c r="O286" s="727">
        <v>251</v>
      </c>
      <c r="P286" s="731">
        <v>57</v>
      </c>
      <c r="Q286" s="731">
        <v>14307</v>
      </c>
      <c r="R286" s="745">
        <v>1.7272727272727273</v>
      </c>
      <c r="S286" s="732">
        <v>251</v>
      </c>
    </row>
    <row r="287" spans="1:19" ht="14.4" customHeight="1" x14ac:dyDescent="0.3">
      <c r="A287" s="726" t="s">
        <v>5590</v>
      </c>
      <c r="B287" s="727" t="s">
        <v>5591</v>
      </c>
      <c r="C287" s="727" t="s">
        <v>587</v>
      </c>
      <c r="D287" s="727" t="s">
        <v>1870</v>
      </c>
      <c r="E287" s="727" t="s">
        <v>5587</v>
      </c>
      <c r="F287" s="727" t="s">
        <v>5679</v>
      </c>
      <c r="G287" s="727" t="s">
        <v>5680</v>
      </c>
      <c r="H287" s="731"/>
      <c r="I287" s="731"/>
      <c r="J287" s="727"/>
      <c r="K287" s="727"/>
      <c r="L287" s="731">
        <v>1</v>
      </c>
      <c r="M287" s="731">
        <v>120</v>
      </c>
      <c r="N287" s="727">
        <v>1</v>
      </c>
      <c r="O287" s="727">
        <v>120</v>
      </c>
      <c r="P287" s="731"/>
      <c r="Q287" s="731"/>
      <c r="R287" s="745"/>
      <c r="S287" s="732"/>
    </row>
    <row r="288" spans="1:19" ht="14.4" customHeight="1" x14ac:dyDescent="0.3">
      <c r="A288" s="726" t="s">
        <v>5590</v>
      </c>
      <c r="B288" s="727" t="s">
        <v>5591</v>
      </c>
      <c r="C288" s="727" t="s">
        <v>587</v>
      </c>
      <c r="D288" s="727" t="s">
        <v>1870</v>
      </c>
      <c r="E288" s="727" t="s">
        <v>5587</v>
      </c>
      <c r="F288" s="727" t="s">
        <v>5681</v>
      </c>
      <c r="G288" s="727" t="s">
        <v>5682</v>
      </c>
      <c r="H288" s="731">
        <v>2</v>
      </c>
      <c r="I288" s="731">
        <v>1408</v>
      </c>
      <c r="J288" s="727">
        <v>1.9528432732316228</v>
      </c>
      <c r="K288" s="727">
        <v>704</v>
      </c>
      <c r="L288" s="731">
        <v>1</v>
      </c>
      <c r="M288" s="731">
        <v>721</v>
      </c>
      <c r="N288" s="727">
        <v>1</v>
      </c>
      <c r="O288" s="727">
        <v>721</v>
      </c>
      <c r="P288" s="731">
        <v>1</v>
      </c>
      <c r="Q288" s="731">
        <v>722</v>
      </c>
      <c r="R288" s="745">
        <v>1.0013869625520111</v>
      </c>
      <c r="S288" s="732">
        <v>722</v>
      </c>
    </row>
    <row r="289" spans="1:19" ht="14.4" customHeight="1" x14ac:dyDescent="0.3">
      <c r="A289" s="726" t="s">
        <v>5590</v>
      </c>
      <c r="B289" s="727" t="s">
        <v>5591</v>
      </c>
      <c r="C289" s="727" t="s">
        <v>587</v>
      </c>
      <c r="D289" s="727" t="s">
        <v>1870</v>
      </c>
      <c r="E289" s="727" t="s">
        <v>5587</v>
      </c>
      <c r="F289" s="727" t="s">
        <v>5683</v>
      </c>
      <c r="G289" s="727" t="s">
        <v>5684</v>
      </c>
      <c r="H289" s="731"/>
      <c r="I289" s="731"/>
      <c r="J289" s="727"/>
      <c r="K289" s="727"/>
      <c r="L289" s="731"/>
      <c r="M289" s="731"/>
      <c r="N289" s="727"/>
      <c r="O289" s="727"/>
      <c r="P289" s="731">
        <v>1</v>
      </c>
      <c r="Q289" s="731">
        <v>123</v>
      </c>
      <c r="R289" s="745"/>
      <c r="S289" s="732">
        <v>123</v>
      </c>
    </row>
    <row r="290" spans="1:19" ht="14.4" customHeight="1" x14ac:dyDescent="0.3">
      <c r="A290" s="726" t="s">
        <v>5590</v>
      </c>
      <c r="B290" s="727" t="s">
        <v>5591</v>
      </c>
      <c r="C290" s="727" t="s">
        <v>587</v>
      </c>
      <c r="D290" s="727" t="s">
        <v>1870</v>
      </c>
      <c r="E290" s="727" t="s">
        <v>5587</v>
      </c>
      <c r="F290" s="727" t="s">
        <v>5687</v>
      </c>
      <c r="G290" s="727" t="s">
        <v>5688</v>
      </c>
      <c r="H290" s="731">
        <v>2</v>
      </c>
      <c r="I290" s="731">
        <v>358</v>
      </c>
      <c r="J290" s="727">
        <v>0.65209471766848814</v>
      </c>
      <c r="K290" s="727">
        <v>179</v>
      </c>
      <c r="L290" s="731">
        <v>3</v>
      </c>
      <c r="M290" s="731">
        <v>549</v>
      </c>
      <c r="N290" s="727">
        <v>1</v>
      </c>
      <c r="O290" s="727">
        <v>183</v>
      </c>
      <c r="P290" s="731">
        <v>2</v>
      </c>
      <c r="Q290" s="731">
        <v>366</v>
      </c>
      <c r="R290" s="745">
        <v>0.66666666666666663</v>
      </c>
      <c r="S290" s="732">
        <v>183</v>
      </c>
    </row>
    <row r="291" spans="1:19" ht="14.4" customHeight="1" x14ac:dyDescent="0.3">
      <c r="A291" s="726" t="s">
        <v>5590</v>
      </c>
      <c r="B291" s="727" t="s">
        <v>5591</v>
      </c>
      <c r="C291" s="727" t="s">
        <v>587</v>
      </c>
      <c r="D291" s="727" t="s">
        <v>1870</v>
      </c>
      <c r="E291" s="727" t="s">
        <v>5587</v>
      </c>
      <c r="F291" s="727" t="s">
        <v>5689</v>
      </c>
      <c r="G291" s="727" t="s">
        <v>5690</v>
      </c>
      <c r="H291" s="731"/>
      <c r="I291" s="731"/>
      <c r="J291" s="727"/>
      <c r="K291" s="727"/>
      <c r="L291" s="731"/>
      <c r="M291" s="731"/>
      <c r="N291" s="727"/>
      <c r="O291" s="727"/>
      <c r="P291" s="731">
        <v>1</v>
      </c>
      <c r="Q291" s="731">
        <v>648</v>
      </c>
      <c r="R291" s="745"/>
      <c r="S291" s="732">
        <v>648</v>
      </c>
    </row>
    <row r="292" spans="1:19" ht="14.4" customHeight="1" x14ac:dyDescent="0.3">
      <c r="A292" s="726" t="s">
        <v>5590</v>
      </c>
      <c r="B292" s="727" t="s">
        <v>5591</v>
      </c>
      <c r="C292" s="727" t="s">
        <v>587</v>
      </c>
      <c r="D292" s="727" t="s">
        <v>1870</v>
      </c>
      <c r="E292" s="727" t="s">
        <v>5587</v>
      </c>
      <c r="F292" s="727" t="s">
        <v>5691</v>
      </c>
      <c r="G292" s="727" t="s">
        <v>5692</v>
      </c>
      <c r="H292" s="731"/>
      <c r="I292" s="731"/>
      <c r="J292" s="727"/>
      <c r="K292" s="727"/>
      <c r="L292" s="731">
        <v>2</v>
      </c>
      <c r="M292" s="731">
        <v>638</v>
      </c>
      <c r="N292" s="727">
        <v>1</v>
      </c>
      <c r="O292" s="727">
        <v>319</v>
      </c>
      <c r="P292" s="731">
        <v>1</v>
      </c>
      <c r="Q292" s="731">
        <v>319</v>
      </c>
      <c r="R292" s="745">
        <v>0.5</v>
      </c>
      <c r="S292" s="732">
        <v>319</v>
      </c>
    </row>
    <row r="293" spans="1:19" ht="14.4" customHeight="1" x14ac:dyDescent="0.3">
      <c r="A293" s="726" t="s">
        <v>5590</v>
      </c>
      <c r="B293" s="727" t="s">
        <v>5591</v>
      </c>
      <c r="C293" s="727" t="s">
        <v>587</v>
      </c>
      <c r="D293" s="727" t="s">
        <v>1870</v>
      </c>
      <c r="E293" s="727" t="s">
        <v>5587</v>
      </c>
      <c r="F293" s="727" t="s">
        <v>5693</v>
      </c>
      <c r="G293" s="727" t="s">
        <v>5694</v>
      </c>
      <c r="H293" s="731">
        <v>2</v>
      </c>
      <c r="I293" s="731">
        <v>974</v>
      </c>
      <c r="J293" s="727"/>
      <c r="K293" s="727">
        <v>487</v>
      </c>
      <c r="L293" s="731"/>
      <c r="M293" s="731"/>
      <c r="N293" s="727"/>
      <c r="O293" s="727"/>
      <c r="P293" s="731"/>
      <c r="Q293" s="731"/>
      <c r="R293" s="745"/>
      <c r="S293" s="732"/>
    </row>
    <row r="294" spans="1:19" ht="14.4" customHeight="1" x14ac:dyDescent="0.3">
      <c r="A294" s="726" t="s">
        <v>5590</v>
      </c>
      <c r="B294" s="727" t="s">
        <v>5591</v>
      </c>
      <c r="C294" s="727" t="s">
        <v>587</v>
      </c>
      <c r="D294" s="727" t="s">
        <v>1870</v>
      </c>
      <c r="E294" s="727" t="s">
        <v>5587</v>
      </c>
      <c r="F294" s="727" t="s">
        <v>5695</v>
      </c>
      <c r="G294" s="727" t="s">
        <v>5696</v>
      </c>
      <c r="H294" s="731"/>
      <c r="I294" s="731"/>
      <c r="J294" s="727"/>
      <c r="K294" s="727"/>
      <c r="L294" s="731">
        <v>1</v>
      </c>
      <c r="M294" s="731">
        <v>132</v>
      </c>
      <c r="N294" s="727">
        <v>1</v>
      </c>
      <c r="O294" s="727">
        <v>132</v>
      </c>
      <c r="P294" s="731"/>
      <c r="Q294" s="731"/>
      <c r="R294" s="745"/>
      <c r="S294" s="732"/>
    </row>
    <row r="295" spans="1:19" ht="14.4" customHeight="1" x14ac:dyDescent="0.3">
      <c r="A295" s="726" t="s">
        <v>5590</v>
      </c>
      <c r="B295" s="727" t="s">
        <v>5591</v>
      </c>
      <c r="C295" s="727" t="s">
        <v>587</v>
      </c>
      <c r="D295" s="727" t="s">
        <v>1870</v>
      </c>
      <c r="E295" s="727" t="s">
        <v>5587</v>
      </c>
      <c r="F295" s="727" t="s">
        <v>5697</v>
      </c>
      <c r="G295" s="727" t="s">
        <v>5698</v>
      </c>
      <c r="H295" s="731">
        <v>30</v>
      </c>
      <c r="I295" s="731">
        <v>3330</v>
      </c>
      <c r="J295" s="727">
        <v>1.8097826086956521</v>
      </c>
      <c r="K295" s="727">
        <v>111</v>
      </c>
      <c r="L295" s="731">
        <v>16</v>
      </c>
      <c r="M295" s="731">
        <v>1840</v>
      </c>
      <c r="N295" s="727">
        <v>1</v>
      </c>
      <c r="O295" s="727">
        <v>115</v>
      </c>
      <c r="P295" s="731">
        <v>33</v>
      </c>
      <c r="Q295" s="731">
        <v>3795</v>
      </c>
      <c r="R295" s="745">
        <v>2.0625</v>
      </c>
      <c r="S295" s="732">
        <v>115</v>
      </c>
    </row>
    <row r="296" spans="1:19" ht="14.4" customHeight="1" x14ac:dyDescent="0.3">
      <c r="A296" s="726" t="s">
        <v>5590</v>
      </c>
      <c r="B296" s="727" t="s">
        <v>5591</v>
      </c>
      <c r="C296" s="727" t="s">
        <v>587</v>
      </c>
      <c r="D296" s="727" t="s">
        <v>1870</v>
      </c>
      <c r="E296" s="727" t="s">
        <v>5587</v>
      </c>
      <c r="F296" s="727" t="s">
        <v>5707</v>
      </c>
      <c r="G296" s="727" t="s">
        <v>5708</v>
      </c>
      <c r="H296" s="731">
        <v>3</v>
      </c>
      <c r="I296" s="731">
        <v>2805</v>
      </c>
      <c r="J296" s="727"/>
      <c r="K296" s="727">
        <v>935</v>
      </c>
      <c r="L296" s="731"/>
      <c r="M296" s="731"/>
      <c r="N296" s="727"/>
      <c r="O296" s="727"/>
      <c r="P296" s="731"/>
      <c r="Q296" s="731"/>
      <c r="R296" s="745"/>
      <c r="S296" s="732"/>
    </row>
    <row r="297" spans="1:19" ht="14.4" customHeight="1" x14ac:dyDescent="0.3">
      <c r="A297" s="726" t="s">
        <v>5590</v>
      </c>
      <c r="B297" s="727" t="s">
        <v>5591</v>
      </c>
      <c r="C297" s="727" t="s">
        <v>587</v>
      </c>
      <c r="D297" s="727" t="s">
        <v>1870</v>
      </c>
      <c r="E297" s="727" t="s">
        <v>5587</v>
      </c>
      <c r="F297" s="727" t="s">
        <v>5709</v>
      </c>
      <c r="G297" s="727" t="s">
        <v>5710</v>
      </c>
      <c r="H297" s="731">
        <v>8</v>
      </c>
      <c r="I297" s="731">
        <v>1784</v>
      </c>
      <c r="J297" s="727">
        <v>0.98237885462555063</v>
      </c>
      <c r="K297" s="727">
        <v>223</v>
      </c>
      <c r="L297" s="731">
        <v>8</v>
      </c>
      <c r="M297" s="731">
        <v>1816</v>
      </c>
      <c r="N297" s="727">
        <v>1</v>
      </c>
      <c r="O297" s="727">
        <v>227</v>
      </c>
      <c r="P297" s="731">
        <v>9</v>
      </c>
      <c r="Q297" s="731">
        <v>2043</v>
      </c>
      <c r="R297" s="745">
        <v>1.125</v>
      </c>
      <c r="S297" s="732">
        <v>227</v>
      </c>
    </row>
    <row r="298" spans="1:19" ht="14.4" customHeight="1" x14ac:dyDescent="0.3">
      <c r="A298" s="726" t="s">
        <v>5590</v>
      </c>
      <c r="B298" s="727" t="s">
        <v>5591</v>
      </c>
      <c r="C298" s="727" t="s">
        <v>587</v>
      </c>
      <c r="D298" s="727" t="s">
        <v>1870</v>
      </c>
      <c r="E298" s="727" t="s">
        <v>5587</v>
      </c>
      <c r="F298" s="727" t="s">
        <v>5713</v>
      </c>
      <c r="G298" s="727" t="s">
        <v>5714</v>
      </c>
      <c r="H298" s="731"/>
      <c r="I298" s="731"/>
      <c r="J298" s="727"/>
      <c r="K298" s="727"/>
      <c r="L298" s="731"/>
      <c r="M298" s="731"/>
      <c r="N298" s="727"/>
      <c r="O298" s="727"/>
      <c r="P298" s="731">
        <v>1</v>
      </c>
      <c r="Q298" s="731">
        <v>86</v>
      </c>
      <c r="R298" s="745"/>
      <c r="S298" s="732">
        <v>86</v>
      </c>
    </row>
    <row r="299" spans="1:19" ht="14.4" customHeight="1" x14ac:dyDescent="0.3">
      <c r="A299" s="726" t="s">
        <v>5590</v>
      </c>
      <c r="B299" s="727" t="s">
        <v>5591</v>
      </c>
      <c r="C299" s="727" t="s">
        <v>587</v>
      </c>
      <c r="D299" s="727" t="s">
        <v>1870</v>
      </c>
      <c r="E299" s="727" t="s">
        <v>5587</v>
      </c>
      <c r="F299" s="727" t="s">
        <v>5715</v>
      </c>
      <c r="G299" s="727" t="s">
        <v>5716</v>
      </c>
      <c r="H299" s="731">
        <v>1</v>
      </c>
      <c r="I299" s="731">
        <v>389</v>
      </c>
      <c r="J299" s="727">
        <v>0.13927676333691372</v>
      </c>
      <c r="K299" s="727">
        <v>389</v>
      </c>
      <c r="L299" s="731">
        <v>7</v>
      </c>
      <c r="M299" s="731">
        <v>2793</v>
      </c>
      <c r="N299" s="727">
        <v>1</v>
      </c>
      <c r="O299" s="727">
        <v>399</v>
      </c>
      <c r="P299" s="731">
        <v>2</v>
      </c>
      <c r="Q299" s="731">
        <v>800</v>
      </c>
      <c r="R299" s="745">
        <v>0.28643036161833152</v>
      </c>
      <c r="S299" s="732">
        <v>400</v>
      </c>
    </row>
    <row r="300" spans="1:19" ht="14.4" customHeight="1" x14ac:dyDescent="0.3">
      <c r="A300" s="726" t="s">
        <v>5590</v>
      </c>
      <c r="B300" s="727" t="s">
        <v>5591</v>
      </c>
      <c r="C300" s="727" t="s">
        <v>587</v>
      </c>
      <c r="D300" s="727" t="s">
        <v>1870</v>
      </c>
      <c r="E300" s="727" t="s">
        <v>5587</v>
      </c>
      <c r="F300" s="727" t="s">
        <v>5719</v>
      </c>
      <c r="G300" s="727" t="s">
        <v>5720</v>
      </c>
      <c r="H300" s="731"/>
      <c r="I300" s="731"/>
      <c r="J300" s="727"/>
      <c r="K300" s="727"/>
      <c r="L300" s="731">
        <v>1</v>
      </c>
      <c r="M300" s="731">
        <v>120</v>
      </c>
      <c r="N300" s="727">
        <v>1</v>
      </c>
      <c r="O300" s="727">
        <v>120</v>
      </c>
      <c r="P300" s="731">
        <v>1</v>
      </c>
      <c r="Q300" s="731">
        <v>120</v>
      </c>
      <c r="R300" s="745">
        <v>1</v>
      </c>
      <c r="S300" s="732">
        <v>120</v>
      </c>
    </row>
    <row r="301" spans="1:19" ht="14.4" customHeight="1" x14ac:dyDescent="0.3">
      <c r="A301" s="726" t="s">
        <v>5590</v>
      </c>
      <c r="B301" s="727" t="s">
        <v>5591</v>
      </c>
      <c r="C301" s="727" t="s">
        <v>587</v>
      </c>
      <c r="D301" s="727" t="s">
        <v>1870</v>
      </c>
      <c r="E301" s="727" t="s">
        <v>5587</v>
      </c>
      <c r="F301" s="727" t="s">
        <v>5727</v>
      </c>
      <c r="G301" s="727" t="s">
        <v>5728</v>
      </c>
      <c r="H301" s="731"/>
      <c r="I301" s="731"/>
      <c r="J301" s="727"/>
      <c r="K301" s="727"/>
      <c r="L301" s="731">
        <v>1</v>
      </c>
      <c r="M301" s="731">
        <v>179</v>
      </c>
      <c r="N301" s="727">
        <v>1</v>
      </c>
      <c r="O301" s="727">
        <v>179</v>
      </c>
      <c r="P301" s="731"/>
      <c r="Q301" s="731"/>
      <c r="R301" s="745"/>
      <c r="S301" s="732"/>
    </row>
    <row r="302" spans="1:19" ht="14.4" customHeight="1" x14ac:dyDescent="0.3">
      <c r="A302" s="726" t="s">
        <v>5590</v>
      </c>
      <c r="B302" s="727" t="s">
        <v>5591</v>
      </c>
      <c r="C302" s="727" t="s">
        <v>587</v>
      </c>
      <c r="D302" s="727" t="s">
        <v>5582</v>
      </c>
      <c r="E302" s="727" t="s">
        <v>5587</v>
      </c>
      <c r="F302" s="727" t="s">
        <v>5605</v>
      </c>
      <c r="G302" s="727" t="s">
        <v>5606</v>
      </c>
      <c r="H302" s="731"/>
      <c r="I302" s="731"/>
      <c r="J302" s="727"/>
      <c r="K302" s="727"/>
      <c r="L302" s="731">
        <v>4</v>
      </c>
      <c r="M302" s="731">
        <v>332</v>
      </c>
      <c r="N302" s="727">
        <v>1</v>
      </c>
      <c r="O302" s="727">
        <v>83</v>
      </c>
      <c r="P302" s="731"/>
      <c r="Q302" s="731"/>
      <c r="R302" s="745"/>
      <c r="S302" s="732"/>
    </row>
    <row r="303" spans="1:19" ht="14.4" customHeight="1" x14ac:dyDescent="0.3">
      <c r="A303" s="726" t="s">
        <v>5590</v>
      </c>
      <c r="B303" s="727" t="s">
        <v>5591</v>
      </c>
      <c r="C303" s="727" t="s">
        <v>587</v>
      </c>
      <c r="D303" s="727" t="s">
        <v>5582</v>
      </c>
      <c r="E303" s="727" t="s">
        <v>5587</v>
      </c>
      <c r="F303" s="727" t="s">
        <v>5628</v>
      </c>
      <c r="G303" s="727" t="s">
        <v>5629</v>
      </c>
      <c r="H303" s="731"/>
      <c r="I303" s="731"/>
      <c r="J303" s="727"/>
      <c r="K303" s="727"/>
      <c r="L303" s="731">
        <v>4</v>
      </c>
      <c r="M303" s="731">
        <v>504</v>
      </c>
      <c r="N303" s="727">
        <v>1</v>
      </c>
      <c r="O303" s="727">
        <v>126</v>
      </c>
      <c r="P303" s="731"/>
      <c r="Q303" s="731"/>
      <c r="R303" s="745"/>
      <c r="S303" s="732"/>
    </row>
    <row r="304" spans="1:19" ht="14.4" customHeight="1" x14ac:dyDescent="0.3">
      <c r="A304" s="726" t="s">
        <v>5590</v>
      </c>
      <c r="B304" s="727" t="s">
        <v>5591</v>
      </c>
      <c r="C304" s="727" t="s">
        <v>587</v>
      </c>
      <c r="D304" s="727" t="s">
        <v>5582</v>
      </c>
      <c r="E304" s="727" t="s">
        <v>5587</v>
      </c>
      <c r="F304" s="727" t="s">
        <v>5648</v>
      </c>
      <c r="G304" s="727" t="s">
        <v>5649</v>
      </c>
      <c r="H304" s="731"/>
      <c r="I304" s="731"/>
      <c r="J304" s="727"/>
      <c r="K304" s="727"/>
      <c r="L304" s="731">
        <v>1</v>
      </c>
      <c r="M304" s="731">
        <v>1309</v>
      </c>
      <c r="N304" s="727">
        <v>1</v>
      </c>
      <c r="O304" s="727">
        <v>1309</v>
      </c>
      <c r="P304" s="731"/>
      <c r="Q304" s="731"/>
      <c r="R304" s="745"/>
      <c r="S304" s="732"/>
    </row>
    <row r="305" spans="1:19" ht="14.4" customHeight="1" x14ac:dyDescent="0.3">
      <c r="A305" s="726" t="s">
        <v>5590</v>
      </c>
      <c r="B305" s="727" t="s">
        <v>5591</v>
      </c>
      <c r="C305" s="727" t="s">
        <v>587</v>
      </c>
      <c r="D305" s="727" t="s">
        <v>5582</v>
      </c>
      <c r="E305" s="727" t="s">
        <v>5587</v>
      </c>
      <c r="F305" s="727" t="s">
        <v>5658</v>
      </c>
      <c r="G305" s="727" t="s">
        <v>5659</v>
      </c>
      <c r="H305" s="731"/>
      <c r="I305" s="731"/>
      <c r="J305" s="727"/>
      <c r="K305" s="727"/>
      <c r="L305" s="731">
        <v>4</v>
      </c>
      <c r="M305" s="731">
        <v>133.32999999999998</v>
      </c>
      <c r="N305" s="727">
        <v>1</v>
      </c>
      <c r="O305" s="727">
        <v>33.332499999999996</v>
      </c>
      <c r="P305" s="731"/>
      <c r="Q305" s="731"/>
      <c r="R305" s="745"/>
      <c r="S305" s="732"/>
    </row>
    <row r="306" spans="1:19" ht="14.4" customHeight="1" x14ac:dyDescent="0.3">
      <c r="A306" s="726" t="s">
        <v>5590</v>
      </c>
      <c r="B306" s="727" t="s">
        <v>5591</v>
      </c>
      <c r="C306" s="727" t="s">
        <v>587</v>
      </c>
      <c r="D306" s="727" t="s">
        <v>5582</v>
      </c>
      <c r="E306" s="727" t="s">
        <v>5587</v>
      </c>
      <c r="F306" s="727" t="s">
        <v>5664</v>
      </c>
      <c r="G306" s="727" t="s">
        <v>5665</v>
      </c>
      <c r="H306" s="731"/>
      <c r="I306" s="731"/>
      <c r="J306" s="727"/>
      <c r="K306" s="727"/>
      <c r="L306" s="731">
        <v>1</v>
      </c>
      <c r="M306" s="731">
        <v>86</v>
      </c>
      <c r="N306" s="727">
        <v>1</v>
      </c>
      <c r="O306" s="727">
        <v>86</v>
      </c>
      <c r="P306" s="731"/>
      <c r="Q306" s="731"/>
      <c r="R306" s="745"/>
      <c r="S306" s="732"/>
    </row>
    <row r="307" spans="1:19" ht="14.4" customHeight="1" x14ac:dyDescent="0.3">
      <c r="A307" s="726" t="s">
        <v>5590</v>
      </c>
      <c r="B307" s="727" t="s">
        <v>5591</v>
      </c>
      <c r="C307" s="727" t="s">
        <v>587</v>
      </c>
      <c r="D307" s="727" t="s">
        <v>1872</v>
      </c>
      <c r="E307" s="727" t="s">
        <v>5592</v>
      </c>
      <c r="F307" s="727" t="s">
        <v>5593</v>
      </c>
      <c r="G307" s="727" t="s">
        <v>5594</v>
      </c>
      <c r="H307" s="731">
        <v>3.3000000000000003</v>
      </c>
      <c r="I307" s="731">
        <v>498.46000000000009</v>
      </c>
      <c r="J307" s="727">
        <v>0.73329900698786332</v>
      </c>
      <c r="K307" s="727">
        <v>151.04848484848486</v>
      </c>
      <c r="L307" s="731">
        <v>4.5</v>
      </c>
      <c r="M307" s="731">
        <v>679.75</v>
      </c>
      <c r="N307" s="727">
        <v>1</v>
      </c>
      <c r="O307" s="727">
        <v>151.05555555555554</v>
      </c>
      <c r="P307" s="731">
        <v>2.2999999999999998</v>
      </c>
      <c r="Q307" s="731">
        <v>347.45000000000005</v>
      </c>
      <c r="R307" s="745">
        <v>0.51114380286870176</v>
      </c>
      <c r="S307" s="732">
        <v>151.06521739130437</v>
      </c>
    </row>
    <row r="308" spans="1:19" ht="14.4" customHeight="1" x14ac:dyDescent="0.3">
      <c r="A308" s="726" t="s">
        <v>5590</v>
      </c>
      <c r="B308" s="727" t="s">
        <v>5591</v>
      </c>
      <c r="C308" s="727" t="s">
        <v>587</v>
      </c>
      <c r="D308" s="727" t="s">
        <v>1872</v>
      </c>
      <c r="E308" s="727" t="s">
        <v>5592</v>
      </c>
      <c r="F308" s="727" t="s">
        <v>5598</v>
      </c>
      <c r="G308" s="727" t="s">
        <v>5599</v>
      </c>
      <c r="H308" s="731">
        <v>1</v>
      </c>
      <c r="I308" s="731">
        <v>21.13</v>
      </c>
      <c r="J308" s="727"/>
      <c r="K308" s="727">
        <v>21.13</v>
      </c>
      <c r="L308" s="731"/>
      <c r="M308" s="731"/>
      <c r="N308" s="727"/>
      <c r="O308" s="727"/>
      <c r="P308" s="731"/>
      <c r="Q308" s="731"/>
      <c r="R308" s="745"/>
      <c r="S308" s="732"/>
    </row>
    <row r="309" spans="1:19" ht="14.4" customHeight="1" x14ac:dyDescent="0.3">
      <c r="A309" s="726" t="s">
        <v>5590</v>
      </c>
      <c r="B309" s="727" t="s">
        <v>5591</v>
      </c>
      <c r="C309" s="727" t="s">
        <v>587</v>
      </c>
      <c r="D309" s="727" t="s">
        <v>1872</v>
      </c>
      <c r="E309" s="727" t="s">
        <v>5587</v>
      </c>
      <c r="F309" s="727" t="s">
        <v>5605</v>
      </c>
      <c r="G309" s="727" t="s">
        <v>5606</v>
      </c>
      <c r="H309" s="731">
        <v>5</v>
      </c>
      <c r="I309" s="731">
        <v>405</v>
      </c>
      <c r="J309" s="727">
        <v>2.4397590361445785</v>
      </c>
      <c r="K309" s="727">
        <v>81</v>
      </c>
      <c r="L309" s="731">
        <v>2</v>
      </c>
      <c r="M309" s="731">
        <v>166</v>
      </c>
      <c r="N309" s="727">
        <v>1</v>
      </c>
      <c r="O309" s="727">
        <v>83</v>
      </c>
      <c r="P309" s="731">
        <v>1</v>
      </c>
      <c r="Q309" s="731">
        <v>83</v>
      </c>
      <c r="R309" s="745">
        <v>0.5</v>
      </c>
      <c r="S309" s="732">
        <v>83</v>
      </c>
    </row>
    <row r="310" spans="1:19" ht="14.4" customHeight="1" x14ac:dyDescent="0.3">
      <c r="A310" s="726" t="s">
        <v>5590</v>
      </c>
      <c r="B310" s="727" t="s">
        <v>5591</v>
      </c>
      <c r="C310" s="727" t="s">
        <v>587</v>
      </c>
      <c r="D310" s="727" t="s">
        <v>1872</v>
      </c>
      <c r="E310" s="727" t="s">
        <v>5587</v>
      </c>
      <c r="F310" s="727" t="s">
        <v>5618</v>
      </c>
      <c r="G310" s="727" t="s">
        <v>5619</v>
      </c>
      <c r="H310" s="731">
        <v>6</v>
      </c>
      <c r="I310" s="731">
        <v>1206</v>
      </c>
      <c r="J310" s="727">
        <v>1.9420289855072463</v>
      </c>
      <c r="K310" s="727">
        <v>201</v>
      </c>
      <c r="L310" s="731">
        <v>3</v>
      </c>
      <c r="M310" s="731">
        <v>621</v>
      </c>
      <c r="N310" s="727">
        <v>1</v>
      </c>
      <c r="O310" s="727">
        <v>207</v>
      </c>
      <c r="P310" s="731"/>
      <c r="Q310" s="731"/>
      <c r="R310" s="745"/>
      <c r="S310" s="732"/>
    </row>
    <row r="311" spans="1:19" ht="14.4" customHeight="1" x14ac:dyDescent="0.3">
      <c r="A311" s="726" t="s">
        <v>5590</v>
      </c>
      <c r="B311" s="727" t="s">
        <v>5591</v>
      </c>
      <c r="C311" s="727" t="s">
        <v>587</v>
      </c>
      <c r="D311" s="727" t="s">
        <v>1872</v>
      </c>
      <c r="E311" s="727" t="s">
        <v>5587</v>
      </c>
      <c r="F311" s="727" t="s">
        <v>5620</v>
      </c>
      <c r="G311" s="727" t="s">
        <v>5621</v>
      </c>
      <c r="H311" s="731">
        <v>8</v>
      </c>
      <c r="I311" s="731">
        <v>2408</v>
      </c>
      <c r="J311" s="727">
        <v>1.1132686084142396</v>
      </c>
      <c r="K311" s="727">
        <v>301</v>
      </c>
      <c r="L311" s="731">
        <v>7</v>
      </c>
      <c r="M311" s="731">
        <v>2163</v>
      </c>
      <c r="N311" s="727">
        <v>1</v>
      </c>
      <c r="O311" s="727">
        <v>309</v>
      </c>
      <c r="P311" s="731">
        <v>4</v>
      </c>
      <c r="Q311" s="731">
        <v>1236</v>
      </c>
      <c r="R311" s="745">
        <v>0.5714285714285714</v>
      </c>
      <c r="S311" s="732">
        <v>309</v>
      </c>
    </row>
    <row r="312" spans="1:19" ht="14.4" customHeight="1" x14ac:dyDescent="0.3">
      <c r="A312" s="726" t="s">
        <v>5590</v>
      </c>
      <c r="B312" s="727" t="s">
        <v>5591</v>
      </c>
      <c r="C312" s="727" t="s">
        <v>587</v>
      </c>
      <c r="D312" s="727" t="s">
        <v>1872</v>
      </c>
      <c r="E312" s="727" t="s">
        <v>5587</v>
      </c>
      <c r="F312" s="727" t="s">
        <v>5622</v>
      </c>
      <c r="G312" s="727" t="s">
        <v>5623</v>
      </c>
      <c r="H312" s="731"/>
      <c r="I312" s="731"/>
      <c r="J312" s="727"/>
      <c r="K312" s="727"/>
      <c r="L312" s="731">
        <v>1</v>
      </c>
      <c r="M312" s="731">
        <v>488</v>
      </c>
      <c r="N312" s="727">
        <v>1</v>
      </c>
      <c r="O312" s="727">
        <v>488</v>
      </c>
      <c r="P312" s="731"/>
      <c r="Q312" s="731"/>
      <c r="R312" s="745"/>
      <c r="S312" s="732"/>
    </row>
    <row r="313" spans="1:19" ht="14.4" customHeight="1" x14ac:dyDescent="0.3">
      <c r="A313" s="726" t="s">
        <v>5590</v>
      </c>
      <c r="B313" s="727" t="s">
        <v>5591</v>
      </c>
      <c r="C313" s="727" t="s">
        <v>587</v>
      </c>
      <c r="D313" s="727" t="s">
        <v>1872</v>
      </c>
      <c r="E313" s="727" t="s">
        <v>5587</v>
      </c>
      <c r="F313" s="727" t="s">
        <v>5624</v>
      </c>
      <c r="G313" s="727" t="s">
        <v>5625</v>
      </c>
      <c r="H313" s="731">
        <v>17</v>
      </c>
      <c r="I313" s="731">
        <v>1615</v>
      </c>
      <c r="J313" s="727">
        <v>0.67971380471380471</v>
      </c>
      <c r="K313" s="727">
        <v>95</v>
      </c>
      <c r="L313" s="731">
        <v>24</v>
      </c>
      <c r="M313" s="731">
        <v>2376</v>
      </c>
      <c r="N313" s="727">
        <v>1</v>
      </c>
      <c r="O313" s="727">
        <v>99</v>
      </c>
      <c r="P313" s="731">
        <v>5</v>
      </c>
      <c r="Q313" s="731">
        <v>495</v>
      </c>
      <c r="R313" s="745">
        <v>0.20833333333333334</v>
      </c>
      <c r="S313" s="732">
        <v>99</v>
      </c>
    </row>
    <row r="314" spans="1:19" ht="14.4" customHeight="1" x14ac:dyDescent="0.3">
      <c r="A314" s="726" t="s">
        <v>5590</v>
      </c>
      <c r="B314" s="727" t="s">
        <v>5591</v>
      </c>
      <c r="C314" s="727" t="s">
        <v>587</v>
      </c>
      <c r="D314" s="727" t="s">
        <v>1872</v>
      </c>
      <c r="E314" s="727" t="s">
        <v>5587</v>
      </c>
      <c r="F314" s="727" t="s">
        <v>5626</v>
      </c>
      <c r="G314" s="727" t="s">
        <v>5627</v>
      </c>
      <c r="H314" s="731">
        <v>15</v>
      </c>
      <c r="I314" s="731">
        <v>1395</v>
      </c>
      <c r="J314" s="727">
        <v>1.597938144329897</v>
      </c>
      <c r="K314" s="727">
        <v>93</v>
      </c>
      <c r="L314" s="731">
        <v>9</v>
      </c>
      <c r="M314" s="731">
        <v>873</v>
      </c>
      <c r="N314" s="727">
        <v>1</v>
      </c>
      <c r="O314" s="727">
        <v>97</v>
      </c>
      <c r="P314" s="731">
        <v>12</v>
      </c>
      <c r="Q314" s="731">
        <v>1164</v>
      </c>
      <c r="R314" s="745">
        <v>1.3333333333333333</v>
      </c>
      <c r="S314" s="732">
        <v>97</v>
      </c>
    </row>
    <row r="315" spans="1:19" ht="14.4" customHeight="1" x14ac:dyDescent="0.3">
      <c r="A315" s="726" t="s">
        <v>5590</v>
      </c>
      <c r="B315" s="727" t="s">
        <v>5591</v>
      </c>
      <c r="C315" s="727" t="s">
        <v>587</v>
      </c>
      <c r="D315" s="727" t="s">
        <v>1872</v>
      </c>
      <c r="E315" s="727" t="s">
        <v>5587</v>
      </c>
      <c r="F315" s="727" t="s">
        <v>5628</v>
      </c>
      <c r="G315" s="727" t="s">
        <v>5629</v>
      </c>
      <c r="H315" s="731">
        <v>652</v>
      </c>
      <c r="I315" s="731">
        <v>76936</v>
      </c>
      <c r="J315" s="727">
        <v>0.83188443406427059</v>
      </c>
      <c r="K315" s="727">
        <v>118</v>
      </c>
      <c r="L315" s="731">
        <v>734</v>
      </c>
      <c r="M315" s="731">
        <v>92484</v>
      </c>
      <c r="N315" s="727">
        <v>1</v>
      </c>
      <c r="O315" s="727">
        <v>126</v>
      </c>
      <c r="P315" s="731">
        <v>701</v>
      </c>
      <c r="Q315" s="731">
        <v>88326</v>
      </c>
      <c r="R315" s="745">
        <v>0.95504087193460485</v>
      </c>
      <c r="S315" s="732">
        <v>126</v>
      </c>
    </row>
    <row r="316" spans="1:19" ht="14.4" customHeight="1" x14ac:dyDescent="0.3">
      <c r="A316" s="726" t="s">
        <v>5590</v>
      </c>
      <c r="B316" s="727" t="s">
        <v>5591</v>
      </c>
      <c r="C316" s="727" t="s">
        <v>587</v>
      </c>
      <c r="D316" s="727" t="s">
        <v>1872</v>
      </c>
      <c r="E316" s="727" t="s">
        <v>5587</v>
      </c>
      <c r="F316" s="727" t="s">
        <v>5644</v>
      </c>
      <c r="G316" s="727" t="s">
        <v>5645</v>
      </c>
      <c r="H316" s="731">
        <v>4</v>
      </c>
      <c r="I316" s="731">
        <v>6548</v>
      </c>
      <c r="J316" s="727">
        <v>0.55779879035692992</v>
      </c>
      <c r="K316" s="727">
        <v>1637</v>
      </c>
      <c r="L316" s="731">
        <v>7</v>
      </c>
      <c r="M316" s="731">
        <v>11739</v>
      </c>
      <c r="N316" s="727">
        <v>1</v>
      </c>
      <c r="O316" s="727">
        <v>1677</v>
      </c>
      <c r="P316" s="731"/>
      <c r="Q316" s="731"/>
      <c r="R316" s="745"/>
      <c r="S316" s="732"/>
    </row>
    <row r="317" spans="1:19" ht="14.4" customHeight="1" x14ac:dyDescent="0.3">
      <c r="A317" s="726" t="s">
        <v>5590</v>
      </c>
      <c r="B317" s="727" t="s">
        <v>5591</v>
      </c>
      <c r="C317" s="727" t="s">
        <v>587</v>
      </c>
      <c r="D317" s="727" t="s">
        <v>1872</v>
      </c>
      <c r="E317" s="727" t="s">
        <v>5587</v>
      </c>
      <c r="F317" s="727" t="s">
        <v>5648</v>
      </c>
      <c r="G317" s="727" t="s">
        <v>5649</v>
      </c>
      <c r="H317" s="731">
        <v>9</v>
      </c>
      <c r="I317" s="731">
        <v>11556</v>
      </c>
      <c r="J317" s="727">
        <v>0.55175706646294886</v>
      </c>
      <c r="K317" s="727">
        <v>1284</v>
      </c>
      <c r="L317" s="731">
        <v>16</v>
      </c>
      <c r="M317" s="731">
        <v>20944</v>
      </c>
      <c r="N317" s="727">
        <v>1</v>
      </c>
      <c r="O317" s="727">
        <v>1309</v>
      </c>
      <c r="P317" s="731">
        <v>11</v>
      </c>
      <c r="Q317" s="731">
        <v>14410</v>
      </c>
      <c r="R317" s="745">
        <v>0.68802521008403361</v>
      </c>
      <c r="S317" s="732">
        <v>1310</v>
      </c>
    </row>
    <row r="318" spans="1:19" ht="14.4" customHeight="1" x14ac:dyDescent="0.3">
      <c r="A318" s="726" t="s">
        <v>5590</v>
      </c>
      <c r="B318" s="727" t="s">
        <v>5591</v>
      </c>
      <c r="C318" s="727" t="s">
        <v>587</v>
      </c>
      <c r="D318" s="727" t="s">
        <v>1872</v>
      </c>
      <c r="E318" s="727" t="s">
        <v>5587</v>
      </c>
      <c r="F318" s="727" t="s">
        <v>5650</v>
      </c>
      <c r="G318" s="727" t="s">
        <v>5651</v>
      </c>
      <c r="H318" s="731"/>
      <c r="I318" s="731"/>
      <c r="J318" s="727"/>
      <c r="K318" s="727"/>
      <c r="L318" s="731">
        <v>1</v>
      </c>
      <c r="M318" s="731">
        <v>971</v>
      </c>
      <c r="N318" s="727">
        <v>1</v>
      </c>
      <c r="O318" s="727">
        <v>971</v>
      </c>
      <c r="P318" s="731"/>
      <c r="Q318" s="731"/>
      <c r="R318" s="745"/>
      <c r="S318" s="732"/>
    </row>
    <row r="319" spans="1:19" ht="14.4" customHeight="1" x14ac:dyDescent="0.3">
      <c r="A319" s="726" t="s">
        <v>5590</v>
      </c>
      <c r="B319" s="727" t="s">
        <v>5591</v>
      </c>
      <c r="C319" s="727" t="s">
        <v>587</v>
      </c>
      <c r="D319" s="727" t="s">
        <v>1872</v>
      </c>
      <c r="E319" s="727" t="s">
        <v>5587</v>
      </c>
      <c r="F319" s="727" t="s">
        <v>5652</v>
      </c>
      <c r="G319" s="727" t="s">
        <v>5653</v>
      </c>
      <c r="H319" s="731">
        <v>1</v>
      </c>
      <c r="I319" s="731">
        <v>960</v>
      </c>
      <c r="J319" s="727"/>
      <c r="K319" s="727">
        <v>960</v>
      </c>
      <c r="L319" s="731"/>
      <c r="M319" s="731"/>
      <c r="N319" s="727"/>
      <c r="O319" s="727"/>
      <c r="P319" s="731"/>
      <c r="Q319" s="731"/>
      <c r="R319" s="745"/>
      <c r="S319" s="732"/>
    </row>
    <row r="320" spans="1:19" ht="14.4" customHeight="1" x14ac:dyDescent="0.3">
      <c r="A320" s="726" t="s">
        <v>5590</v>
      </c>
      <c r="B320" s="727" t="s">
        <v>5591</v>
      </c>
      <c r="C320" s="727" t="s">
        <v>587</v>
      </c>
      <c r="D320" s="727" t="s">
        <v>1872</v>
      </c>
      <c r="E320" s="727" t="s">
        <v>5587</v>
      </c>
      <c r="F320" s="727" t="s">
        <v>5654</v>
      </c>
      <c r="G320" s="727" t="s">
        <v>5655</v>
      </c>
      <c r="H320" s="731">
        <v>4</v>
      </c>
      <c r="I320" s="731">
        <v>628</v>
      </c>
      <c r="J320" s="727">
        <v>0.96319018404907975</v>
      </c>
      <c r="K320" s="727">
        <v>157</v>
      </c>
      <c r="L320" s="731">
        <v>4</v>
      </c>
      <c r="M320" s="731">
        <v>652</v>
      </c>
      <c r="N320" s="727">
        <v>1</v>
      </c>
      <c r="O320" s="727">
        <v>163</v>
      </c>
      <c r="P320" s="731">
        <v>3</v>
      </c>
      <c r="Q320" s="731">
        <v>489</v>
      </c>
      <c r="R320" s="745">
        <v>0.75</v>
      </c>
      <c r="S320" s="732">
        <v>163</v>
      </c>
    </row>
    <row r="321" spans="1:19" ht="14.4" customHeight="1" x14ac:dyDescent="0.3">
      <c r="A321" s="726" t="s">
        <v>5590</v>
      </c>
      <c r="B321" s="727" t="s">
        <v>5591</v>
      </c>
      <c r="C321" s="727" t="s">
        <v>587</v>
      </c>
      <c r="D321" s="727" t="s">
        <v>1872</v>
      </c>
      <c r="E321" s="727" t="s">
        <v>5587</v>
      </c>
      <c r="F321" s="727" t="s">
        <v>5656</v>
      </c>
      <c r="G321" s="727" t="s">
        <v>5657</v>
      </c>
      <c r="H321" s="731">
        <v>1</v>
      </c>
      <c r="I321" s="731">
        <v>318</v>
      </c>
      <c r="J321" s="727"/>
      <c r="K321" s="727">
        <v>318</v>
      </c>
      <c r="L321" s="731"/>
      <c r="M321" s="731"/>
      <c r="N321" s="727"/>
      <c r="O321" s="727"/>
      <c r="P321" s="731"/>
      <c r="Q321" s="731"/>
      <c r="R321" s="745"/>
      <c r="S321" s="732"/>
    </row>
    <row r="322" spans="1:19" ht="14.4" customHeight="1" x14ac:dyDescent="0.3">
      <c r="A322" s="726" t="s">
        <v>5590</v>
      </c>
      <c r="B322" s="727" t="s">
        <v>5591</v>
      </c>
      <c r="C322" s="727" t="s">
        <v>587</v>
      </c>
      <c r="D322" s="727" t="s">
        <v>1872</v>
      </c>
      <c r="E322" s="727" t="s">
        <v>5587</v>
      </c>
      <c r="F322" s="727" t="s">
        <v>5658</v>
      </c>
      <c r="G322" s="727" t="s">
        <v>5659</v>
      </c>
      <c r="H322" s="731"/>
      <c r="I322" s="731"/>
      <c r="J322" s="727"/>
      <c r="K322" s="727"/>
      <c r="L322" s="731">
        <v>560</v>
      </c>
      <c r="M322" s="731">
        <v>18666.650000000001</v>
      </c>
      <c r="N322" s="727">
        <v>1</v>
      </c>
      <c r="O322" s="727">
        <v>33.333303571428573</v>
      </c>
      <c r="P322" s="731">
        <v>599</v>
      </c>
      <c r="Q322" s="731">
        <v>19966.650000000001</v>
      </c>
      <c r="R322" s="745">
        <v>1.0696429193240351</v>
      </c>
      <c r="S322" s="732">
        <v>33.333305509181976</v>
      </c>
    </row>
    <row r="323" spans="1:19" ht="14.4" customHeight="1" x14ac:dyDescent="0.3">
      <c r="A323" s="726" t="s">
        <v>5590</v>
      </c>
      <c r="B323" s="727" t="s">
        <v>5591</v>
      </c>
      <c r="C323" s="727" t="s">
        <v>587</v>
      </c>
      <c r="D323" s="727" t="s">
        <v>1872</v>
      </c>
      <c r="E323" s="727" t="s">
        <v>5587</v>
      </c>
      <c r="F323" s="727" t="s">
        <v>5664</v>
      </c>
      <c r="G323" s="727" t="s">
        <v>5665</v>
      </c>
      <c r="H323" s="731">
        <v>17</v>
      </c>
      <c r="I323" s="731">
        <v>1394</v>
      </c>
      <c r="J323" s="727">
        <v>0.81046511627906981</v>
      </c>
      <c r="K323" s="727">
        <v>82</v>
      </c>
      <c r="L323" s="731">
        <v>20</v>
      </c>
      <c r="M323" s="731">
        <v>1720</v>
      </c>
      <c r="N323" s="727">
        <v>1</v>
      </c>
      <c r="O323" s="727">
        <v>86</v>
      </c>
      <c r="P323" s="731">
        <v>8</v>
      </c>
      <c r="Q323" s="731">
        <v>688</v>
      </c>
      <c r="R323" s="745">
        <v>0.4</v>
      </c>
      <c r="S323" s="732">
        <v>86</v>
      </c>
    </row>
    <row r="324" spans="1:19" ht="14.4" customHeight="1" x14ac:dyDescent="0.3">
      <c r="A324" s="726" t="s">
        <v>5590</v>
      </c>
      <c r="B324" s="727" t="s">
        <v>5591</v>
      </c>
      <c r="C324" s="727" t="s">
        <v>587</v>
      </c>
      <c r="D324" s="727" t="s">
        <v>1872</v>
      </c>
      <c r="E324" s="727" t="s">
        <v>5587</v>
      </c>
      <c r="F324" s="727" t="s">
        <v>5666</v>
      </c>
      <c r="G324" s="727" t="s">
        <v>5667</v>
      </c>
      <c r="H324" s="731">
        <v>8</v>
      </c>
      <c r="I324" s="731">
        <v>248</v>
      </c>
      <c r="J324" s="727">
        <v>0.59615384615384615</v>
      </c>
      <c r="K324" s="727">
        <v>31</v>
      </c>
      <c r="L324" s="731">
        <v>13</v>
      </c>
      <c r="M324" s="731">
        <v>416</v>
      </c>
      <c r="N324" s="727">
        <v>1</v>
      </c>
      <c r="O324" s="727">
        <v>32</v>
      </c>
      <c r="P324" s="731">
        <v>8</v>
      </c>
      <c r="Q324" s="731">
        <v>256</v>
      </c>
      <c r="R324" s="745">
        <v>0.61538461538461542</v>
      </c>
      <c r="S324" s="732">
        <v>32</v>
      </c>
    </row>
    <row r="325" spans="1:19" ht="14.4" customHeight="1" x14ac:dyDescent="0.3">
      <c r="A325" s="726" t="s">
        <v>5590</v>
      </c>
      <c r="B325" s="727" t="s">
        <v>5591</v>
      </c>
      <c r="C325" s="727" t="s">
        <v>587</v>
      </c>
      <c r="D325" s="727" t="s">
        <v>1872</v>
      </c>
      <c r="E325" s="727" t="s">
        <v>5587</v>
      </c>
      <c r="F325" s="727" t="s">
        <v>5670</v>
      </c>
      <c r="G325" s="727" t="s">
        <v>5671</v>
      </c>
      <c r="H325" s="731">
        <v>1</v>
      </c>
      <c r="I325" s="731">
        <v>384</v>
      </c>
      <c r="J325" s="727">
        <v>0.97461928934010156</v>
      </c>
      <c r="K325" s="727">
        <v>384</v>
      </c>
      <c r="L325" s="731">
        <v>1</v>
      </c>
      <c r="M325" s="731">
        <v>394</v>
      </c>
      <c r="N325" s="727">
        <v>1</v>
      </c>
      <c r="O325" s="727">
        <v>394</v>
      </c>
      <c r="P325" s="731"/>
      <c r="Q325" s="731"/>
      <c r="R325" s="745"/>
      <c r="S325" s="732"/>
    </row>
    <row r="326" spans="1:19" ht="14.4" customHeight="1" x14ac:dyDescent="0.3">
      <c r="A326" s="726" t="s">
        <v>5590</v>
      </c>
      <c r="B326" s="727" t="s">
        <v>5591</v>
      </c>
      <c r="C326" s="727" t="s">
        <v>587</v>
      </c>
      <c r="D326" s="727" t="s">
        <v>1872</v>
      </c>
      <c r="E326" s="727" t="s">
        <v>5587</v>
      </c>
      <c r="F326" s="727" t="s">
        <v>5673</v>
      </c>
      <c r="G326" s="727" t="s">
        <v>5674</v>
      </c>
      <c r="H326" s="731">
        <v>8</v>
      </c>
      <c r="I326" s="731">
        <v>1264</v>
      </c>
      <c r="J326" s="727">
        <v>0.48765432098765432</v>
      </c>
      <c r="K326" s="727">
        <v>158</v>
      </c>
      <c r="L326" s="731">
        <v>16</v>
      </c>
      <c r="M326" s="731">
        <v>2592</v>
      </c>
      <c r="N326" s="727">
        <v>1</v>
      </c>
      <c r="O326" s="727">
        <v>162</v>
      </c>
      <c r="P326" s="731">
        <v>13</v>
      </c>
      <c r="Q326" s="731">
        <v>2106</v>
      </c>
      <c r="R326" s="745">
        <v>0.8125</v>
      </c>
      <c r="S326" s="732">
        <v>162</v>
      </c>
    </row>
    <row r="327" spans="1:19" ht="14.4" customHeight="1" x14ac:dyDescent="0.3">
      <c r="A327" s="726" t="s">
        <v>5590</v>
      </c>
      <c r="B327" s="727" t="s">
        <v>5591</v>
      </c>
      <c r="C327" s="727" t="s">
        <v>587</v>
      </c>
      <c r="D327" s="727" t="s">
        <v>1872</v>
      </c>
      <c r="E327" s="727" t="s">
        <v>5587</v>
      </c>
      <c r="F327" s="727" t="s">
        <v>5588</v>
      </c>
      <c r="G327" s="727" t="s">
        <v>5589</v>
      </c>
      <c r="H327" s="731">
        <v>15</v>
      </c>
      <c r="I327" s="731">
        <v>3525</v>
      </c>
      <c r="J327" s="727">
        <v>0.702191235059761</v>
      </c>
      <c r="K327" s="727">
        <v>235</v>
      </c>
      <c r="L327" s="731">
        <v>20</v>
      </c>
      <c r="M327" s="731">
        <v>5020</v>
      </c>
      <c r="N327" s="727">
        <v>1</v>
      </c>
      <c r="O327" s="727">
        <v>251</v>
      </c>
      <c r="P327" s="731">
        <v>20</v>
      </c>
      <c r="Q327" s="731">
        <v>5020</v>
      </c>
      <c r="R327" s="745">
        <v>1</v>
      </c>
      <c r="S327" s="732">
        <v>251</v>
      </c>
    </row>
    <row r="328" spans="1:19" ht="14.4" customHeight="1" x14ac:dyDescent="0.3">
      <c r="A328" s="726" t="s">
        <v>5590</v>
      </c>
      <c r="B328" s="727" t="s">
        <v>5591</v>
      </c>
      <c r="C328" s="727" t="s">
        <v>587</v>
      </c>
      <c r="D328" s="727" t="s">
        <v>1872</v>
      </c>
      <c r="E328" s="727" t="s">
        <v>5587</v>
      </c>
      <c r="F328" s="727" t="s">
        <v>5693</v>
      </c>
      <c r="G328" s="727" t="s">
        <v>5694</v>
      </c>
      <c r="H328" s="731"/>
      <c r="I328" s="731"/>
      <c r="J328" s="727"/>
      <c r="K328" s="727"/>
      <c r="L328" s="731">
        <v>1</v>
      </c>
      <c r="M328" s="731">
        <v>500</v>
      </c>
      <c r="N328" s="727">
        <v>1</v>
      </c>
      <c r="O328" s="727">
        <v>500</v>
      </c>
      <c r="P328" s="731">
        <v>1</v>
      </c>
      <c r="Q328" s="731">
        <v>500</v>
      </c>
      <c r="R328" s="745">
        <v>1</v>
      </c>
      <c r="S328" s="732">
        <v>500</v>
      </c>
    </row>
    <row r="329" spans="1:19" ht="14.4" customHeight="1" x14ac:dyDescent="0.3">
      <c r="A329" s="726" t="s">
        <v>5590</v>
      </c>
      <c r="B329" s="727" t="s">
        <v>5591</v>
      </c>
      <c r="C329" s="727" t="s">
        <v>587</v>
      </c>
      <c r="D329" s="727" t="s">
        <v>1872</v>
      </c>
      <c r="E329" s="727" t="s">
        <v>5587</v>
      </c>
      <c r="F329" s="727" t="s">
        <v>5697</v>
      </c>
      <c r="G329" s="727" t="s">
        <v>5698</v>
      </c>
      <c r="H329" s="731">
        <v>8</v>
      </c>
      <c r="I329" s="731">
        <v>888</v>
      </c>
      <c r="J329" s="727">
        <v>1.1031055900621118</v>
      </c>
      <c r="K329" s="727">
        <v>111</v>
      </c>
      <c r="L329" s="731">
        <v>7</v>
      </c>
      <c r="M329" s="731">
        <v>805</v>
      </c>
      <c r="N329" s="727">
        <v>1</v>
      </c>
      <c r="O329" s="727">
        <v>115</v>
      </c>
      <c r="P329" s="731">
        <v>12</v>
      </c>
      <c r="Q329" s="731">
        <v>1380</v>
      </c>
      <c r="R329" s="745">
        <v>1.7142857142857142</v>
      </c>
      <c r="S329" s="732">
        <v>115</v>
      </c>
    </row>
    <row r="330" spans="1:19" ht="14.4" customHeight="1" x14ac:dyDescent="0.3">
      <c r="A330" s="726" t="s">
        <v>5590</v>
      </c>
      <c r="B330" s="727" t="s">
        <v>5591</v>
      </c>
      <c r="C330" s="727" t="s">
        <v>587</v>
      </c>
      <c r="D330" s="727" t="s">
        <v>1872</v>
      </c>
      <c r="E330" s="727" t="s">
        <v>5587</v>
      </c>
      <c r="F330" s="727" t="s">
        <v>5699</v>
      </c>
      <c r="G330" s="727" t="s">
        <v>5700</v>
      </c>
      <c r="H330" s="731">
        <v>1</v>
      </c>
      <c r="I330" s="731">
        <v>116</v>
      </c>
      <c r="J330" s="727">
        <v>0.96666666666666667</v>
      </c>
      <c r="K330" s="727">
        <v>116</v>
      </c>
      <c r="L330" s="731">
        <v>1</v>
      </c>
      <c r="M330" s="731">
        <v>120</v>
      </c>
      <c r="N330" s="727">
        <v>1</v>
      </c>
      <c r="O330" s="727">
        <v>120</v>
      </c>
      <c r="P330" s="731"/>
      <c r="Q330" s="731"/>
      <c r="R330" s="745"/>
      <c r="S330" s="732"/>
    </row>
    <row r="331" spans="1:19" ht="14.4" customHeight="1" x14ac:dyDescent="0.3">
      <c r="A331" s="726" t="s">
        <v>5590</v>
      </c>
      <c r="B331" s="727" t="s">
        <v>5591</v>
      </c>
      <c r="C331" s="727" t="s">
        <v>587</v>
      </c>
      <c r="D331" s="727" t="s">
        <v>1872</v>
      </c>
      <c r="E331" s="727" t="s">
        <v>5587</v>
      </c>
      <c r="F331" s="727" t="s">
        <v>5713</v>
      </c>
      <c r="G331" s="727" t="s">
        <v>5714</v>
      </c>
      <c r="H331" s="731"/>
      <c r="I331" s="731"/>
      <c r="J331" s="727"/>
      <c r="K331" s="727"/>
      <c r="L331" s="731"/>
      <c r="M331" s="731"/>
      <c r="N331" s="727"/>
      <c r="O331" s="727"/>
      <c r="P331" s="731">
        <v>3</v>
      </c>
      <c r="Q331" s="731">
        <v>258</v>
      </c>
      <c r="R331" s="745"/>
      <c r="S331" s="732">
        <v>86</v>
      </c>
    </row>
    <row r="332" spans="1:19" ht="14.4" customHeight="1" x14ac:dyDescent="0.3">
      <c r="A332" s="726" t="s">
        <v>5590</v>
      </c>
      <c r="B332" s="727" t="s">
        <v>5591</v>
      </c>
      <c r="C332" s="727" t="s">
        <v>587</v>
      </c>
      <c r="D332" s="727" t="s">
        <v>1872</v>
      </c>
      <c r="E332" s="727" t="s">
        <v>5587</v>
      </c>
      <c r="F332" s="727" t="s">
        <v>5731</v>
      </c>
      <c r="G332" s="727"/>
      <c r="H332" s="731"/>
      <c r="I332" s="731"/>
      <c r="J332" s="727"/>
      <c r="K332" s="727"/>
      <c r="L332" s="731"/>
      <c r="M332" s="731"/>
      <c r="N332" s="727"/>
      <c r="O332" s="727"/>
      <c r="P332" s="731">
        <v>10</v>
      </c>
      <c r="Q332" s="731">
        <v>860</v>
      </c>
      <c r="R332" s="745"/>
      <c r="S332" s="732">
        <v>86</v>
      </c>
    </row>
    <row r="333" spans="1:19" ht="14.4" customHeight="1" x14ac:dyDescent="0.3">
      <c r="A333" s="726" t="s">
        <v>5590</v>
      </c>
      <c r="B333" s="727" t="s">
        <v>5591</v>
      </c>
      <c r="C333" s="727" t="s">
        <v>587</v>
      </c>
      <c r="D333" s="727" t="s">
        <v>1873</v>
      </c>
      <c r="E333" s="727" t="s">
        <v>5592</v>
      </c>
      <c r="F333" s="727" t="s">
        <v>5593</v>
      </c>
      <c r="G333" s="727" t="s">
        <v>5594</v>
      </c>
      <c r="H333" s="731">
        <v>1.9000000000000001</v>
      </c>
      <c r="I333" s="731">
        <v>287.02</v>
      </c>
      <c r="J333" s="727">
        <v>3.800582627118644</v>
      </c>
      <c r="K333" s="727">
        <v>151.06315789473683</v>
      </c>
      <c r="L333" s="731">
        <v>0.5</v>
      </c>
      <c r="M333" s="731">
        <v>75.52</v>
      </c>
      <c r="N333" s="727">
        <v>1</v>
      </c>
      <c r="O333" s="727">
        <v>151.04</v>
      </c>
      <c r="P333" s="731">
        <v>0.8</v>
      </c>
      <c r="Q333" s="731">
        <v>120.84</v>
      </c>
      <c r="R333" s="745">
        <v>1.6001059322033899</v>
      </c>
      <c r="S333" s="732">
        <v>151.04999999999998</v>
      </c>
    </row>
    <row r="334" spans="1:19" ht="14.4" customHeight="1" x14ac:dyDescent="0.3">
      <c r="A334" s="726" t="s">
        <v>5590</v>
      </c>
      <c r="B334" s="727" t="s">
        <v>5591</v>
      </c>
      <c r="C334" s="727" t="s">
        <v>587</v>
      </c>
      <c r="D334" s="727" t="s">
        <v>1873</v>
      </c>
      <c r="E334" s="727" t="s">
        <v>5592</v>
      </c>
      <c r="F334" s="727" t="s">
        <v>5595</v>
      </c>
      <c r="G334" s="727" t="s">
        <v>1696</v>
      </c>
      <c r="H334" s="731">
        <v>0.2</v>
      </c>
      <c r="I334" s="731">
        <v>14.75</v>
      </c>
      <c r="J334" s="727"/>
      <c r="K334" s="727">
        <v>73.75</v>
      </c>
      <c r="L334" s="731"/>
      <c r="M334" s="731"/>
      <c r="N334" s="727"/>
      <c r="O334" s="727"/>
      <c r="P334" s="731"/>
      <c r="Q334" s="731"/>
      <c r="R334" s="745"/>
      <c r="S334" s="732"/>
    </row>
    <row r="335" spans="1:19" ht="14.4" customHeight="1" x14ac:dyDescent="0.3">
      <c r="A335" s="726" t="s">
        <v>5590</v>
      </c>
      <c r="B335" s="727" t="s">
        <v>5591</v>
      </c>
      <c r="C335" s="727" t="s">
        <v>587</v>
      </c>
      <c r="D335" s="727" t="s">
        <v>1873</v>
      </c>
      <c r="E335" s="727" t="s">
        <v>5587</v>
      </c>
      <c r="F335" s="727" t="s">
        <v>5605</v>
      </c>
      <c r="G335" s="727" t="s">
        <v>5606</v>
      </c>
      <c r="H335" s="731"/>
      <c r="I335" s="731"/>
      <c r="J335" s="727"/>
      <c r="K335" s="727"/>
      <c r="L335" s="731">
        <v>7</v>
      </c>
      <c r="M335" s="731">
        <v>581</v>
      </c>
      <c r="N335" s="727">
        <v>1</v>
      </c>
      <c r="O335" s="727">
        <v>83</v>
      </c>
      <c r="P335" s="731">
        <v>1</v>
      </c>
      <c r="Q335" s="731">
        <v>83</v>
      </c>
      <c r="R335" s="745">
        <v>0.14285714285714285</v>
      </c>
      <c r="S335" s="732">
        <v>83</v>
      </c>
    </row>
    <row r="336" spans="1:19" ht="14.4" customHeight="1" x14ac:dyDescent="0.3">
      <c r="A336" s="726" t="s">
        <v>5590</v>
      </c>
      <c r="B336" s="727" t="s">
        <v>5591</v>
      </c>
      <c r="C336" s="727" t="s">
        <v>587</v>
      </c>
      <c r="D336" s="727" t="s">
        <v>1873</v>
      </c>
      <c r="E336" s="727" t="s">
        <v>5587</v>
      </c>
      <c r="F336" s="727" t="s">
        <v>5620</v>
      </c>
      <c r="G336" s="727" t="s">
        <v>5621</v>
      </c>
      <c r="H336" s="731"/>
      <c r="I336" s="731"/>
      <c r="J336" s="727"/>
      <c r="K336" s="727"/>
      <c r="L336" s="731">
        <v>2</v>
      </c>
      <c r="M336" s="731">
        <v>618</v>
      </c>
      <c r="N336" s="727">
        <v>1</v>
      </c>
      <c r="O336" s="727">
        <v>309</v>
      </c>
      <c r="P336" s="731">
        <v>2</v>
      </c>
      <c r="Q336" s="731">
        <v>618</v>
      </c>
      <c r="R336" s="745">
        <v>1</v>
      </c>
      <c r="S336" s="732">
        <v>309</v>
      </c>
    </row>
    <row r="337" spans="1:19" ht="14.4" customHeight="1" x14ac:dyDescent="0.3">
      <c r="A337" s="726" t="s">
        <v>5590</v>
      </c>
      <c r="B337" s="727" t="s">
        <v>5591</v>
      </c>
      <c r="C337" s="727" t="s">
        <v>587</v>
      </c>
      <c r="D337" s="727" t="s">
        <v>1873</v>
      </c>
      <c r="E337" s="727" t="s">
        <v>5587</v>
      </c>
      <c r="F337" s="727" t="s">
        <v>5624</v>
      </c>
      <c r="G337" s="727" t="s">
        <v>5625</v>
      </c>
      <c r="H337" s="731">
        <v>12</v>
      </c>
      <c r="I337" s="731">
        <v>1140</v>
      </c>
      <c r="J337" s="727">
        <v>0.31986531986531985</v>
      </c>
      <c r="K337" s="727">
        <v>95</v>
      </c>
      <c r="L337" s="731">
        <v>36</v>
      </c>
      <c r="M337" s="731">
        <v>3564</v>
      </c>
      <c r="N337" s="727">
        <v>1</v>
      </c>
      <c r="O337" s="727">
        <v>99</v>
      </c>
      <c r="P337" s="731">
        <v>21</v>
      </c>
      <c r="Q337" s="731">
        <v>2079</v>
      </c>
      <c r="R337" s="745">
        <v>0.58333333333333337</v>
      </c>
      <c r="S337" s="732">
        <v>99</v>
      </c>
    </row>
    <row r="338" spans="1:19" ht="14.4" customHeight="1" x14ac:dyDescent="0.3">
      <c r="A338" s="726" t="s">
        <v>5590</v>
      </c>
      <c r="B338" s="727" t="s">
        <v>5591</v>
      </c>
      <c r="C338" s="727" t="s">
        <v>587</v>
      </c>
      <c r="D338" s="727" t="s">
        <v>1873</v>
      </c>
      <c r="E338" s="727" t="s">
        <v>5587</v>
      </c>
      <c r="F338" s="727" t="s">
        <v>5626</v>
      </c>
      <c r="G338" s="727" t="s">
        <v>5627</v>
      </c>
      <c r="H338" s="731">
        <v>6</v>
      </c>
      <c r="I338" s="731">
        <v>558</v>
      </c>
      <c r="J338" s="727">
        <v>0.38350515463917528</v>
      </c>
      <c r="K338" s="727">
        <v>93</v>
      </c>
      <c r="L338" s="731">
        <v>15</v>
      </c>
      <c r="M338" s="731">
        <v>1455</v>
      </c>
      <c r="N338" s="727">
        <v>1</v>
      </c>
      <c r="O338" s="727">
        <v>97</v>
      </c>
      <c r="P338" s="731">
        <v>26</v>
      </c>
      <c r="Q338" s="731">
        <v>2522</v>
      </c>
      <c r="R338" s="745">
        <v>1.7333333333333334</v>
      </c>
      <c r="S338" s="732">
        <v>97</v>
      </c>
    </row>
    <row r="339" spans="1:19" ht="14.4" customHeight="1" x14ac:dyDescent="0.3">
      <c r="A339" s="726" t="s">
        <v>5590</v>
      </c>
      <c r="B339" s="727" t="s">
        <v>5591</v>
      </c>
      <c r="C339" s="727" t="s">
        <v>587</v>
      </c>
      <c r="D339" s="727" t="s">
        <v>1873</v>
      </c>
      <c r="E339" s="727" t="s">
        <v>5587</v>
      </c>
      <c r="F339" s="727" t="s">
        <v>5628</v>
      </c>
      <c r="G339" s="727" t="s">
        <v>5629</v>
      </c>
      <c r="H339" s="731">
        <v>660</v>
      </c>
      <c r="I339" s="731">
        <v>77880</v>
      </c>
      <c r="J339" s="727">
        <v>0.75377468060394892</v>
      </c>
      <c r="K339" s="727">
        <v>118</v>
      </c>
      <c r="L339" s="731">
        <v>820</v>
      </c>
      <c r="M339" s="731">
        <v>103320</v>
      </c>
      <c r="N339" s="727">
        <v>1</v>
      </c>
      <c r="O339" s="727">
        <v>126</v>
      </c>
      <c r="P339" s="731">
        <v>877</v>
      </c>
      <c r="Q339" s="731">
        <v>110502</v>
      </c>
      <c r="R339" s="745">
        <v>1.0695121951219513</v>
      </c>
      <c r="S339" s="732">
        <v>126</v>
      </c>
    </row>
    <row r="340" spans="1:19" ht="14.4" customHeight="1" x14ac:dyDescent="0.3">
      <c r="A340" s="726" t="s">
        <v>5590</v>
      </c>
      <c r="B340" s="727" t="s">
        <v>5591</v>
      </c>
      <c r="C340" s="727" t="s">
        <v>587</v>
      </c>
      <c r="D340" s="727" t="s">
        <v>1873</v>
      </c>
      <c r="E340" s="727" t="s">
        <v>5587</v>
      </c>
      <c r="F340" s="727" t="s">
        <v>5648</v>
      </c>
      <c r="G340" s="727" t="s">
        <v>5649</v>
      </c>
      <c r="H340" s="731">
        <v>6</v>
      </c>
      <c r="I340" s="731">
        <v>7704</v>
      </c>
      <c r="J340" s="727">
        <v>0.84077267270544587</v>
      </c>
      <c r="K340" s="727">
        <v>1284</v>
      </c>
      <c r="L340" s="731">
        <v>7</v>
      </c>
      <c r="M340" s="731">
        <v>9163</v>
      </c>
      <c r="N340" s="727">
        <v>1</v>
      </c>
      <c r="O340" s="727">
        <v>1309</v>
      </c>
      <c r="P340" s="731">
        <v>12</v>
      </c>
      <c r="Q340" s="731">
        <v>15720</v>
      </c>
      <c r="R340" s="745">
        <v>1.7155953290407071</v>
      </c>
      <c r="S340" s="732">
        <v>1310</v>
      </c>
    </row>
    <row r="341" spans="1:19" ht="14.4" customHeight="1" x14ac:dyDescent="0.3">
      <c r="A341" s="726" t="s">
        <v>5590</v>
      </c>
      <c r="B341" s="727" t="s">
        <v>5591</v>
      </c>
      <c r="C341" s="727" t="s">
        <v>587</v>
      </c>
      <c r="D341" s="727" t="s">
        <v>1873</v>
      </c>
      <c r="E341" s="727" t="s">
        <v>5587</v>
      </c>
      <c r="F341" s="727" t="s">
        <v>5652</v>
      </c>
      <c r="G341" s="727" t="s">
        <v>5653</v>
      </c>
      <c r="H341" s="731"/>
      <c r="I341" s="731"/>
      <c r="J341" s="727"/>
      <c r="K341" s="727"/>
      <c r="L341" s="731">
        <v>1</v>
      </c>
      <c r="M341" s="731">
        <v>985</v>
      </c>
      <c r="N341" s="727">
        <v>1</v>
      </c>
      <c r="O341" s="727">
        <v>985</v>
      </c>
      <c r="P341" s="731">
        <v>1</v>
      </c>
      <c r="Q341" s="731">
        <v>986</v>
      </c>
      <c r="R341" s="745">
        <v>1.001015228426396</v>
      </c>
      <c r="S341" s="732">
        <v>986</v>
      </c>
    </row>
    <row r="342" spans="1:19" ht="14.4" customHeight="1" x14ac:dyDescent="0.3">
      <c r="A342" s="726" t="s">
        <v>5590</v>
      </c>
      <c r="B342" s="727" t="s">
        <v>5591</v>
      </c>
      <c r="C342" s="727" t="s">
        <v>587</v>
      </c>
      <c r="D342" s="727" t="s">
        <v>1873</v>
      </c>
      <c r="E342" s="727" t="s">
        <v>5587</v>
      </c>
      <c r="F342" s="727" t="s">
        <v>5654</v>
      </c>
      <c r="G342" s="727" t="s">
        <v>5655</v>
      </c>
      <c r="H342" s="731">
        <v>1</v>
      </c>
      <c r="I342" s="731">
        <v>157</v>
      </c>
      <c r="J342" s="727">
        <v>9.6319018404907975E-2</v>
      </c>
      <c r="K342" s="727">
        <v>157</v>
      </c>
      <c r="L342" s="731">
        <v>10</v>
      </c>
      <c r="M342" s="731">
        <v>1630</v>
      </c>
      <c r="N342" s="727">
        <v>1</v>
      </c>
      <c r="O342" s="727">
        <v>163</v>
      </c>
      <c r="P342" s="731">
        <v>12</v>
      </c>
      <c r="Q342" s="731">
        <v>1956</v>
      </c>
      <c r="R342" s="745">
        <v>1.2</v>
      </c>
      <c r="S342" s="732">
        <v>163</v>
      </c>
    </row>
    <row r="343" spans="1:19" ht="14.4" customHeight="1" x14ac:dyDescent="0.3">
      <c r="A343" s="726" t="s">
        <v>5590</v>
      </c>
      <c r="B343" s="727" t="s">
        <v>5591</v>
      </c>
      <c r="C343" s="727" t="s">
        <v>587</v>
      </c>
      <c r="D343" s="727" t="s">
        <v>1873</v>
      </c>
      <c r="E343" s="727" t="s">
        <v>5587</v>
      </c>
      <c r="F343" s="727" t="s">
        <v>5658</v>
      </c>
      <c r="G343" s="727" t="s">
        <v>5659</v>
      </c>
      <c r="H343" s="731"/>
      <c r="I343" s="731"/>
      <c r="J343" s="727"/>
      <c r="K343" s="727"/>
      <c r="L343" s="731">
        <v>568</v>
      </c>
      <c r="M343" s="731">
        <v>18933.32</v>
      </c>
      <c r="N343" s="727">
        <v>1</v>
      </c>
      <c r="O343" s="727">
        <v>33.33330985915493</v>
      </c>
      <c r="P343" s="731">
        <v>784</v>
      </c>
      <c r="Q343" s="731">
        <v>26133.29</v>
      </c>
      <c r="R343" s="745">
        <v>1.3802803734368827</v>
      </c>
      <c r="S343" s="732">
        <v>33.33327806122449</v>
      </c>
    </row>
    <row r="344" spans="1:19" ht="14.4" customHeight="1" x14ac:dyDescent="0.3">
      <c r="A344" s="726" t="s">
        <v>5590</v>
      </c>
      <c r="B344" s="727" t="s">
        <v>5591</v>
      </c>
      <c r="C344" s="727" t="s">
        <v>587</v>
      </c>
      <c r="D344" s="727" t="s">
        <v>1873</v>
      </c>
      <c r="E344" s="727" t="s">
        <v>5587</v>
      </c>
      <c r="F344" s="727" t="s">
        <v>5664</v>
      </c>
      <c r="G344" s="727" t="s">
        <v>5665</v>
      </c>
      <c r="H344" s="731">
        <v>7</v>
      </c>
      <c r="I344" s="731">
        <v>574</v>
      </c>
      <c r="J344" s="727">
        <v>1.6686046511627908</v>
      </c>
      <c r="K344" s="727">
        <v>82</v>
      </c>
      <c r="L344" s="731">
        <v>4</v>
      </c>
      <c r="M344" s="731">
        <v>344</v>
      </c>
      <c r="N344" s="727">
        <v>1</v>
      </c>
      <c r="O344" s="727">
        <v>86</v>
      </c>
      <c r="P344" s="731">
        <v>3</v>
      </c>
      <c r="Q344" s="731">
        <v>258</v>
      </c>
      <c r="R344" s="745">
        <v>0.75</v>
      </c>
      <c r="S344" s="732">
        <v>86</v>
      </c>
    </row>
    <row r="345" spans="1:19" ht="14.4" customHeight="1" x14ac:dyDescent="0.3">
      <c r="A345" s="726" t="s">
        <v>5590</v>
      </c>
      <c r="B345" s="727" t="s">
        <v>5591</v>
      </c>
      <c r="C345" s="727" t="s">
        <v>587</v>
      </c>
      <c r="D345" s="727" t="s">
        <v>1873</v>
      </c>
      <c r="E345" s="727" t="s">
        <v>5587</v>
      </c>
      <c r="F345" s="727" t="s">
        <v>5666</v>
      </c>
      <c r="G345" s="727" t="s">
        <v>5667</v>
      </c>
      <c r="H345" s="731">
        <v>6</v>
      </c>
      <c r="I345" s="731">
        <v>186</v>
      </c>
      <c r="J345" s="727">
        <v>5.8125</v>
      </c>
      <c r="K345" s="727">
        <v>31</v>
      </c>
      <c r="L345" s="731">
        <v>1</v>
      </c>
      <c r="M345" s="731">
        <v>32</v>
      </c>
      <c r="N345" s="727">
        <v>1</v>
      </c>
      <c r="O345" s="727">
        <v>32</v>
      </c>
      <c r="P345" s="731">
        <v>4</v>
      </c>
      <c r="Q345" s="731">
        <v>128</v>
      </c>
      <c r="R345" s="745">
        <v>4</v>
      </c>
      <c r="S345" s="732">
        <v>32</v>
      </c>
    </row>
    <row r="346" spans="1:19" ht="14.4" customHeight="1" x14ac:dyDescent="0.3">
      <c r="A346" s="726" t="s">
        <v>5590</v>
      </c>
      <c r="B346" s="727" t="s">
        <v>5591</v>
      </c>
      <c r="C346" s="727" t="s">
        <v>587</v>
      </c>
      <c r="D346" s="727" t="s">
        <v>1873</v>
      </c>
      <c r="E346" s="727" t="s">
        <v>5587</v>
      </c>
      <c r="F346" s="727" t="s">
        <v>5670</v>
      </c>
      <c r="G346" s="727" t="s">
        <v>5671</v>
      </c>
      <c r="H346" s="731"/>
      <c r="I346" s="731"/>
      <c r="J346" s="727"/>
      <c r="K346" s="727"/>
      <c r="L346" s="731">
        <v>1</v>
      </c>
      <c r="M346" s="731">
        <v>394</v>
      </c>
      <c r="N346" s="727">
        <v>1</v>
      </c>
      <c r="O346" s="727">
        <v>394</v>
      </c>
      <c r="P346" s="731">
        <v>3</v>
      </c>
      <c r="Q346" s="731">
        <v>1185</v>
      </c>
      <c r="R346" s="745">
        <v>3.0076142131979697</v>
      </c>
      <c r="S346" s="732">
        <v>395</v>
      </c>
    </row>
    <row r="347" spans="1:19" ht="14.4" customHeight="1" x14ac:dyDescent="0.3">
      <c r="A347" s="726" t="s">
        <v>5590</v>
      </c>
      <c r="B347" s="727" t="s">
        <v>5591</v>
      </c>
      <c r="C347" s="727" t="s">
        <v>587</v>
      </c>
      <c r="D347" s="727" t="s">
        <v>1873</v>
      </c>
      <c r="E347" s="727" t="s">
        <v>5587</v>
      </c>
      <c r="F347" s="727" t="s">
        <v>5673</v>
      </c>
      <c r="G347" s="727" t="s">
        <v>5674</v>
      </c>
      <c r="H347" s="731">
        <v>3</v>
      </c>
      <c r="I347" s="731">
        <v>474</v>
      </c>
      <c r="J347" s="727">
        <v>0.73148148148148151</v>
      </c>
      <c r="K347" s="727">
        <v>158</v>
      </c>
      <c r="L347" s="731">
        <v>4</v>
      </c>
      <c r="M347" s="731">
        <v>648</v>
      </c>
      <c r="N347" s="727">
        <v>1</v>
      </c>
      <c r="O347" s="727">
        <v>162</v>
      </c>
      <c r="P347" s="731">
        <v>4</v>
      </c>
      <c r="Q347" s="731">
        <v>648</v>
      </c>
      <c r="R347" s="745">
        <v>1</v>
      </c>
      <c r="S347" s="732">
        <v>162</v>
      </c>
    </row>
    <row r="348" spans="1:19" ht="14.4" customHeight="1" x14ac:dyDescent="0.3">
      <c r="A348" s="726" t="s">
        <v>5590</v>
      </c>
      <c r="B348" s="727" t="s">
        <v>5591</v>
      </c>
      <c r="C348" s="727" t="s">
        <v>587</v>
      </c>
      <c r="D348" s="727" t="s">
        <v>1873</v>
      </c>
      <c r="E348" s="727" t="s">
        <v>5587</v>
      </c>
      <c r="F348" s="727" t="s">
        <v>5588</v>
      </c>
      <c r="G348" s="727" t="s">
        <v>5589</v>
      </c>
      <c r="H348" s="731">
        <v>65</v>
      </c>
      <c r="I348" s="731">
        <v>15275</v>
      </c>
      <c r="J348" s="727">
        <v>5.0713811420982733</v>
      </c>
      <c r="K348" s="727">
        <v>235</v>
      </c>
      <c r="L348" s="731">
        <v>12</v>
      </c>
      <c r="M348" s="731">
        <v>3012</v>
      </c>
      <c r="N348" s="727">
        <v>1</v>
      </c>
      <c r="O348" s="727">
        <v>251</v>
      </c>
      <c r="P348" s="731">
        <v>57</v>
      </c>
      <c r="Q348" s="731">
        <v>14307</v>
      </c>
      <c r="R348" s="745">
        <v>4.75</v>
      </c>
      <c r="S348" s="732">
        <v>251</v>
      </c>
    </row>
    <row r="349" spans="1:19" ht="14.4" customHeight="1" x14ac:dyDescent="0.3">
      <c r="A349" s="726" t="s">
        <v>5590</v>
      </c>
      <c r="B349" s="727" t="s">
        <v>5591</v>
      </c>
      <c r="C349" s="727" t="s">
        <v>587</v>
      </c>
      <c r="D349" s="727" t="s">
        <v>1873</v>
      </c>
      <c r="E349" s="727" t="s">
        <v>5587</v>
      </c>
      <c r="F349" s="727" t="s">
        <v>5679</v>
      </c>
      <c r="G349" s="727" t="s">
        <v>5680</v>
      </c>
      <c r="H349" s="731">
        <v>1</v>
      </c>
      <c r="I349" s="731">
        <v>114</v>
      </c>
      <c r="J349" s="727"/>
      <c r="K349" s="727">
        <v>114</v>
      </c>
      <c r="L349" s="731"/>
      <c r="M349" s="731"/>
      <c r="N349" s="727"/>
      <c r="O349" s="727"/>
      <c r="P349" s="731"/>
      <c r="Q349" s="731"/>
      <c r="R349" s="745"/>
      <c r="S349" s="732"/>
    </row>
    <row r="350" spans="1:19" ht="14.4" customHeight="1" x14ac:dyDescent="0.3">
      <c r="A350" s="726" t="s">
        <v>5590</v>
      </c>
      <c r="B350" s="727" t="s">
        <v>5591</v>
      </c>
      <c r="C350" s="727" t="s">
        <v>587</v>
      </c>
      <c r="D350" s="727" t="s">
        <v>1873</v>
      </c>
      <c r="E350" s="727" t="s">
        <v>5587</v>
      </c>
      <c r="F350" s="727" t="s">
        <v>5683</v>
      </c>
      <c r="G350" s="727" t="s">
        <v>5684</v>
      </c>
      <c r="H350" s="731">
        <v>1</v>
      </c>
      <c r="I350" s="731">
        <v>120</v>
      </c>
      <c r="J350" s="727">
        <v>0.97560975609756095</v>
      </c>
      <c r="K350" s="727">
        <v>120</v>
      </c>
      <c r="L350" s="731">
        <v>1</v>
      </c>
      <c r="M350" s="731">
        <v>123</v>
      </c>
      <c r="N350" s="727">
        <v>1</v>
      </c>
      <c r="O350" s="727">
        <v>123</v>
      </c>
      <c r="P350" s="731"/>
      <c r="Q350" s="731"/>
      <c r="R350" s="745"/>
      <c r="S350" s="732"/>
    </row>
    <row r="351" spans="1:19" ht="14.4" customHeight="1" x14ac:dyDescent="0.3">
      <c r="A351" s="726" t="s">
        <v>5590</v>
      </c>
      <c r="B351" s="727" t="s">
        <v>5591</v>
      </c>
      <c r="C351" s="727" t="s">
        <v>587</v>
      </c>
      <c r="D351" s="727" t="s">
        <v>1873</v>
      </c>
      <c r="E351" s="727" t="s">
        <v>5587</v>
      </c>
      <c r="F351" s="727" t="s">
        <v>5687</v>
      </c>
      <c r="G351" s="727" t="s">
        <v>5688</v>
      </c>
      <c r="H351" s="731"/>
      <c r="I351" s="731"/>
      <c r="J351" s="727"/>
      <c r="K351" s="727"/>
      <c r="L351" s="731"/>
      <c r="M351" s="731"/>
      <c r="N351" s="727"/>
      <c r="O351" s="727"/>
      <c r="P351" s="731">
        <v>1</v>
      </c>
      <c r="Q351" s="731">
        <v>183</v>
      </c>
      <c r="R351" s="745"/>
      <c r="S351" s="732">
        <v>183</v>
      </c>
    </row>
    <row r="352" spans="1:19" ht="14.4" customHeight="1" x14ac:dyDescent="0.3">
      <c r="A352" s="726" t="s">
        <v>5590</v>
      </c>
      <c r="B352" s="727" t="s">
        <v>5591</v>
      </c>
      <c r="C352" s="727" t="s">
        <v>587</v>
      </c>
      <c r="D352" s="727" t="s">
        <v>1873</v>
      </c>
      <c r="E352" s="727" t="s">
        <v>5587</v>
      </c>
      <c r="F352" s="727" t="s">
        <v>5691</v>
      </c>
      <c r="G352" s="727" t="s">
        <v>5692</v>
      </c>
      <c r="H352" s="731"/>
      <c r="I352" s="731"/>
      <c r="J352" s="727"/>
      <c r="K352" s="727"/>
      <c r="L352" s="731">
        <v>1</v>
      </c>
      <c r="M352" s="731">
        <v>319</v>
      </c>
      <c r="N352" s="727">
        <v>1</v>
      </c>
      <c r="O352" s="727">
        <v>319</v>
      </c>
      <c r="P352" s="731"/>
      <c r="Q352" s="731"/>
      <c r="R352" s="745"/>
      <c r="S352" s="732"/>
    </row>
    <row r="353" spans="1:19" ht="14.4" customHeight="1" x14ac:dyDescent="0.3">
      <c r="A353" s="726" t="s">
        <v>5590</v>
      </c>
      <c r="B353" s="727" t="s">
        <v>5591</v>
      </c>
      <c r="C353" s="727" t="s">
        <v>587</v>
      </c>
      <c r="D353" s="727" t="s">
        <v>1873</v>
      </c>
      <c r="E353" s="727" t="s">
        <v>5587</v>
      </c>
      <c r="F353" s="727" t="s">
        <v>5697</v>
      </c>
      <c r="G353" s="727" t="s">
        <v>5698</v>
      </c>
      <c r="H353" s="731">
        <v>5</v>
      </c>
      <c r="I353" s="731">
        <v>555</v>
      </c>
      <c r="J353" s="727">
        <v>0.22981366459627328</v>
      </c>
      <c r="K353" s="727">
        <v>111</v>
      </c>
      <c r="L353" s="731">
        <v>21</v>
      </c>
      <c r="M353" s="731">
        <v>2415</v>
      </c>
      <c r="N353" s="727">
        <v>1</v>
      </c>
      <c r="O353" s="727">
        <v>115</v>
      </c>
      <c r="P353" s="731">
        <v>12</v>
      </c>
      <c r="Q353" s="731">
        <v>1380</v>
      </c>
      <c r="R353" s="745">
        <v>0.5714285714285714</v>
      </c>
      <c r="S353" s="732">
        <v>115</v>
      </c>
    </row>
    <row r="354" spans="1:19" ht="14.4" customHeight="1" x14ac:dyDescent="0.3">
      <c r="A354" s="726" t="s">
        <v>5590</v>
      </c>
      <c r="B354" s="727" t="s">
        <v>5591</v>
      </c>
      <c r="C354" s="727" t="s">
        <v>587</v>
      </c>
      <c r="D354" s="727" t="s">
        <v>1873</v>
      </c>
      <c r="E354" s="727" t="s">
        <v>5587</v>
      </c>
      <c r="F354" s="727" t="s">
        <v>5705</v>
      </c>
      <c r="G354" s="727" t="s">
        <v>5706</v>
      </c>
      <c r="H354" s="731">
        <v>1</v>
      </c>
      <c r="I354" s="731">
        <v>594</v>
      </c>
      <c r="J354" s="727">
        <v>0.97377049180327868</v>
      </c>
      <c r="K354" s="727">
        <v>594</v>
      </c>
      <c r="L354" s="731">
        <v>1</v>
      </c>
      <c r="M354" s="731">
        <v>610</v>
      </c>
      <c r="N354" s="727">
        <v>1</v>
      </c>
      <c r="O354" s="727">
        <v>610</v>
      </c>
      <c r="P354" s="731">
        <v>1</v>
      </c>
      <c r="Q354" s="731">
        <v>611</v>
      </c>
      <c r="R354" s="745">
        <v>1.0016393442622951</v>
      </c>
      <c r="S354" s="732">
        <v>611</v>
      </c>
    </row>
    <row r="355" spans="1:19" ht="14.4" customHeight="1" x14ac:dyDescent="0.3">
      <c r="A355" s="726" t="s">
        <v>5590</v>
      </c>
      <c r="B355" s="727" t="s">
        <v>5591</v>
      </c>
      <c r="C355" s="727" t="s">
        <v>587</v>
      </c>
      <c r="D355" s="727" t="s">
        <v>1873</v>
      </c>
      <c r="E355" s="727" t="s">
        <v>5587</v>
      </c>
      <c r="F355" s="727" t="s">
        <v>5709</v>
      </c>
      <c r="G355" s="727" t="s">
        <v>5710</v>
      </c>
      <c r="H355" s="731">
        <v>5</v>
      </c>
      <c r="I355" s="731">
        <v>1115</v>
      </c>
      <c r="J355" s="727">
        <v>0.70169918187539337</v>
      </c>
      <c r="K355" s="727">
        <v>223</v>
      </c>
      <c r="L355" s="731">
        <v>7</v>
      </c>
      <c r="M355" s="731">
        <v>1589</v>
      </c>
      <c r="N355" s="727">
        <v>1</v>
      </c>
      <c r="O355" s="727">
        <v>227</v>
      </c>
      <c r="P355" s="731">
        <v>9</v>
      </c>
      <c r="Q355" s="731">
        <v>2043</v>
      </c>
      <c r="R355" s="745">
        <v>1.2857142857142858</v>
      </c>
      <c r="S355" s="732">
        <v>227</v>
      </c>
    </row>
    <row r="356" spans="1:19" ht="14.4" customHeight="1" x14ac:dyDescent="0.3">
      <c r="A356" s="726" t="s">
        <v>5590</v>
      </c>
      <c r="B356" s="727" t="s">
        <v>5591</v>
      </c>
      <c r="C356" s="727" t="s">
        <v>587</v>
      </c>
      <c r="D356" s="727" t="s">
        <v>1874</v>
      </c>
      <c r="E356" s="727" t="s">
        <v>5587</v>
      </c>
      <c r="F356" s="727" t="s">
        <v>5605</v>
      </c>
      <c r="G356" s="727" t="s">
        <v>5606</v>
      </c>
      <c r="H356" s="731"/>
      <c r="I356" s="731"/>
      <c r="J356" s="727"/>
      <c r="K356" s="727"/>
      <c r="L356" s="731"/>
      <c r="M356" s="731"/>
      <c r="N356" s="727"/>
      <c r="O356" s="727"/>
      <c r="P356" s="731">
        <v>6</v>
      </c>
      <c r="Q356" s="731">
        <v>498</v>
      </c>
      <c r="R356" s="745"/>
      <c r="S356" s="732">
        <v>83</v>
      </c>
    </row>
    <row r="357" spans="1:19" ht="14.4" customHeight="1" x14ac:dyDescent="0.3">
      <c r="A357" s="726" t="s">
        <v>5590</v>
      </c>
      <c r="B357" s="727" t="s">
        <v>5591</v>
      </c>
      <c r="C357" s="727" t="s">
        <v>587</v>
      </c>
      <c r="D357" s="727" t="s">
        <v>1874</v>
      </c>
      <c r="E357" s="727" t="s">
        <v>5587</v>
      </c>
      <c r="F357" s="727" t="s">
        <v>5628</v>
      </c>
      <c r="G357" s="727" t="s">
        <v>5629</v>
      </c>
      <c r="H357" s="731"/>
      <c r="I357" s="731"/>
      <c r="J357" s="727"/>
      <c r="K357" s="727"/>
      <c r="L357" s="731"/>
      <c r="M357" s="731"/>
      <c r="N357" s="727"/>
      <c r="O357" s="727"/>
      <c r="P357" s="731">
        <v>12</v>
      </c>
      <c r="Q357" s="731">
        <v>1512</v>
      </c>
      <c r="R357" s="745"/>
      <c r="S357" s="732">
        <v>126</v>
      </c>
    </row>
    <row r="358" spans="1:19" ht="14.4" customHeight="1" x14ac:dyDescent="0.3">
      <c r="A358" s="726" t="s">
        <v>5590</v>
      </c>
      <c r="B358" s="727" t="s">
        <v>5591</v>
      </c>
      <c r="C358" s="727" t="s">
        <v>587</v>
      </c>
      <c r="D358" s="727" t="s">
        <v>1874</v>
      </c>
      <c r="E358" s="727" t="s">
        <v>5587</v>
      </c>
      <c r="F358" s="727" t="s">
        <v>5658</v>
      </c>
      <c r="G358" s="727" t="s">
        <v>5659</v>
      </c>
      <c r="H358" s="731"/>
      <c r="I358" s="731"/>
      <c r="J358" s="727"/>
      <c r="K358" s="727"/>
      <c r="L358" s="731"/>
      <c r="M358" s="731"/>
      <c r="N358" s="727"/>
      <c r="O358" s="727"/>
      <c r="P358" s="731">
        <v>11</v>
      </c>
      <c r="Q358" s="731">
        <v>366.65999999999997</v>
      </c>
      <c r="R358" s="745"/>
      <c r="S358" s="732">
        <v>33.332727272727269</v>
      </c>
    </row>
    <row r="359" spans="1:19" ht="14.4" customHeight="1" x14ac:dyDescent="0.3">
      <c r="A359" s="726" t="s">
        <v>5590</v>
      </c>
      <c r="B359" s="727" t="s">
        <v>5591</v>
      </c>
      <c r="C359" s="727" t="s">
        <v>587</v>
      </c>
      <c r="D359" s="727" t="s">
        <v>1875</v>
      </c>
      <c r="E359" s="727" t="s">
        <v>5587</v>
      </c>
      <c r="F359" s="727" t="s">
        <v>5605</v>
      </c>
      <c r="G359" s="727" t="s">
        <v>5606</v>
      </c>
      <c r="H359" s="731">
        <v>2</v>
      </c>
      <c r="I359" s="731">
        <v>162</v>
      </c>
      <c r="J359" s="727">
        <v>0.48795180722891568</v>
      </c>
      <c r="K359" s="727">
        <v>81</v>
      </c>
      <c r="L359" s="731">
        <v>4</v>
      </c>
      <c r="M359" s="731">
        <v>332</v>
      </c>
      <c r="N359" s="727">
        <v>1</v>
      </c>
      <c r="O359" s="727">
        <v>83</v>
      </c>
      <c r="P359" s="731">
        <v>1</v>
      </c>
      <c r="Q359" s="731">
        <v>83</v>
      </c>
      <c r="R359" s="745">
        <v>0.25</v>
      </c>
      <c r="S359" s="732">
        <v>83</v>
      </c>
    </row>
    <row r="360" spans="1:19" ht="14.4" customHeight="1" x14ac:dyDescent="0.3">
      <c r="A360" s="726" t="s">
        <v>5590</v>
      </c>
      <c r="B360" s="727" t="s">
        <v>5591</v>
      </c>
      <c r="C360" s="727" t="s">
        <v>587</v>
      </c>
      <c r="D360" s="727" t="s">
        <v>1875</v>
      </c>
      <c r="E360" s="727" t="s">
        <v>5587</v>
      </c>
      <c r="F360" s="727" t="s">
        <v>5607</v>
      </c>
      <c r="G360" s="727" t="s">
        <v>5608</v>
      </c>
      <c r="H360" s="731">
        <v>1</v>
      </c>
      <c r="I360" s="731">
        <v>104</v>
      </c>
      <c r="J360" s="727">
        <v>0.98113207547169812</v>
      </c>
      <c r="K360" s="727">
        <v>104</v>
      </c>
      <c r="L360" s="731">
        <v>1</v>
      </c>
      <c r="M360" s="731">
        <v>106</v>
      </c>
      <c r="N360" s="727">
        <v>1</v>
      </c>
      <c r="O360" s="727">
        <v>106</v>
      </c>
      <c r="P360" s="731"/>
      <c r="Q360" s="731"/>
      <c r="R360" s="745"/>
      <c r="S360" s="732"/>
    </row>
    <row r="361" spans="1:19" ht="14.4" customHeight="1" x14ac:dyDescent="0.3">
      <c r="A361" s="726" t="s">
        <v>5590</v>
      </c>
      <c r="B361" s="727" t="s">
        <v>5591</v>
      </c>
      <c r="C361" s="727" t="s">
        <v>587</v>
      </c>
      <c r="D361" s="727" t="s">
        <v>1875</v>
      </c>
      <c r="E361" s="727" t="s">
        <v>5587</v>
      </c>
      <c r="F361" s="727" t="s">
        <v>5609</v>
      </c>
      <c r="G361" s="727" t="s">
        <v>5610</v>
      </c>
      <c r="H361" s="731">
        <v>1</v>
      </c>
      <c r="I361" s="731">
        <v>35</v>
      </c>
      <c r="J361" s="727">
        <v>0.47297297297297297</v>
      </c>
      <c r="K361" s="727">
        <v>35</v>
      </c>
      <c r="L361" s="731">
        <v>2</v>
      </c>
      <c r="M361" s="731">
        <v>74</v>
      </c>
      <c r="N361" s="727">
        <v>1</v>
      </c>
      <c r="O361" s="727">
        <v>37</v>
      </c>
      <c r="P361" s="731">
        <v>1</v>
      </c>
      <c r="Q361" s="731">
        <v>37</v>
      </c>
      <c r="R361" s="745">
        <v>0.5</v>
      </c>
      <c r="S361" s="732">
        <v>37</v>
      </c>
    </row>
    <row r="362" spans="1:19" ht="14.4" customHeight="1" x14ac:dyDescent="0.3">
      <c r="A362" s="726" t="s">
        <v>5590</v>
      </c>
      <c r="B362" s="727" t="s">
        <v>5591</v>
      </c>
      <c r="C362" s="727" t="s">
        <v>587</v>
      </c>
      <c r="D362" s="727" t="s">
        <v>1875</v>
      </c>
      <c r="E362" s="727" t="s">
        <v>5587</v>
      </c>
      <c r="F362" s="727" t="s">
        <v>5618</v>
      </c>
      <c r="G362" s="727" t="s">
        <v>5619</v>
      </c>
      <c r="H362" s="731">
        <v>1</v>
      </c>
      <c r="I362" s="731">
        <v>201</v>
      </c>
      <c r="J362" s="727">
        <v>0.97101449275362317</v>
      </c>
      <c r="K362" s="727">
        <v>201</v>
      </c>
      <c r="L362" s="731">
        <v>1</v>
      </c>
      <c r="M362" s="731">
        <v>207</v>
      </c>
      <c r="N362" s="727">
        <v>1</v>
      </c>
      <c r="O362" s="727">
        <v>207</v>
      </c>
      <c r="P362" s="731"/>
      <c r="Q362" s="731"/>
      <c r="R362" s="745"/>
      <c r="S362" s="732"/>
    </row>
    <row r="363" spans="1:19" ht="14.4" customHeight="1" x14ac:dyDescent="0.3">
      <c r="A363" s="726" t="s">
        <v>5590</v>
      </c>
      <c r="B363" s="727" t="s">
        <v>5591</v>
      </c>
      <c r="C363" s="727" t="s">
        <v>587</v>
      </c>
      <c r="D363" s="727" t="s">
        <v>1875</v>
      </c>
      <c r="E363" s="727" t="s">
        <v>5587</v>
      </c>
      <c r="F363" s="727" t="s">
        <v>5624</v>
      </c>
      <c r="G363" s="727" t="s">
        <v>5625</v>
      </c>
      <c r="H363" s="731">
        <v>3</v>
      </c>
      <c r="I363" s="731">
        <v>285</v>
      </c>
      <c r="J363" s="727">
        <v>2.8787878787878789</v>
      </c>
      <c r="K363" s="727">
        <v>95</v>
      </c>
      <c r="L363" s="731">
        <v>1</v>
      </c>
      <c r="M363" s="731">
        <v>99</v>
      </c>
      <c r="N363" s="727">
        <v>1</v>
      </c>
      <c r="O363" s="727">
        <v>99</v>
      </c>
      <c r="P363" s="731"/>
      <c r="Q363" s="731"/>
      <c r="R363" s="745"/>
      <c r="S363" s="732"/>
    </row>
    <row r="364" spans="1:19" ht="14.4" customHeight="1" x14ac:dyDescent="0.3">
      <c r="A364" s="726" t="s">
        <v>5590</v>
      </c>
      <c r="B364" s="727" t="s">
        <v>5591</v>
      </c>
      <c r="C364" s="727" t="s">
        <v>587</v>
      </c>
      <c r="D364" s="727" t="s">
        <v>1875</v>
      </c>
      <c r="E364" s="727" t="s">
        <v>5587</v>
      </c>
      <c r="F364" s="727" t="s">
        <v>5626</v>
      </c>
      <c r="G364" s="727" t="s">
        <v>5627</v>
      </c>
      <c r="H364" s="731">
        <v>6</v>
      </c>
      <c r="I364" s="731">
        <v>558</v>
      </c>
      <c r="J364" s="727">
        <v>5.7525773195876289</v>
      </c>
      <c r="K364" s="727">
        <v>93</v>
      </c>
      <c r="L364" s="731">
        <v>1</v>
      </c>
      <c r="M364" s="731">
        <v>97</v>
      </c>
      <c r="N364" s="727">
        <v>1</v>
      </c>
      <c r="O364" s="727">
        <v>97</v>
      </c>
      <c r="P364" s="731"/>
      <c r="Q364" s="731"/>
      <c r="R364" s="745"/>
      <c r="S364" s="732"/>
    </row>
    <row r="365" spans="1:19" ht="14.4" customHeight="1" x14ac:dyDescent="0.3">
      <c r="A365" s="726" t="s">
        <v>5590</v>
      </c>
      <c r="B365" s="727" t="s">
        <v>5591</v>
      </c>
      <c r="C365" s="727" t="s">
        <v>587</v>
      </c>
      <c r="D365" s="727" t="s">
        <v>1875</v>
      </c>
      <c r="E365" s="727" t="s">
        <v>5587</v>
      </c>
      <c r="F365" s="727" t="s">
        <v>5628</v>
      </c>
      <c r="G365" s="727" t="s">
        <v>5629</v>
      </c>
      <c r="H365" s="731">
        <v>594</v>
      </c>
      <c r="I365" s="731">
        <v>70092</v>
      </c>
      <c r="J365" s="727">
        <v>0.8719211822660099</v>
      </c>
      <c r="K365" s="727">
        <v>118</v>
      </c>
      <c r="L365" s="731">
        <v>638</v>
      </c>
      <c r="M365" s="731">
        <v>80388</v>
      </c>
      <c r="N365" s="727">
        <v>1</v>
      </c>
      <c r="O365" s="727">
        <v>126</v>
      </c>
      <c r="P365" s="731">
        <v>797</v>
      </c>
      <c r="Q365" s="731">
        <v>100422</v>
      </c>
      <c r="R365" s="745">
        <v>1.2492163009404389</v>
      </c>
      <c r="S365" s="732">
        <v>126</v>
      </c>
    </row>
    <row r="366" spans="1:19" ht="14.4" customHeight="1" x14ac:dyDescent="0.3">
      <c r="A366" s="726" t="s">
        <v>5590</v>
      </c>
      <c r="B366" s="727" t="s">
        <v>5591</v>
      </c>
      <c r="C366" s="727" t="s">
        <v>587</v>
      </c>
      <c r="D366" s="727" t="s">
        <v>1875</v>
      </c>
      <c r="E366" s="727" t="s">
        <v>5587</v>
      </c>
      <c r="F366" s="727" t="s">
        <v>5648</v>
      </c>
      <c r="G366" s="727" t="s">
        <v>5649</v>
      </c>
      <c r="H366" s="731"/>
      <c r="I366" s="731"/>
      <c r="J366" s="727"/>
      <c r="K366" s="727"/>
      <c r="L366" s="731">
        <v>1</v>
      </c>
      <c r="M366" s="731">
        <v>1309</v>
      </c>
      <c r="N366" s="727">
        <v>1</v>
      </c>
      <c r="O366" s="727">
        <v>1309</v>
      </c>
      <c r="P366" s="731">
        <v>3</v>
      </c>
      <c r="Q366" s="731">
        <v>3930</v>
      </c>
      <c r="R366" s="745">
        <v>3.0022918258212377</v>
      </c>
      <c r="S366" s="732">
        <v>1310</v>
      </c>
    </row>
    <row r="367" spans="1:19" ht="14.4" customHeight="1" x14ac:dyDescent="0.3">
      <c r="A367" s="726" t="s">
        <v>5590</v>
      </c>
      <c r="B367" s="727" t="s">
        <v>5591</v>
      </c>
      <c r="C367" s="727" t="s">
        <v>587</v>
      </c>
      <c r="D367" s="727" t="s">
        <v>1875</v>
      </c>
      <c r="E367" s="727" t="s">
        <v>5587</v>
      </c>
      <c r="F367" s="727" t="s">
        <v>5654</v>
      </c>
      <c r="G367" s="727" t="s">
        <v>5655</v>
      </c>
      <c r="H367" s="731">
        <v>3</v>
      </c>
      <c r="I367" s="731">
        <v>471</v>
      </c>
      <c r="J367" s="727"/>
      <c r="K367" s="727">
        <v>157</v>
      </c>
      <c r="L367" s="731"/>
      <c r="M367" s="731"/>
      <c r="N367" s="727"/>
      <c r="O367" s="727"/>
      <c r="P367" s="731">
        <v>2</v>
      </c>
      <c r="Q367" s="731">
        <v>326</v>
      </c>
      <c r="R367" s="745"/>
      <c r="S367" s="732">
        <v>163</v>
      </c>
    </row>
    <row r="368" spans="1:19" ht="14.4" customHeight="1" x14ac:dyDescent="0.3">
      <c r="A368" s="726" t="s">
        <v>5590</v>
      </c>
      <c r="B368" s="727" t="s">
        <v>5591</v>
      </c>
      <c r="C368" s="727" t="s">
        <v>587</v>
      </c>
      <c r="D368" s="727" t="s">
        <v>1875</v>
      </c>
      <c r="E368" s="727" t="s">
        <v>5587</v>
      </c>
      <c r="F368" s="727" t="s">
        <v>5658</v>
      </c>
      <c r="G368" s="727" t="s">
        <v>5659</v>
      </c>
      <c r="H368" s="731"/>
      <c r="I368" s="731"/>
      <c r="J368" s="727"/>
      <c r="K368" s="727"/>
      <c r="L368" s="731">
        <v>549</v>
      </c>
      <c r="M368" s="731">
        <v>18299.960000000006</v>
      </c>
      <c r="N368" s="727">
        <v>1</v>
      </c>
      <c r="O368" s="727">
        <v>33.333260473588354</v>
      </c>
      <c r="P368" s="731">
        <v>738</v>
      </c>
      <c r="Q368" s="731">
        <v>24600</v>
      </c>
      <c r="R368" s="745">
        <v>1.3442652333666298</v>
      </c>
      <c r="S368" s="732">
        <v>33.333333333333336</v>
      </c>
    </row>
    <row r="369" spans="1:19" ht="14.4" customHeight="1" x14ac:dyDescent="0.3">
      <c r="A369" s="726" t="s">
        <v>5590</v>
      </c>
      <c r="B369" s="727" t="s">
        <v>5591</v>
      </c>
      <c r="C369" s="727" t="s">
        <v>587</v>
      </c>
      <c r="D369" s="727" t="s">
        <v>1875</v>
      </c>
      <c r="E369" s="727" t="s">
        <v>5587</v>
      </c>
      <c r="F369" s="727" t="s">
        <v>5664</v>
      </c>
      <c r="G369" s="727" t="s">
        <v>5665</v>
      </c>
      <c r="H369" s="731">
        <v>1</v>
      </c>
      <c r="I369" s="731">
        <v>82</v>
      </c>
      <c r="J369" s="727">
        <v>0.95348837209302328</v>
      </c>
      <c r="K369" s="727">
        <v>82</v>
      </c>
      <c r="L369" s="731">
        <v>1</v>
      </c>
      <c r="M369" s="731">
        <v>86</v>
      </c>
      <c r="N369" s="727">
        <v>1</v>
      </c>
      <c r="O369" s="727">
        <v>86</v>
      </c>
      <c r="P369" s="731">
        <v>3</v>
      </c>
      <c r="Q369" s="731">
        <v>258</v>
      </c>
      <c r="R369" s="745">
        <v>3</v>
      </c>
      <c r="S369" s="732">
        <v>86</v>
      </c>
    </row>
    <row r="370" spans="1:19" ht="14.4" customHeight="1" x14ac:dyDescent="0.3">
      <c r="A370" s="726" t="s">
        <v>5590</v>
      </c>
      <c r="B370" s="727" t="s">
        <v>5591</v>
      </c>
      <c r="C370" s="727" t="s">
        <v>587</v>
      </c>
      <c r="D370" s="727" t="s">
        <v>1875</v>
      </c>
      <c r="E370" s="727" t="s">
        <v>5587</v>
      </c>
      <c r="F370" s="727" t="s">
        <v>5670</v>
      </c>
      <c r="G370" s="727" t="s">
        <v>5671</v>
      </c>
      <c r="H370" s="731"/>
      <c r="I370" s="731"/>
      <c r="J370" s="727"/>
      <c r="K370" s="727"/>
      <c r="L370" s="731">
        <v>1</v>
      </c>
      <c r="M370" s="731">
        <v>394</v>
      </c>
      <c r="N370" s="727">
        <v>1</v>
      </c>
      <c r="O370" s="727">
        <v>394</v>
      </c>
      <c r="P370" s="731"/>
      <c r="Q370" s="731"/>
      <c r="R370" s="745"/>
      <c r="S370" s="732"/>
    </row>
    <row r="371" spans="1:19" ht="14.4" customHeight="1" x14ac:dyDescent="0.3">
      <c r="A371" s="726" t="s">
        <v>5590</v>
      </c>
      <c r="B371" s="727" t="s">
        <v>5591</v>
      </c>
      <c r="C371" s="727" t="s">
        <v>587</v>
      </c>
      <c r="D371" s="727" t="s">
        <v>1875</v>
      </c>
      <c r="E371" s="727" t="s">
        <v>5587</v>
      </c>
      <c r="F371" s="727" t="s">
        <v>5673</v>
      </c>
      <c r="G371" s="727" t="s">
        <v>5674</v>
      </c>
      <c r="H371" s="731"/>
      <c r="I371" s="731"/>
      <c r="J371" s="727"/>
      <c r="K371" s="727"/>
      <c r="L371" s="731"/>
      <c r="M371" s="731"/>
      <c r="N371" s="727"/>
      <c r="O371" s="727"/>
      <c r="P371" s="731">
        <v>1</v>
      </c>
      <c r="Q371" s="731">
        <v>162</v>
      </c>
      <c r="R371" s="745"/>
      <c r="S371" s="732">
        <v>162</v>
      </c>
    </row>
    <row r="372" spans="1:19" ht="14.4" customHeight="1" x14ac:dyDescent="0.3">
      <c r="A372" s="726" t="s">
        <v>5590</v>
      </c>
      <c r="B372" s="727" t="s">
        <v>5591</v>
      </c>
      <c r="C372" s="727" t="s">
        <v>587</v>
      </c>
      <c r="D372" s="727" t="s">
        <v>1875</v>
      </c>
      <c r="E372" s="727" t="s">
        <v>5587</v>
      </c>
      <c r="F372" s="727" t="s">
        <v>5588</v>
      </c>
      <c r="G372" s="727" t="s">
        <v>5589</v>
      </c>
      <c r="H372" s="731">
        <v>101</v>
      </c>
      <c r="I372" s="731">
        <v>23735</v>
      </c>
      <c r="J372" s="727">
        <v>0.9270760096867432</v>
      </c>
      <c r="K372" s="727">
        <v>235</v>
      </c>
      <c r="L372" s="731">
        <v>102</v>
      </c>
      <c r="M372" s="731">
        <v>25602</v>
      </c>
      <c r="N372" s="727">
        <v>1</v>
      </c>
      <c r="O372" s="727">
        <v>251</v>
      </c>
      <c r="P372" s="731">
        <v>70</v>
      </c>
      <c r="Q372" s="731">
        <v>17570</v>
      </c>
      <c r="R372" s="745">
        <v>0.68627450980392157</v>
      </c>
      <c r="S372" s="732">
        <v>251</v>
      </c>
    </row>
    <row r="373" spans="1:19" ht="14.4" customHeight="1" x14ac:dyDescent="0.3">
      <c r="A373" s="726" t="s">
        <v>5590</v>
      </c>
      <c r="B373" s="727" t="s">
        <v>5591</v>
      </c>
      <c r="C373" s="727" t="s">
        <v>587</v>
      </c>
      <c r="D373" s="727" t="s">
        <v>1875</v>
      </c>
      <c r="E373" s="727" t="s">
        <v>5587</v>
      </c>
      <c r="F373" s="727" t="s">
        <v>5687</v>
      </c>
      <c r="G373" s="727" t="s">
        <v>5688</v>
      </c>
      <c r="H373" s="731"/>
      <c r="I373" s="731"/>
      <c r="J373" s="727"/>
      <c r="K373" s="727"/>
      <c r="L373" s="731"/>
      <c r="M373" s="731"/>
      <c r="N373" s="727"/>
      <c r="O373" s="727"/>
      <c r="P373" s="731">
        <v>1</v>
      </c>
      <c r="Q373" s="731">
        <v>183</v>
      </c>
      <c r="R373" s="745"/>
      <c r="S373" s="732">
        <v>183</v>
      </c>
    </row>
    <row r="374" spans="1:19" ht="14.4" customHeight="1" x14ac:dyDescent="0.3">
      <c r="A374" s="726" t="s">
        <v>5590</v>
      </c>
      <c r="B374" s="727" t="s">
        <v>5591</v>
      </c>
      <c r="C374" s="727" t="s">
        <v>587</v>
      </c>
      <c r="D374" s="727" t="s">
        <v>1876</v>
      </c>
      <c r="E374" s="727" t="s">
        <v>5587</v>
      </c>
      <c r="F374" s="727" t="s">
        <v>5609</v>
      </c>
      <c r="G374" s="727" t="s">
        <v>5610</v>
      </c>
      <c r="H374" s="731"/>
      <c r="I374" s="731"/>
      <c r="J374" s="727"/>
      <c r="K374" s="727"/>
      <c r="L374" s="731"/>
      <c r="M374" s="731"/>
      <c r="N374" s="727"/>
      <c r="O374" s="727"/>
      <c r="P374" s="731">
        <v>1</v>
      </c>
      <c r="Q374" s="731">
        <v>37</v>
      </c>
      <c r="R374" s="745"/>
      <c r="S374" s="732">
        <v>37</v>
      </c>
    </row>
    <row r="375" spans="1:19" ht="14.4" customHeight="1" x14ac:dyDescent="0.3">
      <c r="A375" s="726" t="s">
        <v>5590</v>
      </c>
      <c r="B375" s="727" t="s">
        <v>5591</v>
      </c>
      <c r="C375" s="727" t="s">
        <v>587</v>
      </c>
      <c r="D375" s="727" t="s">
        <v>1876</v>
      </c>
      <c r="E375" s="727" t="s">
        <v>5587</v>
      </c>
      <c r="F375" s="727" t="s">
        <v>5618</v>
      </c>
      <c r="G375" s="727" t="s">
        <v>5619</v>
      </c>
      <c r="H375" s="731">
        <v>3</v>
      </c>
      <c r="I375" s="731">
        <v>603</v>
      </c>
      <c r="J375" s="727">
        <v>2.9130434782608696</v>
      </c>
      <c r="K375" s="727">
        <v>201</v>
      </c>
      <c r="L375" s="731">
        <v>1</v>
      </c>
      <c r="M375" s="731">
        <v>207</v>
      </c>
      <c r="N375" s="727">
        <v>1</v>
      </c>
      <c r="O375" s="727">
        <v>207</v>
      </c>
      <c r="P375" s="731">
        <v>1</v>
      </c>
      <c r="Q375" s="731">
        <v>207</v>
      </c>
      <c r="R375" s="745">
        <v>1</v>
      </c>
      <c r="S375" s="732">
        <v>207</v>
      </c>
    </row>
    <row r="376" spans="1:19" ht="14.4" customHeight="1" x14ac:dyDescent="0.3">
      <c r="A376" s="726" t="s">
        <v>5590</v>
      </c>
      <c r="B376" s="727" t="s">
        <v>5591</v>
      </c>
      <c r="C376" s="727" t="s">
        <v>587</v>
      </c>
      <c r="D376" s="727" t="s">
        <v>1876</v>
      </c>
      <c r="E376" s="727" t="s">
        <v>5587</v>
      </c>
      <c r="F376" s="727" t="s">
        <v>5620</v>
      </c>
      <c r="G376" s="727" t="s">
        <v>5621</v>
      </c>
      <c r="H376" s="731"/>
      <c r="I376" s="731"/>
      <c r="J376" s="727"/>
      <c r="K376" s="727"/>
      <c r="L376" s="731">
        <v>2</v>
      </c>
      <c r="M376" s="731">
        <v>618</v>
      </c>
      <c r="N376" s="727">
        <v>1</v>
      </c>
      <c r="O376" s="727">
        <v>309</v>
      </c>
      <c r="P376" s="731">
        <v>4</v>
      </c>
      <c r="Q376" s="731">
        <v>1236</v>
      </c>
      <c r="R376" s="745">
        <v>2</v>
      </c>
      <c r="S376" s="732">
        <v>309</v>
      </c>
    </row>
    <row r="377" spans="1:19" ht="14.4" customHeight="1" x14ac:dyDescent="0.3">
      <c r="A377" s="726" t="s">
        <v>5590</v>
      </c>
      <c r="B377" s="727" t="s">
        <v>5591</v>
      </c>
      <c r="C377" s="727" t="s">
        <v>587</v>
      </c>
      <c r="D377" s="727" t="s">
        <v>1876</v>
      </c>
      <c r="E377" s="727" t="s">
        <v>5587</v>
      </c>
      <c r="F377" s="727" t="s">
        <v>5622</v>
      </c>
      <c r="G377" s="727" t="s">
        <v>5623</v>
      </c>
      <c r="H377" s="731"/>
      <c r="I377" s="731"/>
      <c r="J377" s="727"/>
      <c r="K377" s="727"/>
      <c r="L377" s="731"/>
      <c r="M377" s="731"/>
      <c r="N377" s="727"/>
      <c r="O377" s="727"/>
      <c r="P377" s="731">
        <v>1</v>
      </c>
      <c r="Q377" s="731">
        <v>489</v>
      </c>
      <c r="R377" s="745"/>
      <c r="S377" s="732">
        <v>489</v>
      </c>
    </row>
    <row r="378" spans="1:19" ht="14.4" customHeight="1" x14ac:dyDescent="0.3">
      <c r="A378" s="726" t="s">
        <v>5590</v>
      </c>
      <c r="B378" s="727" t="s">
        <v>5591</v>
      </c>
      <c r="C378" s="727" t="s">
        <v>587</v>
      </c>
      <c r="D378" s="727" t="s">
        <v>1876</v>
      </c>
      <c r="E378" s="727" t="s">
        <v>5587</v>
      </c>
      <c r="F378" s="727" t="s">
        <v>5624</v>
      </c>
      <c r="G378" s="727" t="s">
        <v>5625</v>
      </c>
      <c r="H378" s="731">
        <v>126</v>
      </c>
      <c r="I378" s="731">
        <v>11970</v>
      </c>
      <c r="J378" s="727">
        <v>0.93727977448907684</v>
      </c>
      <c r="K378" s="727">
        <v>95</v>
      </c>
      <c r="L378" s="731">
        <v>129</v>
      </c>
      <c r="M378" s="731">
        <v>12771</v>
      </c>
      <c r="N378" s="727">
        <v>1</v>
      </c>
      <c r="O378" s="727">
        <v>99</v>
      </c>
      <c r="P378" s="731">
        <v>138</v>
      </c>
      <c r="Q378" s="731">
        <v>13662</v>
      </c>
      <c r="R378" s="745">
        <v>1.069767441860465</v>
      </c>
      <c r="S378" s="732">
        <v>99</v>
      </c>
    </row>
    <row r="379" spans="1:19" ht="14.4" customHeight="1" x14ac:dyDescent="0.3">
      <c r="A379" s="726" t="s">
        <v>5590</v>
      </c>
      <c r="B379" s="727" t="s">
        <v>5591</v>
      </c>
      <c r="C379" s="727" t="s">
        <v>587</v>
      </c>
      <c r="D379" s="727" t="s">
        <v>1876</v>
      </c>
      <c r="E379" s="727" t="s">
        <v>5587</v>
      </c>
      <c r="F379" s="727" t="s">
        <v>5626</v>
      </c>
      <c r="G379" s="727" t="s">
        <v>5627</v>
      </c>
      <c r="H379" s="731">
        <v>12</v>
      </c>
      <c r="I379" s="731">
        <v>1116</v>
      </c>
      <c r="J379" s="727">
        <v>0.60553445469343459</v>
      </c>
      <c r="K379" s="727">
        <v>93</v>
      </c>
      <c r="L379" s="731">
        <v>19</v>
      </c>
      <c r="M379" s="731">
        <v>1843</v>
      </c>
      <c r="N379" s="727">
        <v>1</v>
      </c>
      <c r="O379" s="727">
        <v>97</v>
      </c>
      <c r="P379" s="731">
        <v>19</v>
      </c>
      <c r="Q379" s="731">
        <v>1843</v>
      </c>
      <c r="R379" s="745">
        <v>1</v>
      </c>
      <c r="S379" s="732">
        <v>97</v>
      </c>
    </row>
    <row r="380" spans="1:19" ht="14.4" customHeight="1" x14ac:dyDescent="0.3">
      <c r="A380" s="726" t="s">
        <v>5590</v>
      </c>
      <c r="B380" s="727" t="s">
        <v>5591</v>
      </c>
      <c r="C380" s="727" t="s">
        <v>587</v>
      </c>
      <c r="D380" s="727" t="s">
        <v>1876</v>
      </c>
      <c r="E380" s="727" t="s">
        <v>5587</v>
      </c>
      <c r="F380" s="727" t="s">
        <v>5628</v>
      </c>
      <c r="G380" s="727" t="s">
        <v>5629</v>
      </c>
      <c r="H380" s="731">
        <v>621</v>
      </c>
      <c r="I380" s="731">
        <v>73278</v>
      </c>
      <c r="J380" s="727">
        <v>0.79886185243328101</v>
      </c>
      <c r="K380" s="727">
        <v>118</v>
      </c>
      <c r="L380" s="731">
        <v>728</v>
      </c>
      <c r="M380" s="731">
        <v>91728</v>
      </c>
      <c r="N380" s="727">
        <v>1</v>
      </c>
      <c r="O380" s="727">
        <v>126</v>
      </c>
      <c r="P380" s="731">
        <v>721</v>
      </c>
      <c r="Q380" s="731">
        <v>90846</v>
      </c>
      <c r="R380" s="745">
        <v>0.99038461538461542</v>
      </c>
      <c r="S380" s="732">
        <v>126</v>
      </c>
    </row>
    <row r="381" spans="1:19" ht="14.4" customHeight="1" x14ac:dyDescent="0.3">
      <c r="A381" s="726" t="s">
        <v>5590</v>
      </c>
      <c r="B381" s="727" t="s">
        <v>5591</v>
      </c>
      <c r="C381" s="727" t="s">
        <v>587</v>
      </c>
      <c r="D381" s="727" t="s">
        <v>1876</v>
      </c>
      <c r="E381" s="727" t="s">
        <v>5587</v>
      </c>
      <c r="F381" s="727" t="s">
        <v>5658</v>
      </c>
      <c r="G381" s="727" t="s">
        <v>5659</v>
      </c>
      <c r="H381" s="731"/>
      <c r="I381" s="731"/>
      <c r="J381" s="727"/>
      <c r="K381" s="727"/>
      <c r="L381" s="731">
        <v>544</v>
      </c>
      <c r="M381" s="731">
        <v>18133.310000000005</v>
      </c>
      <c r="N381" s="727">
        <v>1</v>
      </c>
      <c r="O381" s="727">
        <v>33.33329044117648</v>
      </c>
      <c r="P381" s="731">
        <v>595</v>
      </c>
      <c r="Q381" s="731">
        <v>19833.29</v>
      </c>
      <c r="R381" s="745">
        <v>1.0937490176917504</v>
      </c>
      <c r="S381" s="732">
        <v>33.333260504201682</v>
      </c>
    </row>
    <row r="382" spans="1:19" ht="14.4" customHeight="1" x14ac:dyDescent="0.3">
      <c r="A382" s="726" t="s">
        <v>5590</v>
      </c>
      <c r="B382" s="727" t="s">
        <v>5591</v>
      </c>
      <c r="C382" s="727" t="s">
        <v>587</v>
      </c>
      <c r="D382" s="727" t="s">
        <v>1876</v>
      </c>
      <c r="E382" s="727" t="s">
        <v>5587</v>
      </c>
      <c r="F382" s="727" t="s">
        <v>5666</v>
      </c>
      <c r="G382" s="727" t="s">
        <v>5667</v>
      </c>
      <c r="H382" s="731">
        <v>1</v>
      </c>
      <c r="I382" s="731">
        <v>31</v>
      </c>
      <c r="J382" s="727"/>
      <c r="K382" s="727">
        <v>31</v>
      </c>
      <c r="L382" s="731"/>
      <c r="M382" s="731"/>
      <c r="N382" s="727"/>
      <c r="O382" s="727"/>
      <c r="P382" s="731"/>
      <c r="Q382" s="731"/>
      <c r="R382" s="745"/>
      <c r="S382" s="732"/>
    </row>
    <row r="383" spans="1:19" ht="14.4" customHeight="1" x14ac:dyDescent="0.3">
      <c r="A383" s="726" t="s">
        <v>5590</v>
      </c>
      <c r="B383" s="727" t="s">
        <v>5591</v>
      </c>
      <c r="C383" s="727" t="s">
        <v>587</v>
      </c>
      <c r="D383" s="727" t="s">
        <v>1876</v>
      </c>
      <c r="E383" s="727" t="s">
        <v>5587</v>
      </c>
      <c r="F383" s="727" t="s">
        <v>5670</v>
      </c>
      <c r="G383" s="727" t="s">
        <v>5671</v>
      </c>
      <c r="H383" s="731">
        <v>1</v>
      </c>
      <c r="I383" s="731">
        <v>384</v>
      </c>
      <c r="J383" s="727">
        <v>0.32487309644670048</v>
      </c>
      <c r="K383" s="727">
        <v>384</v>
      </c>
      <c r="L383" s="731">
        <v>3</v>
      </c>
      <c r="M383" s="731">
        <v>1182</v>
      </c>
      <c r="N383" s="727">
        <v>1</v>
      </c>
      <c r="O383" s="727">
        <v>394</v>
      </c>
      <c r="P383" s="731">
        <v>1</v>
      </c>
      <c r="Q383" s="731">
        <v>395</v>
      </c>
      <c r="R383" s="745">
        <v>0.33417935702199664</v>
      </c>
      <c r="S383" s="732">
        <v>395</v>
      </c>
    </row>
    <row r="384" spans="1:19" ht="14.4" customHeight="1" x14ac:dyDescent="0.3">
      <c r="A384" s="726" t="s">
        <v>5590</v>
      </c>
      <c r="B384" s="727" t="s">
        <v>5591</v>
      </c>
      <c r="C384" s="727" t="s">
        <v>587</v>
      </c>
      <c r="D384" s="727" t="s">
        <v>1876</v>
      </c>
      <c r="E384" s="727" t="s">
        <v>5587</v>
      </c>
      <c r="F384" s="727" t="s">
        <v>5673</v>
      </c>
      <c r="G384" s="727" t="s">
        <v>5674</v>
      </c>
      <c r="H384" s="731">
        <v>8</v>
      </c>
      <c r="I384" s="731">
        <v>1264</v>
      </c>
      <c r="J384" s="727">
        <v>1.1146384479717812</v>
      </c>
      <c r="K384" s="727">
        <v>158</v>
      </c>
      <c r="L384" s="731">
        <v>7</v>
      </c>
      <c r="M384" s="731">
        <v>1134</v>
      </c>
      <c r="N384" s="727">
        <v>1</v>
      </c>
      <c r="O384" s="727">
        <v>162</v>
      </c>
      <c r="P384" s="731">
        <v>8</v>
      </c>
      <c r="Q384" s="731">
        <v>1296</v>
      </c>
      <c r="R384" s="745">
        <v>1.1428571428571428</v>
      </c>
      <c r="S384" s="732">
        <v>162</v>
      </c>
    </row>
    <row r="385" spans="1:19" ht="14.4" customHeight="1" x14ac:dyDescent="0.3">
      <c r="A385" s="726" t="s">
        <v>5590</v>
      </c>
      <c r="B385" s="727" t="s">
        <v>5591</v>
      </c>
      <c r="C385" s="727" t="s">
        <v>587</v>
      </c>
      <c r="D385" s="727" t="s">
        <v>1876</v>
      </c>
      <c r="E385" s="727" t="s">
        <v>5587</v>
      </c>
      <c r="F385" s="727" t="s">
        <v>5588</v>
      </c>
      <c r="G385" s="727" t="s">
        <v>5589</v>
      </c>
      <c r="H385" s="731">
        <v>9</v>
      </c>
      <c r="I385" s="731">
        <v>2115</v>
      </c>
      <c r="J385" s="727">
        <v>1.0532868525896415</v>
      </c>
      <c r="K385" s="727">
        <v>235</v>
      </c>
      <c r="L385" s="731">
        <v>8</v>
      </c>
      <c r="M385" s="731">
        <v>2008</v>
      </c>
      <c r="N385" s="727">
        <v>1</v>
      </c>
      <c r="O385" s="727">
        <v>251</v>
      </c>
      <c r="P385" s="731">
        <v>4</v>
      </c>
      <c r="Q385" s="731">
        <v>1004</v>
      </c>
      <c r="R385" s="745">
        <v>0.5</v>
      </c>
      <c r="S385" s="732">
        <v>251</v>
      </c>
    </row>
    <row r="386" spans="1:19" ht="14.4" customHeight="1" x14ac:dyDescent="0.3">
      <c r="A386" s="726" t="s">
        <v>5590</v>
      </c>
      <c r="B386" s="727" t="s">
        <v>5591</v>
      </c>
      <c r="C386" s="727" t="s">
        <v>587</v>
      </c>
      <c r="D386" s="727" t="s">
        <v>1876</v>
      </c>
      <c r="E386" s="727" t="s">
        <v>5587</v>
      </c>
      <c r="F386" s="727" t="s">
        <v>5679</v>
      </c>
      <c r="G386" s="727" t="s">
        <v>5680</v>
      </c>
      <c r="H386" s="731">
        <v>1</v>
      </c>
      <c r="I386" s="731">
        <v>114</v>
      </c>
      <c r="J386" s="727">
        <v>0.95</v>
      </c>
      <c r="K386" s="727">
        <v>114</v>
      </c>
      <c r="L386" s="731">
        <v>1</v>
      </c>
      <c r="M386" s="731">
        <v>120</v>
      </c>
      <c r="N386" s="727">
        <v>1</v>
      </c>
      <c r="O386" s="727">
        <v>120</v>
      </c>
      <c r="P386" s="731">
        <v>1</v>
      </c>
      <c r="Q386" s="731">
        <v>120</v>
      </c>
      <c r="R386" s="745">
        <v>1</v>
      </c>
      <c r="S386" s="732">
        <v>120</v>
      </c>
    </row>
    <row r="387" spans="1:19" ht="14.4" customHeight="1" x14ac:dyDescent="0.3">
      <c r="A387" s="726" t="s">
        <v>5590</v>
      </c>
      <c r="B387" s="727" t="s">
        <v>5591</v>
      </c>
      <c r="C387" s="727" t="s">
        <v>587</v>
      </c>
      <c r="D387" s="727" t="s">
        <v>1876</v>
      </c>
      <c r="E387" s="727" t="s">
        <v>5587</v>
      </c>
      <c r="F387" s="727" t="s">
        <v>5691</v>
      </c>
      <c r="G387" s="727" t="s">
        <v>5692</v>
      </c>
      <c r="H387" s="731"/>
      <c r="I387" s="731"/>
      <c r="J387" s="727"/>
      <c r="K387" s="727"/>
      <c r="L387" s="731">
        <v>1</v>
      </c>
      <c r="M387" s="731">
        <v>319</v>
      </c>
      <c r="N387" s="727">
        <v>1</v>
      </c>
      <c r="O387" s="727">
        <v>319</v>
      </c>
      <c r="P387" s="731"/>
      <c r="Q387" s="731"/>
      <c r="R387" s="745"/>
      <c r="S387" s="732"/>
    </row>
    <row r="388" spans="1:19" ht="14.4" customHeight="1" x14ac:dyDescent="0.3">
      <c r="A388" s="726" t="s">
        <v>5590</v>
      </c>
      <c r="B388" s="727" t="s">
        <v>5591</v>
      </c>
      <c r="C388" s="727" t="s">
        <v>587</v>
      </c>
      <c r="D388" s="727" t="s">
        <v>1876</v>
      </c>
      <c r="E388" s="727" t="s">
        <v>5587</v>
      </c>
      <c r="F388" s="727" t="s">
        <v>5695</v>
      </c>
      <c r="G388" s="727" t="s">
        <v>5696</v>
      </c>
      <c r="H388" s="731"/>
      <c r="I388" s="731"/>
      <c r="J388" s="727"/>
      <c r="K388" s="727"/>
      <c r="L388" s="731">
        <v>3</v>
      </c>
      <c r="M388" s="731">
        <v>396</v>
      </c>
      <c r="N388" s="727">
        <v>1</v>
      </c>
      <c r="O388" s="727">
        <v>132</v>
      </c>
      <c r="P388" s="731">
        <v>3</v>
      </c>
      <c r="Q388" s="731">
        <v>396</v>
      </c>
      <c r="R388" s="745">
        <v>1</v>
      </c>
      <c r="S388" s="732">
        <v>132</v>
      </c>
    </row>
    <row r="389" spans="1:19" ht="14.4" customHeight="1" x14ac:dyDescent="0.3">
      <c r="A389" s="726" t="s">
        <v>5590</v>
      </c>
      <c r="B389" s="727" t="s">
        <v>5591</v>
      </c>
      <c r="C389" s="727" t="s">
        <v>587</v>
      </c>
      <c r="D389" s="727" t="s">
        <v>1876</v>
      </c>
      <c r="E389" s="727" t="s">
        <v>5587</v>
      </c>
      <c r="F389" s="727" t="s">
        <v>5697</v>
      </c>
      <c r="G389" s="727" t="s">
        <v>5698</v>
      </c>
      <c r="H389" s="731">
        <v>68</v>
      </c>
      <c r="I389" s="731">
        <v>7548</v>
      </c>
      <c r="J389" s="727">
        <v>0.67664724338861493</v>
      </c>
      <c r="K389" s="727">
        <v>111</v>
      </c>
      <c r="L389" s="731">
        <v>97</v>
      </c>
      <c r="M389" s="731">
        <v>11155</v>
      </c>
      <c r="N389" s="727">
        <v>1</v>
      </c>
      <c r="O389" s="727">
        <v>115</v>
      </c>
      <c r="P389" s="731">
        <v>90</v>
      </c>
      <c r="Q389" s="731">
        <v>10350</v>
      </c>
      <c r="R389" s="745">
        <v>0.92783505154639179</v>
      </c>
      <c r="S389" s="732">
        <v>115</v>
      </c>
    </row>
    <row r="390" spans="1:19" ht="14.4" customHeight="1" x14ac:dyDescent="0.3">
      <c r="A390" s="726" t="s">
        <v>5590</v>
      </c>
      <c r="B390" s="727" t="s">
        <v>5591</v>
      </c>
      <c r="C390" s="727" t="s">
        <v>587</v>
      </c>
      <c r="D390" s="727" t="s">
        <v>1876</v>
      </c>
      <c r="E390" s="727" t="s">
        <v>5587</v>
      </c>
      <c r="F390" s="727" t="s">
        <v>5705</v>
      </c>
      <c r="G390" s="727" t="s">
        <v>5706</v>
      </c>
      <c r="H390" s="731">
        <v>2</v>
      </c>
      <c r="I390" s="731">
        <v>1188</v>
      </c>
      <c r="J390" s="727"/>
      <c r="K390" s="727">
        <v>594</v>
      </c>
      <c r="L390" s="731"/>
      <c r="M390" s="731"/>
      <c r="N390" s="727"/>
      <c r="O390" s="727"/>
      <c r="P390" s="731"/>
      <c r="Q390" s="731"/>
      <c r="R390" s="745"/>
      <c r="S390" s="732"/>
    </row>
    <row r="391" spans="1:19" ht="14.4" customHeight="1" x14ac:dyDescent="0.3">
      <c r="A391" s="726" t="s">
        <v>5590</v>
      </c>
      <c r="B391" s="727" t="s">
        <v>5591</v>
      </c>
      <c r="C391" s="727" t="s">
        <v>587</v>
      </c>
      <c r="D391" s="727" t="s">
        <v>1876</v>
      </c>
      <c r="E391" s="727" t="s">
        <v>5587</v>
      </c>
      <c r="F391" s="727" t="s">
        <v>5709</v>
      </c>
      <c r="G391" s="727" t="s">
        <v>5710</v>
      </c>
      <c r="H391" s="731">
        <v>31</v>
      </c>
      <c r="I391" s="731">
        <v>6913</v>
      </c>
      <c r="J391" s="727">
        <v>0.63445301027900147</v>
      </c>
      <c r="K391" s="727">
        <v>223</v>
      </c>
      <c r="L391" s="731">
        <v>48</v>
      </c>
      <c r="M391" s="731">
        <v>10896</v>
      </c>
      <c r="N391" s="727">
        <v>1</v>
      </c>
      <c r="O391" s="727">
        <v>227</v>
      </c>
      <c r="P391" s="731">
        <v>37</v>
      </c>
      <c r="Q391" s="731">
        <v>8399</v>
      </c>
      <c r="R391" s="745">
        <v>0.77083333333333337</v>
      </c>
      <c r="S391" s="732">
        <v>227</v>
      </c>
    </row>
    <row r="392" spans="1:19" ht="14.4" customHeight="1" x14ac:dyDescent="0.3">
      <c r="A392" s="726" t="s">
        <v>5590</v>
      </c>
      <c r="B392" s="727" t="s">
        <v>5591</v>
      </c>
      <c r="C392" s="727" t="s">
        <v>587</v>
      </c>
      <c r="D392" s="727" t="s">
        <v>1876</v>
      </c>
      <c r="E392" s="727" t="s">
        <v>5587</v>
      </c>
      <c r="F392" s="727" t="s">
        <v>5713</v>
      </c>
      <c r="G392" s="727" t="s">
        <v>5714</v>
      </c>
      <c r="H392" s="731">
        <v>1</v>
      </c>
      <c r="I392" s="731">
        <v>82</v>
      </c>
      <c r="J392" s="727"/>
      <c r="K392" s="727">
        <v>82</v>
      </c>
      <c r="L392" s="731"/>
      <c r="M392" s="731"/>
      <c r="N392" s="727"/>
      <c r="O392" s="727"/>
      <c r="P392" s="731"/>
      <c r="Q392" s="731"/>
      <c r="R392" s="745"/>
      <c r="S392" s="732"/>
    </row>
    <row r="393" spans="1:19" ht="14.4" customHeight="1" x14ac:dyDescent="0.3">
      <c r="A393" s="726" t="s">
        <v>5590</v>
      </c>
      <c r="B393" s="727" t="s">
        <v>5591</v>
      </c>
      <c r="C393" s="727" t="s">
        <v>587</v>
      </c>
      <c r="D393" s="727" t="s">
        <v>1877</v>
      </c>
      <c r="E393" s="727" t="s">
        <v>5592</v>
      </c>
      <c r="F393" s="727" t="s">
        <v>5593</v>
      </c>
      <c r="G393" s="727" t="s">
        <v>5594</v>
      </c>
      <c r="H393" s="731">
        <v>5.1999999999999993</v>
      </c>
      <c r="I393" s="731">
        <v>785.51</v>
      </c>
      <c r="J393" s="727">
        <v>1.6251034425686859</v>
      </c>
      <c r="K393" s="727">
        <v>151.0596153846154</v>
      </c>
      <c r="L393" s="731">
        <v>3.1999999999999997</v>
      </c>
      <c r="M393" s="731">
        <v>483.36</v>
      </c>
      <c r="N393" s="727">
        <v>1</v>
      </c>
      <c r="O393" s="727">
        <v>151.05000000000001</v>
      </c>
      <c r="P393" s="731">
        <v>6.3999999999999995</v>
      </c>
      <c r="Q393" s="731">
        <v>893.57</v>
      </c>
      <c r="R393" s="745">
        <v>1.8486635220125787</v>
      </c>
      <c r="S393" s="732">
        <v>139.62031250000001</v>
      </c>
    </row>
    <row r="394" spans="1:19" ht="14.4" customHeight="1" x14ac:dyDescent="0.3">
      <c r="A394" s="726" t="s">
        <v>5590</v>
      </c>
      <c r="B394" s="727" t="s">
        <v>5591</v>
      </c>
      <c r="C394" s="727" t="s">
        <v>587</v>
      </c>
      <c r="D394" s="727" t="s">
        <v>1877</v>
      </c>
      <c r="E394" s="727" t="s">
        <v>5592</v>
      </c>
      <c r="F394" s="727" t="s">
        <v>5602</v>
      </c>
      <c r="G394" s="727" t="s">
        <v>1161</v>
      </c>
      <c r="H394" s="731">
        <v>0.2</v>
      </c>
      <c r="I394" s="731">
        <v>52.81</v>
      </c>
      <c r="J394" s="727">
        <v>0.5</v>
      </c>
      <c r="K394" s="727">
        <v>264.05</v>
      </c>
      <c r="L394" s="731">
        <v>0.4</v>
      </c>
      <c r="M394" s="731">
        <v>105.62</v>
      </c>
      <c r="N394" s="727">
        <v>1</v>
      </c>
      <c r="O394" s="727">
        <v>264.05</v>
      </c>
      <c r="P394" s="731"/>
      <c r="Q394" s="731"/>
      <c r="R394" s="745"/>
      <c r="S394" s="732"/>
    </row>
    <row r="395" spans="1:19" ht="14.4" customHeight="1" x14ac:dyDescent="0.3">
      <c r="A395" s="726" t="s">
        <v>5590</v>
      </c>
      <c r="B395" s="727" t="s">
        <v>5591</v>
      </c>
      <c r="C395" s="727" t="s">
        <v>587</v>
      </c>
      <c r="D395" s="727" t="s">
        <v>1877</v>
      </c>
      <c r="E395" s="727" t="s">
        <v>5587</v>
      </c>
      <c r="F395" s="727" t="s">
        <v>5605</v>
      </c>
      <c r="G395" s="727" t="s">
        <v>5606</v>
      </c>
      <c r="H395" s="731">
        <v>154</v>
      </c>
      <c r="I395" s="731">
        <v>12474</v>
      </c>
      <c r="J395" s="727">
        <v>0.96960746210649051</v>
      </c>
      <c r="K395" s="727">
        <v>81</v>
      </c>
      <c r="L395" s="731">
        <v>155</v>
      </c>
      <c r="M395" s="731">
        <v>12865</v>
      </c>
      <c r="N395" s="727">
        <v>1</v>
      </c>
      <c r="O395" s="727">
        <v>83</v>
      </c>
      <c r="P395" s="731">
        <v>152</v>
      </c>
      <c r="Q395" s="731">
        <v>12616</v>
      </c>
      <c r="R395" s="745">
        <v>0.98064516129032253</v>
      </c>
      <c r="S395" s="732">
        <v>83</v>
      </c>
    </row>
    <row r="396" spans="1:19" ht="14.4" customHeight="1" x14ac:dyDescent="0.3">
      <c r="A396" s="726" t="s">
        <v>5590</v>
      </c>
      <c r="B396" s="727" t="s">
        <v>5591</v>
      </c>
      <c r="C396" s="727" t="s">
        <v>587</v>
      </c>
      <c r="D396" s="727" t="s">
        <v>1877</v>
      </c>
      <c r="E396" s="727" t="s">
        <v>5587</v>
      </c>
      <c r="F396" s="727" t="s">
        <v>5607</v>
      </c>
      <c r="G396" s="727" t="s">
        <v>5608</v>
      </c>
      <c r="H396" s="731">
        <v>6</v>
      </c>
      <c r="I396" s="731">
        <v>624</v>
      </c>
      <c r="J396" s="727">
        <v>1.4716981132075471</v>
      </c>
      <c r="K396" s="727">
        <v>104</v>
      </c>
      <c r="L396" s="731">
        <v>4</v>
      </c>
      <c r="M396" s="731">
        <v>424</v>
      </c>
      <c r="N396" s="727">
        <v>1</v>
      </c>
      <c r="O396" s="727">
        <v>106</v>
      </c>
      <c r="P396" s="731">
        <v>1</v>
      </c>
      <c r="Q396" s="731">
        <v>106</v>
      </c>
      <c r="R396" s="745">
        <v>0.25</v>
      </c>
      <c r="S396" s="732">
        <v>106</v>
      </c>
    </row>
    <row r="397" spans="1:19" ht="14.4" customHeight="1" x14ac:dyDescent="0.3">
      <c r="A397" s="726" t="s">
        <v>5590</v>
      </c>
      <c r="B397" s="727" t="s">
        <v>5591</v>
      </c>
      <c r="C397" s="727" t="s">
        <v>587</v>
      </c>
      <c r="D397" s="727" t="s">
        <v>1877</v>
      </c>
      <c r="E397" s="727" t="s">
        <v>5587</v>
      </c>
      <c r="F397" s="727" t="s">
        <v>5609</v>
      </c>
      <c r="G397" s="727" t="s">
        <v>5610</v>
      </c>
      <c r="H397" s="731">
        <v>34</v>
      </c>
      <c r="I397" s="731">
        <v>1190</v>
      </c>
      <c r="J397" s="727">
        <v>0.82467082467082464</v>
      </c>
      <c r="K397" s="727">
        <v>35</v>
      </c>
      <c r="L397" s="731">
        <v>39</v>
      </c>
      <c r="M397" s="731">
        <v>1443</v>
      </c>
      <c r="N397" s="727">
        <v>1</v>
      </c>
      <c r="O397" s="727">
        <v>37</v>
      </c>
      <c r="P397" s="731">
        <v>39</v>
      </c>
      <c r="Q397" s="731">
        <v>1443</v>
      </c>
      <c r="R397" s="745">
        <v>1</v>
      </c>
      <c r="S397" s="732">
        <v>37</v>
      </c>
    </row>
    <row r="398" spans="1:19" ht="14.4" customHeight="1" x14ac:dyDescent="0.3">
      <c r="A398" s="726" t="s">
        <v>5590</v>
      </c>
      <c r="B398" s="727" t="s">
        <v>5591</v>
      </c>
      <c r="C398" s="727" t="s">
        <v>587</v>
      </c>
      <c r="D398" s="727" t="s">
        <v>1877</v>
      </c>
      <c r="E398" s="727" t="s">
        <v>5587</v>
      </c>
      <c r="F398" s="727" t="s">
        <v>5611</v>
      </c>
      <c r="G398" s="727" t="s">
        <v>5612</v>
      </c>
      <c r="H398" s="731">
        <v>3</v>
      </c>
      <c r="I398" s="731">
        <v>15</v>
      </c>
      <c r="J398" s="727">
        <v>0.75</v>
      </c>
      <c r="K398" s="727">
        <v>5</v>
      </c>
      <c r="L398" s="731">
        <v>4</v>
      </c>
      <c r="M398" s="731">
        <v>20</v>
      </c>
      <c r="N398" s="727">
        <v>1</v>
      </c>
      <c r="O398" s="727">
        <v>5</v>
      </c>
      <c r="P398" s="731">
        <v>4</v>
      </c>
      <c r="Q398" s="731">
        <v>20</v>
      </c>
      <c r="R398" s="745">
        <v>1</v>
      </c>
      <c r="S398" s="732">
        <v>5</v>
      </c>
    </row>
    <row r="399" spans="1:19" ht="14.4" customHeight="1" x14ac:dyDescent="0.3">
      <c r="A399" s="726" t="s">
        <v>5590</v>
      </c>
      <c r="B399" s="727" t="s">
        <v>5591</v>
      </c>
      <c r="C399" s="727" t="s">
        <v>587</v>
      </c>
      <c r="D399" s="727" t="s">
        <v>1877</v>
      </c>
      <c r="E399" s="727" t="s">
        <v>5587</v>
      </c>
      <c r="F399" s="727" t="s">
        <v>5613</v>
      </c>
      <c r="G399" s="727" t="s">
        <v>5614</v>
      </c>
      <c r="H399" s="731"/>
      <c r="I399" s="731"/>
      <c r="J399" s="727"/>
      <c r="K399" s="727"/>
      <c r="L399" s="731">
        <v>3</v>
      </c>
      <c r="M399" s="731">
        <v>15</v>
      </c>
      <c r="N399" s="727">
        <v>1</v>
      </c>
      <c r="O399" s="727">
        <v>5</v>
      </c>
      <c r="P399" s="731">
        <v>1</v>
      </c>
      <c r="Q399" s="731">
        <v>5</v>
      </c>
      <c r="R399" s="745">
        <v>0.33333333333333331</v>
      </c>
      <c r="S399" s="732">
        <v>5</v>
      </c>
    </row>
    <row r="400" spans="1:19" ht="14.4" customHeight="1" x14ac:dyDescent="0.3">
      <c r="A400" s="726" t="s">
        <v>5590</v>
      </c>
      <c r="B400" s="727" t="s">
        <v>5591</v>
      </c>
      <c r="C400" s="727" t="s">
        <v>587</v>
      </c>
      <c r="D400" s="727" t="s">
        <v>1877</v>
      </c>
      <c r="E400" s="727" t="s">
        <v>5587</v>
      </c>
      <c r="F400" s="727" t="s">
        <v>5618</v>
      </c>
      <c r="G400" s="727" t="s">
        <v>5619</v>
      </c>
      <c r="H400" s="731">
        <v>19</v>
      </c>
      <c r="I400" s="731">
        <v>3819</v>
      </c>
      <c r="J400" s="727">
        <v>0.68330649490069784</v>
      </c>
      <c r="K400" s="727">
        <v>201</v>
      </c>
      <c r="L400" s="731">
        <v>27</v>
      </c>
      <c r="M400" s="731">
        <v>5589</v>
      </c>
      <c r="N400" s="727">
        <v>1</v>
      </c>
      <c r="O400" s="727">
        <v>207</v>
      </c>
      <c r="P400" s="731">
        <v>8</v>
      </c>
      <c r="Q400" s="731">
        <v>1656</v>
      </c>
      <c r="R400" s="745">
        <v>0.29629629629629628</v>
      </c>
      <c r="S400" s="732">
        <v>207</v>
      </c>
    </row>
    <row r="401" spans="1:19" ht="14.4" customHeight="1" x14ac:dyDescent="0.3">
      <c r="A401" s="726" t="s">
        <v>5590</v>
      </c>
      <c r="B401" s="727" t="s">
        <v>5591</v>
      </c>
      <c r="C401" s="727" t="s">
        <v>587</v>
      </c>
      <c r="D401" s="727" t="s">
        <v>1877</v>
      </c>
      <c r="E401" s="727" t="s">
        <v>5587</v>
      </c>
      <c r="F401" s="727" t="s">
        <v>5620</v>
      </c>
      <c r="G401" s="727" t="s">
        <v>5621</v>
      </c>
      <c r="H401" s="731">
        <v>2</v>
      </c>
      <c r="I401" s="731">
        <v>602</v>
      </c>
      <c r="J401" s="727">
        <v>0.1948220064724919</v>
      </c>
      <c r="K401" s="727">
        <v>301</v>
      </c>
      <c r="L401" s="731">
        <v>10</v>
      </c>
      <c r="M401" s="731">
        <v>3090</v>
      </c>
      <c r="N401" s="727">
        <v>1</v>
      </c>
      <c r="O401" s="727">
        <v>309</v>
      </c>
      <c r="P401" s="731">
        <v>3</v>
      </c>
      <c r="Q401" s="731">
        <v>927</v>
      </c>
      <c r="R401" s="745">
        <v>0.3</v>
      </c>
      <c r="S401" s="732">
        <v>309</v>
      </c>
    </row>
    <row r="402" spans="1:19" ht="14.4" customHeight="1" x14ac:dyDescent="0.3">
      <c r="A402" s="726" t="s">
        <v>5590</v>
      </c>
      <c r="B402" s="727" t="s">
        <v>5591</v>
      </c>
      <c r="C402" s="727" t="s">
        <v>587</v>
      </c>
      <c r="D402" s="727" t="s">
        <v>1877</v>
      </c>
      <c r="E402" s="727" t="s">
        <v>5587</v>
      </c>
      <c r="F402" s="727" t="s">
        <v>5624</v>
      </c>
      <c r="G402" s="727" t="s">
        <v>5625</v>
      </c>
      <c r="H402" s="731">
        <v>79</v>
      </c>
      <c r="I402" s="731">
        <v>7505</v>
      </c>
      <c r="J402" s="727">
        <v>0.92448879034244891</v>
      </c>
      <c r="K402" s="727">
        <v>95</v>
      </c>
      <c r="L402" s="731">
        <v>82</v>
      </c>
      <c r="M402" s="731">
        <v>8118</v>
      </c>
      <c r="N402" s="727">
        <v>1</v>
      </c>
      <c r="O402" s="727">
        <v>99</v>
      </c>
      <c r="P402" s="731">
        <v>73</v>
      </c>
      <c r="Q402" s="731">
        <v>7227</v>
      </c>
      <c r="R402" s="745">
        <v>0.8902439024390244</v>
      </c>
      <c r="S402" s="732">
        <v>99</v>
      </c>
    </row>
    <row r="403" spans="1:19" ht="14.4" customHeight="1" x14ac:dyDescent="0.3">
      <c r="A403" s="726" t="s">
        <v>5590</v>
      </c>
      <c r="B403" s="727" t="s">
        <v>5591</v>
      </c>
      <c r="C403" s="727" t="s">
        <v>587</v>
      </c>
      <c r="D403" s="727" t="s">
        <v>1877</v>
      </c>
      <c r="E403" s="727" t="s">
        <v>5587</v>
      </c>
      <c r="F403" s="727" t="s">
        <v>5626</v>
      </c>
      <c r="G403" s="727" t="s">
        <v>5627</v>
      </c>
      <c r="H403" s="731">
        <v>15</v>
      </c>
      <c r="I403" s="731">
        <v>1395</v>
      </c>
      <c r="J403" s="727">
        <v>0.65370196813495784</v>
      </c>
      <c r="K403" s="727">
        <v>93</v>
      </c>
      <c r="L403" s="731">
        <v>22</v>
      </c>
      <c r="M403" s="731">
        <v>2134</v>
      </c>
      <c r="N403" s="727">
        <v>1</v>
      </c>
      <c r="O403" s="727">
        <v>97</v>
      </c>
      <c r="P403" s="731">
        <v>18</v>
      </c>
      <c r="Q403" s="731">
        <v>1746</v>
      </c>
      <c r="R403" s="745">
        <v>0.81818181818181823</v>
      </c>
      <c r="S403" s="732">
        <v>97</v>
      </c>
    </row>
    <row r="404" spans="1:19" ht="14.4" customHeight="1" x14ac:dyDescent="0.3">
      <c r="A404" s="726" t="s">
        <v>5590</v>
      </c>
      <c r="B404" s="727" t="s">
        <v>5591</v>
      </c>
      <c r="C404" s="727" t="s">
        <v>587</v>
      </c>
      <c r="D404" s="727" t="s">
        <v>1877</v>
      </c>
      <c r="E404" s="727" t="s">
        <v>5587</v>
      </c>
      <c r="F404" s="727" t="s">
        <v>5628</v>
      </c>
      <c r="G404" s="727" t="s">
        <v>5629</v>
      </c>
      <c r="H404" s="731">
        <v>497</v>
      </c>
      <c r="I404" s="731">
        <v>58646</v>
      </c>
      <c r="J404" s="727">
        <v>0.81371406371406374</v>
      </c>
      <c r="K404" s="727">
        <v>118</v>
      </c>
      <c r="L404" s="731">
        <v>572</v>
      </c>
      <c r="M404" s="731">
        <v>72072</v>
      </c>
      <c r="N404" s="727">
        <v>1</v>
      </c>
      <c r="O404" s="727">
        <v>126</v>
      </c>
      <c r="P404" s="731">
        <v>622</v>
      </c>
      <c r="Q404" s="731">
        <v>78372</v>
      </c>
      <c r="R404" s="745">
        <v>1.0874125874125875</v>
      </c>
      <c r="S404" s="732">
        <v>126</v>
      </c>
    </row>
    <row r="405" spans="1:19" ht="14.4" customHeight="1" x14ac:dyDescent="0.3">
      <c r="A405" s="726" t="s">
        <v>5590</v>
      </c>
      <c r="B405" s="727" t="s">
        <v>5591</v>
      </c>
      <c r="C405" s="727" t="s">
        <v>587</v>
      </c>
      <c r="D405" s="727" t="s">
        <v>1877</v>
      </c>
      <c r="E405" s="727" t="s">
        <v>5587</v>
      </c>
      <c r="F405" s="727" t="s">
        <v>5638</v>
      </c>
      <c r="G405" s="727" t="s">
        <v>5639</v>
      </c>
      <c r="H405" s="731"/>
      <c r="I405" s="731"/>
      <c r="J405" s="727"/>
      <c r="K405" s="727"/>
      <c r="L405" s="731">
        <v>1</v>
      </c>
      <c r="M405" s="731">
        <v>679</v>
      </c>
      <c r="N405" s="727">
        <v>1</v>
      </c>
      <c r="O405" s="727">
        <v>679</v>
      </c>
      <c r="P405" s="731"/>
      <c r="Q405" s="731"/>
      <c r="R405" s="745"/>
      <c r="S405" s="732"/>
    </row>
    <row r="406" spans="1:19" ht="14.4" customHeight="1" x14ac:dyDescent="0.3">
      <c r="A406" s="726" t="s">
        <v>5590</v>
      </c>
      <c r="B406" s="727" t="s">
        <v>5591</v>
      </c>
      <c r="C406" s="727" t="s">
        <v>587</v>
      </c>
      <c r="D406" s="727" t="s">
        <v>1877</v>
      </c>
      <c r="E406" s="727" t="s">
        <v>5587</v>
      </c>
      <c r="F406" s="727" t="s">
        <v>5648</v>
      </c>
      <c r="G406" s="727" t="s">
        <v>5649</v>
      </c>
      <c r="H406" s="731">
        <v>14</v>
      </c>
      <c r="I406" s="731">
        <v>17976</v>
      </c>
      <c r="J406" s="727">
        <v>1.7165775401069518</v>
      </c>
      <c r="K406" s="727">
        <v>1284</v>
      </c>
      <c r="L406" s="731">
        <v>8</v>
      </c>
      <c r="M406" s="731">
        <v>10472</v>
      </c>
      <c r="N406" s="727">
        <v>1</v>
      </c>
      <c r="O406" s="727">
        <v>1309</v>
      </c>
      <c r="P406" s="731">
        <v>17</v>
      </c>
      <c r="Q406" s="731">
        <v>22270</v>
      </c>
      <c r="R406" s="745">
        <v>2.1266233766233764</v>
      </c>
      <c r="S406" s="732">
        <v>1310</v>
      </c>
    </row>
    <row r="407" spans="1:19" ht="14.4" customHeight="1" x14ac:dyDescent="0.3">
      <c r="A407" s="726" t="s">
        <v>5590</v>
      </c>
      <c r="B407" s="727" t="s">
        <v>5591</v>
      </c>
      <c r="C407" s="727" t="s">
        <v>587</v>
      </c>
      <c r="D407" s="727" t="s">
        <v>1877</v>
      </c>
      <c r="E407" s="727" t="s">
        <v>5587</v>
      </c>
      <c r="F407" s="727" t="s">
        <v>5650</v>
      </c>
      <c r="G407" s="727" t="s">
        <v>5651</v>
      </c>
      <c r="H407" s="731">
        <v>1</v>
      </c>
      <c r="I407" s="731">
        <v>946</v>
      </c>
      <c r="J407" s="727">
        <v>0.97425334706488154</v>
      </c>
      <c r="K407" s="727">
        <v>946</v>
      </c>
      <c r="L407" s="731">
        <v>1</v>
      </c>
      <c r="M407" s="731">
        <v>971</v>
      </c>
      <c r="N407" s="727">
        <v>1</v>
      </c>
      <c r="O407" s="727">
        <v>971</v>
      </c>
      <c r="P407" s="731">
        <v>2</v>
      </c>
      <c r="Q407" s="731">
        <v>1944</v>
      </c>
      <c r="R407" s="745">
        <v>2.0020597322348093</v>
      </c>
      <c r="S407" s="732">
        <v>972</v>
      </c>
    </row>
    <row r="408" spans="1:19" ht="14.4" customHeight="1" x14ac:dyDescent="0.3">
      <c r="A408" s="726" t="s">
        <v>5590</v>
      </c>
      <c r="B408" s="727" t="s">
        <v>5591</v>
      </c>
      <c r="C408" s="727" t="s">
        <v>587</v>
      </c>
      <c r="D408" s="727" t="s">
        <v>1877</v>
      </c>
      <c r="E408" s="727" t="s">
        <v>5587</v>
      </c>
      <c r="F408" s="727" t="s">
        <v>5652</v>
      </c>
      <c r="G408" s="727" t="s">
        <v>5653</v>
      </c>
      <c r="H408" s="731"/>
      <c r="I408" s="731"/>
      <c r="J408" s="727"/>
      <c r="K408" s="727"/>
      <c r="L408" s="731">
        <v>1</v>
      </c>
      <c r="M408" s="731">
        <v>985</v>
      </c>
      <c r="N408" s="727">
        <v>1</v>
      </c>
      <c r="O408" s="727">
        <v>985</v>
      </c>
      <c r="P408" s="731"/>
      <c r="Q408" s="731"/>
      <c r="R408" s="745"/>
      <c r="S408" s="732"/>
    </row>
    <row r="409" spans="1:19" ht="14.4" customHeight="1" x14ac:dyDescent="0.3">
      <c r="A409" s="726" t="s">
        <v>5590</v>
      </c>
      <c r="B409" s="727" t="s">
        <v>5591</v>
      </c>
      <c r="C409" s="727" t="s">
        <v>587</v>
      </c>
      <c r="D409" s="727" t="s">
        <v>1877</v>
      </c>
      <c r="E409" s="727" t="s">
        <v>5587</v>
      </c>
      <c r="F409" s="727" t="s">
        <v>5654</v>
      </c>
      <c r="G409" s="727" t="s">
        <v>5655</v>
      </c>
      <c r="H409" s="731">
        <v>9</v>
      </c>
      <c r="I409" s="731">
        <v>1413</v>
      </c>
      <c r="J409" s="727">
        <v>0.72239263803680986</v>
      </c>
      <c r="K409" s="727">
        <v>157</v>
      </c>
      <c r="L409" s="731">
        <v>12</v>
      </c>
      <c r="M409" s="731">
        <v>1956</v>
      </c>
      <c r="N409" s="727">
        <v>1</v>
      </c>
      <c r="O409" s="727">
        <v>163</v>
      </c>
      <c r="P409" s="731">
        <v>6</v>
      </c>
      <c r="Q409" s="731">
        <v>978</v>
      </c>
      <c r="R409" s="745">
        <v>0.5</v>
      </c>
      <c r="S409" s="732">
        <v>163</v>
      </c>
    </row>
    <row r="410" spans="1:19" ht="14.4" customHeight="1" x14ac:dyDescent="0.3">
      <c r="A410" s="726" t="s">
        <v>5590</v>
      </c>
      <c r="B410" s="727" t="s">
        <v>5591</v>
      </c>
      <c r="C410" s="727" t="s">
        <v>587</v>
      </c>
      <c r="D410" s="727" t="s">
        <v>1877</v>
      </c>
      <c r="E410" s="727" t="s">
        <v>5587</v>
      </c>
      <c r="F410" s="727" t="s">
        <v>5658</v>
      </c>
      <c r="G410" s="727" t="s">
        <v>5659</v>
      </c>
      <c r="H410" s="731"/>
      <c r="I410" s="731"/>
      <c r="J410" s="727"/>
      <c r="K410" s="727"/>
      <c r="L410" s="731">
        <v>493</v>
      </c>
      <c r="M410" s="731">
        <v>16433.300000000003</v>
      </c>
      <c r="N410" s="727">
        <v>1</v>
      </c>
      <c r="O410" s="727">
        <v>33.333265720081144</v>
      </c>
      <c r="P410" s="731">
        <v>596</v>
      </c>
      <c r="Q410" s="731">
        <v>19866.640000000007</v>
      </c>
      <c r="R410" s="745">
        <v>1.2089257787541152</v>
      </c>
      <c r="S410" s="732">
        <v>33.333288590604035</v>
      </c>
    </row>
    <row r="411" spans="1:19" ht="14.4" customHeight="1" x14ac:dyDescent="0.3">
      <c r="A411" s="726" t="s">
        <v>5590</v>
      </c>
      <c r="B411" s="727" t="s">
        <v>5591</v>
      </c>
      <c r="C411" s="727" t="s">
        <v>587</v>
      </c>
      <c r="D411" s="727" t="s">
        <v>1877</v>
      </c>
      <c r="E411" s="727" t="s">
        <v>5587</v>
      </c>
      <c r="F411" s="727" t="s">
        <v>5660</v>
      </c>
      <c r="G411" s="727" t="s">
        <v>5661</v>
      </c>
      <c r="H411" s="731">
        <v>1</v>
      </c>
      <c r="I411" s="731">
        <v>108</v>
      </c>
      <c r="J411" s="727">
        <v>0.13300492610837439</v>
      </c>
      <c r="K411" s="727">
        <v>108</v>
      </c>
      <c r="L411" s="731">
        <v>7</v>
      </c>
      <c r="M411" s="731">
        <v>812</v>
      </c>
      <c r="N411" s="727">
        <v>1</v>
      </c>
      <c r="O411" s="727">
        <v>116</v>
      </c>
      <c r="P411" s="731">
        <v>2</v>
      </c>
      <c r="Q411" s="731">
        <v>232</v>
      </c>
      <c r="R411" s="745">
        <v>0.2857142857142857</v>
      </c>
      <c r="S411" s="732">
        <v>116</v>
      </c>
    </row>
    <row r="412" spans="1:19" ht="14.4" customHeight="1" x14ac:dyDescent="0.3">
      <c r="A412" s="726" t="s">
        <v>5590</v>
      </c>
      <c r="B412" s="727" t="s">
        <v>5591</v>
      </c>
      <c r="C412" s="727" t="s">
        <v>587</v>
      </c>
      <c r="D412" s="727" t="s">
        <v>1877</v>
      </c>
      <c r="E412" s="727" t="s">
        <v>5587</v>
      </c>
      <c r="F412" s="727" t="s">
        <v>5662</v>
      </c>
      <c r="G412" s="727" t="s">
        <v>5663</v>
      </c>
      <c r="H412" s="731">
        <v>1</v>
      </c>
      <c r="I412" s="731">
        <v>36</v>
      </c>
      <c r="J412" s="727"/>
      <c r="K412" s="727">
        <v>36</v>
      </c>
      <c r="L412" s="731"/>
      <c r="M412" s="731"/>
      <c r="N412" s="727"/>
      <c r="O412" s="727"/>
      <c r="P412" s="731"/>
      <c r="Q412" s="731"/>
      <c r="R412" s="745"/>
      <c r="S412" s="732"/>
    </row>
    <row r="413" spans="1:19" ht="14.4" customHeight="1" x14ac:dyDescent="0.3">
      <c r="A413" s="726" t="s">
        <v>5590</v>
      </c>
      <c r="B413" s="727" t="s">
        <v>5591</v>
      </c>
      <c r="C413" s="727" t="s">
        <v>587</v>
      </c>
      <c r="D413" s="727" t="s">
        <v>1877</v>
      </c>
      <c r="E413" s="727" t="s">
        <v>5587</v>
      </c>
      <c r="F413" s="727" t="s">
        <v>5664</v>
      </c>
      <c r="G413" s="727" t="s">
        <v>5665</v>
      </c>
      <c r="H413" s="731">
        <v>17</v>
      </c>
      <c r="I413" s="731">
        <v>1394</v>
      </c>
      <c r="J413" s="727">
        <v>1.2468694096601074</v>
      </c>
      <c r="K413" s="727">
        <v>82</v>
      </c>
      <c r="L413" s="731">
        <v>13</v>
      </c>
      <c r="M413" s="731">
        <v>1118</v>
      </c>
      <c r="N413" s="727">
        <v>1</v>
      </c>
      <c r="O413" s="727">
        <v>86</v>
      </c>
      <c r="P413" s="731">
        <v>23</v>
      </c>
      <c r="Q413" s="731">
        <v>1978</v>
      </c>
      <c r="R413" s="745">
        <v>1.7692307692307692</v>
      </c>
      <c r="S413" s="732">
        <v>86</v>
      </c>
    </row>
    <row r="414" spans="1:19" ht="14.4" customHeight="1" x14ac:dyDescent="0.3">
      <c r="A414" s="726" t="s">
        <v>5590</v>
      </c>
      <c r="B414" s="727" t="s">
        <v>5591</v>
      </c>
      <c r="C414" s="727" t="s">
        <v>587</v>
      </c>
      <c r="D414" s="727" t="s">
        <v>1877</v>
      </c>
      <c r="E414" s="727" t="s">
        <v>5587</v>
      </c>
      <c r="F414" s="727" t="s">
        <v>5666</v>
      </c>
      <c r="G414" s="727" t="s">
        <v>5667</v>
      </c>
      <c r="H414" s="731">
        <v>16</v>
      </c>
      <c r="I414" s="731">
        <v>496</v>
      </c>
      <c r="J414" s="727">
        <v>1.9375</v>
      </c>
      <c r="K414" s="727">
        <v>31</v>
      </c>
      <c r="L414" s="731">
        <v>8</v>
      </c>
      <c r="M414" s="731">
        <v>256</v>
      </c>
      <c r="N414" s="727">
        <v>1</v>
      </c>
      <c r="O414" s="727">
        <v>32</v>
      </c>
      <c r="P414" s="731">
        <v>21</v>
      </c>
      <c r="Q414" s="731">
        <v>672</v>
      </c>
      <c r="R414" s="745">
        <v>2.625</v>
      </c>
      <c r="S414" s="732">
        <v>32</v>
      </c>
    </row>
    <row r="415" spans="1:19" ht="14.4" customHeight="1" x14ac:dyDescent="0.3">
      <c r="A415" s="726" t="s">
        <v>5590</v>
      </c>
      <c r="B415" s="727" t="s">
        <v>5591</v>
      </c>
      <c r="C415" s="727" t="s">
        <v>587</v>
      </c>
      <c r="D415" s="727" t="s">
        <v>1877</v>
      </c>
      <c r="E415" s="727" t="s">
        <v>5587</v>
      </c>
      <c r="F415" s="727" t="s">
        <v>5670</v>
      </c>
      <c r="G415" s="727" t="s">
        <v>5671</v>
      </c>
      <c r="H415" s="731">
        <v>16</v>
      </c>
      <c r="I415" s="731">
        <v>6144</v>
      </c>
      <c r="J415" s="727">
        <v>0.91728874290833085</v>
      </c>
      <c r="K415" s="727">
        <v>384</v>
      </c>
      <c r="L415" s="731">
        <v>17</v>
      </c>
      <c r="M415" s="731">
        <v>6698</v>
      </c>
      <c r="N415" s="727">
        <v>1</v>
      </c>
      <c r="O415" s="727">
        <v>394</v>
      </c>
      <c r="P415" s="731">
        <v>16</v>
      </c>
      <c r="Q415" s="731">
        <v>6320</v>
      </c>
      <c r="R415" s="745">
        <v>0.94356524335622571</v>
      </c>
      <c r="S415" s="732">
        <v>395</v>
      </c>
    </row>
    <row r="416" spans="1:19" ht="14.4" customHeight="1" x14ac:dyDescent="0.3">
      <c r="A416" s="726" t="s">
        <v>5590</v>
      </c>
      <c r="B416" s="727" t="s">
        <v>5591</v>
      </c>
      <c r="C416" s="727" t="s">
        <v>587</v>
      </c>
      <c r="D416" s="727" t="s">
        <v>1877</v>
      </c>
      <c r="E416" s="727" t="s">
        <v>5587</v>
      </c>
      <c r="F416" s="727" t="s">
        <v>5672</v>
      </c>
      <c r="G416" s="727" t="s">
        <v>5635</v>
      </c>
      <c r="H416" s="731">
        <v>1</v>
      </c>
      <c r="I416" s="731">
        <v>675</v>
      </c>
      <c r="J416" s="727"/>
      <c r="K416" s="727">
        <v>675</v>
      </c>
      <c r="L416" s="731"/>
      <c r="M416" s="731"/>
      <c r="N416" s="727"/>
      <c r="O416" s="727"/>
      <c r="P416" s="731"/>
      <c r="Q416" s="731"/>
      <c r="R416" s="745"/>
      <c r="S416" s="732"/>
    </row>
    <row r="417" spans="1:19" ht="14.4" customHeight="1" x14ac:dyDescent="0.3">
      <c r="A417" s="726" t="s">
        <v>5590</v>
      </c>
      <c r="B417" s="727" t="s">
        <v>5591</v>
      </c>
      <c r="C417" s="727" t="s">
        <v>587</v>
      </c>
      <c r="D417" s="727" t="s">
        <v>1877</v>
      </c>
      <c r="E417" s="727" t="s">
        <v>5587</v>
      </c>
      <c r="F417" s="727" t="s">
        <v>5673</v>
      </c>
      <c r="G417" s="727" t="s">
        <v>5674</v>
      </c>
      <c r="H417" s="731">
        <v>4</v>
      </c>
      <c r="I417" s="731">
        <v>632</v>
      </c>
      <c r="J417" s="727">
        <v>0.97530864197530864</v>
      </c>
      <c r="K417" s="727">
        <v>158</v>
      </c>
      <c r="L417" s="731">
        <v>4</v>
      </c>
      <c r="M417" s="731">
        <v>648</v>
      </c>
      <c r="N417" s="727">
        <v>1</v>
      </c>
      <c r="O417" s="727">
        <v>162</v>
      </c>
      <c r="P417" s="731">
        <v>3</v>
      </c>
      <c r="Q417" s="731">
        <v>486</v>
      </c>
      <c r="R417" s="745">
        <v>0.75</v>
      </c>
      <c r="S417" s="732">
        <v>162</v>
      </c>
    </row>
    <row r="418" spans="1:19" ht="14.4" customHeight="1" x14ac:dyDescent="0.3">
      <c r="A418" s="726" t="s">
        <v>5590</v>
      </c>
      <c r="B418" s="727" t="s">
        <v>5591</v>
      </c>
      <c r="C418" s="727" t="s">
        <v>587</v>
      </c>
      <c r="D418" s="727" t="s">
        <v>1877</v>
      </c>
      <c r="E418" s="727" t="s">
        <v>5587</v>
      </c>
      <c r="F418" s="727" t="s">
        <v>5588</v>
      </c>
      <c r="G418" s="727" t="s">
        <v>5589</v>
      </c>
      <c r="H418" s="731">
        <v>139</v>
      </c>
      <c r="I418" s="731">
        <v>32665</v>
      </c>
      <c r="J418" s="727">
        <v>1.2162564694493057</v>
      </c>
      <c r="K418" s="727">
        <v>235</v>
      </c>
      <c r="L418" s="731">
        <v>107</v>
      </c>
      <c r="M418" s="731">
        <v>26857</v>
      </c>
      <c r="N418" s="727">
        <v>1</v>
      </c>
      <c r="O418" s="727">
        <v>251</v>
      </c>
      <c r="P418" s="731">
        <v>84</v>
      </c>
      <c r="Q418" s="731">
        <v>21084</v>
      </c>
      <c r="R418" s="745">
        <v>0.78504672897196259</v>
      </c>
      <c r="S418" s="732">
        <v>251</v>
      </c>
    </row>
    <row r="419" spans="1:19" ht="14.4" customHeight="1" x14ac:dyDescent="0.3">
      <c r="A419" s="726" t="s">
        <v>5590</v>
      </c>
      <c r="B419" s="727" t="s">
        <v>5591</v>
      </c>
      <c r="C419" s="727" t="s">
        <v>587</v>
      </c>
      <c r="D419" s="727" t="s">
        <v>1877</v>
      </c>
      <c r="E419" s="727" t="s">
        <v>5587</v>
      </c>
      <c r="F419" s="727" t="s">
        <v>5687</v>
      </c>
      <c r="G419" s="727" t="s">
        <v>5688</v>
      </c>
      <c r="H419" s="731"/>
      <c r="I419" s="731"/>
      <c r="J419" s="727"/>
      <c r="K419" s="727"/>
      <c r="L419" s="731"/>
      <c r="M419" s="731"/>
      <c r="N419" s="727"/>
      <c r="O419" s="727"/>
      <c r="P419" s="731">
        <v>3</v>
      </c>
      <c r="Q419" s="731">
        <v>549</v>
      </c>
      <c r="R419" s="745"/>
      <c r="S419" s="732">
        <v>183</v>
      </c>
    </row>
    <row r="420" spans="1:19" ht="14.4" customHeight="1" x14ac:dyDescent="0.3">
      <c r="A420" s="726" t="s">
        <v>5590</v>
      </c>
      <c r="B420" s="727" t="s">
        <v>5591</v>
      </c>
      <c r="C420" s="727" t="s">
        <v>587</v>
      </c>
      <c r="D420" s="727" t="s">
        <v>1877</v>
      </c>
      <c r="E420" s="727" t="s">
        <v>5587</v>
      </c>
      <c r="F420" s="727" t="s">
        <v>5689</v>
      </c>
      <c r="G420" s="727" t="s">
        <v>5690</v>
      </c>
      <c r="H420" s="731"/>
      <c r="I420" s="731"/>
      <c r="J420" s="727"/>
      <c r="K420" s="727"/>
      <c r="L420" s="731"/>
      <c r="M420" s="731"/>
      <c r="N420" s="727"/>
      <c r="O420" s="727"/>
      <c r="P420" s="731">
        <v>1</v>
      </c>
      <c r="Q420" s="731">
        <v>648</v>
      </c>
      <c r="R420" s="745"/>
      <c r="S420" s="732">
        <v>648</v>
      </c>
    </row>
    <row r="421" spans="1:19" ht="14.4" customHeight="1" x14ac:dyDescent="0.3">
      <c r="A421" s="726" t="s">
        <v>5590</v>
      </c>
      <c r="B421" s="727" t="s">
        <v>5591</v>
      </c>
      <c r="C421" s="727" t="s">
        <v>587</v>
      </c>
      <c r="D421" s="727" t="s">
        <v>1877</v>
      </c>
      <c r="E421" s="727" t="s">
        <v>5587</v>
      </c>
      <c r="F421" s="727" t="s">
        <v>5691</v>
      </c>
      <c r="G421" s="727" t="s">
        <v>5692</v>
      </c>
      <c r="H421" s="731">
        <v>5</v>
      </c>
      <c r="I421" s="731">
        <v>1555</v>
      </c>
      <c r="J421" s="727">
        <v>0.60932601880877746</v>
      </c>
      <c r="K421" s="727">
        <v>311</v>
      </c>
      <c r="L421" s="731">
        <v>8</v>
      </c>
      <c r="M421" s="731">
        <v>2552</v>
      </c>
      <c r="N421" s="727">
        <v>1</v>
      </c>
      <c r="O421" s="727">
        <v>319</v>
      </c>
      <c r="P421" s="731">
        <v>2</v>
      </c>
      <c r="Q421" s="731">
        <v>638</v>
      </c>
      <c r="R421" s="745">
        <v>0.25</v>
      </c>
      <c r="S421" s="732">
        <v>319</v>
      </c>
    </row>
    <row r="422" spans="1:19" ht="14.4" customHeight="1" x14ac:dyDescent="0.3">
      <c r="A422" s="726" t="s">
        <v>5590</v>
      </c>
      <c r="B422" s="727" t="s">
        <v>5591</v>
      </c>
      <c r="C422" s="727" t="s">
        <v>587</v>
      </c>
      <c r="D422" s="727" t="s">
        <v>1877</v>
      </c>
      <c r="E422" s="727" t="s">
        <v>5587</v>
      </c>
      <c r="F422" s="727" t="s">
        <v>5693</v>
      </c>
      <c r="G422" s="727" t="s">
        <v>5694</v>
      </c>
      <c r="H422" s="731"/>
      <c r="I422" s="731"/>
      <c r="J422" s="727"/>
      <c r="K422" s="727"/>
      <c r="L422" s="731"/>
      <c r="M422" s="731"/>
      <c r="N422" s="727"/>
      <c r="O422" s="727"/>
      <c r="P422" s="731">
        <v>2</v>
      </c>
      <c r="Q422" s="731">
        <v>1000</v>
      </c>
      <c r="R422" s="745"/>
      <c r="S422" s="732">
        <v>500</v>
      </c>
    </row>
    <row r="423" spans="1:19" ht="14.4" customHeight="1" x14ac:dyDescent="0.3">
      <c r="A423" s="726" t="s">
        <v>5590</v>
      </c>
      <c r="B423" s="727" t="s">
        <v>5591</v>
      </c>
      <c r="C423" s="727" t="s">
        <v>587</v>
      </c>
      <c r="D423" s="727" t="s">
        <v>1877</v>
      </c>
      <c r="E423" s="727" t="s">
        <v>5587</v>
      </c>
      <c r="F423" s="727" t="s">
        <v>5707</v>
      </c>
      <c r="G423" s="727" t="s">
        <v>5708</v>
      </c>
      <c r="H423" s="731">
        <v>1</v>
      </c>
      <c r="I423" s="731">
        <v>935</v>
      </c>
      <c r="J423" s="727"/>
      <c r="K423" s="727">
        <v>935</v>
      </c>
      <c r="L423" s="731"/>
      <c r="M423" s="731"/>
      <c r="N423" s="727"/>
      <c r="O423" s="727"/>
      <c r="P423" s="731"/>
      <c r="Q423" s="731"/>
      <c r="R423" s="745"/>
      <c r="S423" s="732"/>
    </row>
    <row r="424" spans="1:19" ht="14.4" customHeight="1" x14ac:dyDescent="0.3">
      <c r="A424" s="726" t="s">
        <v>5590</v>
      </c>
      <c r="B424" s="727" t="s">
        <v>5591</v>
      </c>
      <c r="C424" s="727" t="s">
        <v>587</v>
      </c>
      <c r="D424" s="727" t="s">
        <v>1877</v>
      </c>
      <c r="E424" s="727" t="s">
        <v>5587</v>
      </c>
      <c r="F424" s="727" t="s">
        <v>5709</v>
      </c>
      <c r="G424" s="727" t="s">
        <v>5710</v>
      </c>
      <c r="H424" s="731">
        <v>11</v>
      </c>
      <c r="I424" s="731">
        <v>2453</v>
      </c>
      <c r="J424" s="727">
        <v>0.72041116005873718</v>
      </c>
      <c r="K424" s="727">
        <v>223</v>
      </c>
      <c r="L424" s="731">
        <v>15</v>
      </c>
      <c r="M424" s="731">
        <v>3405</v>
      </c>
      <c r="N424" s="727">
        <v>1</v>
      </c>
      <c r="O424" s="727">
        <v>227</v>
      </c>
      <c r="P424" s="731">
        <v>16</v>
      </c>
      <c r="Q424" s="731">
        <v>3632</v>
      </c>
      <c r="R424" s="745">
        <v>1.0666666666666667</v>
      </c>
      <c r="S424" s="732">
        <v>227</v>
      </c>
    </row>
    <row r="425" spans="1:19" ht="14.4" customHeight="1" x14ac:dyDescent="0.3">
      <c r="A425" s="726" t="s">
        <v>5590</v>
      </c>
      <c r="B425" s="727" t="s">
        <v>5591</v>
      </c>
      <c r="C425" s="727" t="s">
        <v>587</v>
      </c>
      <c r="D425" s="727" t="s">
        <v>1877</v>
      </c>
      <c r="E425" s="727" t="s">
        <v>5587</v>
      </c>
      <c r="F425" s="727" t="s">
        <v>5715</v>
      </c>
      <c r="G425" s="727" t="s">
        <v>5716</v>
      </c>
      <c r="H425" s="731">
        <v>2</v>
      </c>
      <c r="I425" s="731">
        <v>778</v>
      </c>
      <c r="J425" s="727">
        <v>0.487468671679198</v>
      </c>
      <c r="K425" s="727">
        <v>389</v>
      </c>
      <c r="L425" s="731">
        <v>4</v>
      </c>
      <c r="M425" s="731">
        <v>1596</v>
      </c>
      <c r="N425" s="727">
        <v>1</v>
      </c>
      <c r="O425" s="727">
        <v>399</v>
      </c>
      <c r="P425" s="731">
        <v>1</v>
      </c>
      <c r="Q425" s="731">
        <v>400</v>
      </c>
      <c r="R425" s="745">
        <v>0.25062656641604009</v>
      </c>
      <c r="S425" s="732">
        <v>400</v>
      </c>
    </row>
    <row r="426" spans="1:19" ht="14.4" customHeight="1" x14ac:dyDescent="0.3">
      <c r="A426" s="726" t="s">
        <v>5590</v>
      </c>
      <c r="B426" s="727" t="s">
        <v>5591</v>
      </c>
      <c r="C426" s="727" t="s">
        <v>587</v>
      </c>
      <c r="D426" s="727" t="s">
        <v>1879</v>
      </c>
      <c r="E426" s="727" t="s">
        <v>5592</v>
      </c>
      <c r="F426" s="727" t="s">
        <v>5593</v>
      </c>
      <c r="G426" s="727" t="s">
        <v>5594</v>
      </c>
      <c r="H426" s="731">
        <v>4.5999999999999996</v>
      </c>
      <c r="I426" s="731">
        <v>694.6400000000001</v>
      </c>
      <c r="J426" s="727">
        <v>1.3529927348512887</v>
      </c>
      <c r="K426" s="727">
        <v>151.00869565217394</v>
      </c>
      <c r="L426" s="731">
        <v>3.4000000000000004</v>
      </c>
      <c r="M426" s="731">
        <v>513.41</v>
      </c>
      <c r="N426" s="727">
        <v>1</v>
      </c>
      <c r="O426" s="727">
        <v>151.00294117647056</v>
      </c>
      <c r="P426" s="731">
        <v>4.7</v>
      </c>
      <c r="Q426" s="731">
        <v>669.06000000000006</v>
      </c>
      <c r="R426" s="745">
        <v>1.3031690072261937</v>
      </c>
      <c r="S426" s="732">
        <v>142.35319148936171</v>
      </c>
    </row>
    <row r="427" spans="1:19" ht="14.4" customHeight="1" x14ac:dyDescent="0.3">
      <c r="A427" s="726" t="s">
        <v>5590</v>
      </c>
      <c r="B427" s="727" t="s">
        <v>5591</v>
      </c>
      <c r="C427" s="727" t="s">
        <v>587</v>
      </c>
      <c r="D427" s="727" t="s">
        <v>1879</v>
      </c>
      <c r="E427" s="727" t="s">
        <v>5592</v>
      </c>
      <c r="F427" s="727" t="s">
        <v>5602</v>
      </c>
      <c r="G427" s="727" t="s">
        <v>1161</v>
      </c>
      <c r="H427" s="731">
        <v>0.2</v>
      </c>
      <c r="I427" s="731">
        <v>52.81</v>
      </c>
      <c r="J427" s="727"/>
      <c r="K427" s="727">
        <v>264.05</v>
      </c>
      <c r="L427" s="731"/>
      <c r="M427" s="731"/>
      <c r="N427" s="727"/>
      <c r="O427" s="727"/>
      <c r="P427" s="731"/>
      <c r="Q427" s="731"/>
      <c r="R427" s="745"/>
      <c r="S427" s="732"/>
    </row>
    <row r="428" spans="1:19" ht="14.4" customHeight="1" x14ac:dyDescent="0.3">
      <c r="A428" s="726" t="s">
        <v>5590</v>
      </c>
      <c r="B428" s="727" t="s">
        <v>5591</v>
      </c>
      <c r="C428" s="727" t="s">
        <v>587</v>
      </c>
      <c r="D428" s="727" t="s">
        <v>1879</v>
      </c>
      <c r="E428" s="727" t="s">
        <v>5587</v>
      </c>
      <c r="F428" s="727" t="s">
        <v>5605</v>
      </c>
      <c r="G428" s="727" t="s">
        <v>5606</v>
      </c>
      <c r="H428" s="731">
        <v>2</v>
      </c>
      <c r="I428" s="731">
        <v>162</v>
      </c>
      <c r="J428" s="727"/>
      <c r="K428" s="727">
        <v>81</v>
      </c>
      <c r="L428" s="731"/>
      <c r="M428" s="731"/>
      <c r="N428" s="727"/>
      <c r="O428" s="727"/>
      <c r="P428" s="731">
        <v>4</v>
      </c>
      <c r="Q428" s="731">
        <v>332</v>
      </c>
      <c r="R428" s="745"/>
      <c r="S428" s="732">
        <v>83</v>
      </c>
    </row>
    <row r="429" spans="1:19" ht="14.4" customHeight="1" x14ac:dyDescent="0.3">
      <c r="A429" s="726" t="s">
        <v>5590</v>
      </c>
      <c r="B429" s="727" t="s">
        <v>5591</v>
      </c>
      <c r="C429" s="727" t="s">
        <v>587</v>
      </c>
      <c r="D429" s="727" t="s">
        <v>1879</v>
      </c>
      <c r="E429" s="727" t="s">
        <v>5587</v>
      </c>
      <c r="F429" s="727" t="s">
        <v>5609</v>
      </c>
      <c r="G429" s="727" t="s">
        <v>5610</v>
      </c>
      <c r="H429" s="731">
        <v>1</v>
      </c>
      <c r="I429" s="731">
        <v>35</v>
      </c>
      <c r="J429" s="727">
        <v>0.94594594594594594</v>
      </c>
      <c r="K429" s="727">
        <v>35</v>
      </c>
      <c r="L429" s="731">
        <v>1</v>
      </c>
      <c r="M429" s="731">
        <v>37</v>
      </c>
      <c r="N429" s="727">
        <v>1</v>
      </c>
      <c r="O429" s="727">
        <v>37</v>
      </c>
      <c r="P429" s="731"/>
      <c r="Q429" s="731"/>
      <c r="R429" s="745"/>
      <c r="S429" s="732"/>
    </row>
    <row r="430" spans="1:19" ht="14.4" customHeight="1" x14ac:dyDescent="0.3">
      <c r="A430" s="726" t="s">
        <v>5590</v>
      </c>
      <c r="B430" s="727" t="s">
        <v>5591</v>
      </c>
      <c r="C430" s="727" t="s">
        <v>587</v>
      </c>
      <c r="D430" s="727" t="s">
        <v>1879</v>
      </c>
      <c r="E430" s="727" t="s">
        <v>5587</v>
      </c>
      <c r="F430" s="727" t="s">
        <v>5618</v>
      </c>
      <c r="G430" s="727" t="s">
        <v>5619</v>
      </c>
      <c r="H430" s="731"/>
      <c r="I430" s="731"/>
      <c r="J430" s="727"/>
      <c r="K430" s="727"/>
      <c r="L430" s="731">
        <v>2</v>
      </c>
      <c r="M430" s="731">
        <v>414</v>
      </c>
      <c r="N430" s="727">
        <v>1</v>
      </c>
      <c r="O430" s="727">
        <v>207</v>
      </c>
      <c r="P430" s="731">
        <v>2</v>
      </c>
      <c r="Q430" s="731">
        <v>414</v>
      </c>
      <c r="R430" s="745">
        <v>1</v>
      </c>
      <c r="S430" s="732">
        <v>207</v>
      </c>
    </row>
    <row r="431" spans="1:19" ht="14.4" customHeight="1" x14ac:dyDescent="0.3">
      <c r="A431" s="726" t="s">
        <v>5590</v>
      </c>
      <c r="B431" s="727" t="s">
        <v>5591</v>
      </c>
      <c r="C431" s="727" t="s">
        <v>587</v>
      </c>
      <c r="D431" s="727" t="s">
        <v>1879</v>
      </c>
      <c r="E431" s="727" t="s">
        <v>5587</v>
      </c>
      <c r="F431" s="727" t="s">
        <v>5620</v>
      </c>
      <c r="G431" s="727" t="s">
        <v>5621</v>
      </c>
      <c r="H431" s="731"/>
      <c r="I431" s="731"/>
      <c r="J431" s="727"/>
      <c r="K431" s="727"/>
      <c r="L431" s="731">
        <v>1</v>
      </c>
      <c r="M431" s="731">
        <v>309</v>
      </c>
      <c r="N431" s="727">
        <v>1</v>
      </c>
      <c r="O431" s="727">
        <v>309</v>
      </c>
      <c r="P431" s="731">
        <v>2</v>
      </c>
      <c r="Q431" s="731">
        <v>618</v>
      </c>
      <c r="R431" s="745">
        <v>2</v>
      </c>
      <c r="S431" s="732">
        <v>309</v>
      </c>
    </row>
    <row r="432" spans="1:19" ht="14.4" customHeight="1" x14ac:dyDescent="0.3">
      <c r="A432" s="726" t="s">
        <v>5590</v>
      </c>
      <c r="B432" s="727" t="s">
        <v>5591</v>
      </c>
      <c r="C432" s="727" t="s">
        <v>587</v>
      </c>
      <c r="D432" s="727" t="s">
        <v>1879</v>
      </c>
      <c r="E432" s="727" t="s">
        <v>5587</v>
      </c>
      <c r="F432" s="727" t="s">
        <v>5622</v>
      </c>
      <c r="G432" s="727" t="s">
        <v>5623</v>
      </c>
      <c r="H432" s="731"/>
      <c r="I432" s="731"/>
      <c r="J432" s="727"/>
      <c r="K432" s="727"/>
      <c r="L432" s="731">
        <v>2</v>
      </c>
      <c r="M432" s="731">
        <v>976</v>
      </c>
      <c r="N432" s="727">
        <v>1</v>
      </c>
      <c r="O432" s="727">
        <v>488</v>
      </c>
      <c r="P432" s="731">
        <v>1</v>
      </c>
      <c r="Q432" s="731">
        <v>489</v>
      </c>
      <c r="R432" s="745">
        <v>0.50102459016393441</v>
      </c>
      <c r="S432" s="732">
        <v>489</v>
      </c>
    </row>
    <row r="433" spans="1:19" ht="14.4" customHeight="1" x14ac:dyDescent="0.3">
      <c r="A433" s="726" t="s">
        <v>5590</v>
      </c>
      <c r="B433" s="727" t="s">
        <v>5591</v>
      </c>
      <c r="C433" s="727" t="s">
        <v>587</v>
      </c>
      <c r="D433" s="727" t="s">
        <v>1879</v>
      </c>
      <c r="E433" s="727" t="s">
        <v>5587</v>
      </c>
      <c r="F433" s="727" t="s">
        <v>5624</v>
      </c>
      <c r="G433" s="727" t="s">
        <v>5625</v>
      </c>
      <c r="H433" s="731"/>
      <c r="I433" s="731"/>
      <c r="J433" s="727"/>
      <c r="K433" s="727"/>
      <c r="L433" s="731"/>
      <c r="M433" s="731"/>
      <c r="N433" s="727"/>
      <c r="O433" s="727"/>
      <c r="P433" s="731">
        <v>1</v>
      </c>
      <c r="Q433" s="731">
        <v>99</v>
      </c>
      <c r="R433" s="745"/>
      <c r="S433" s="732">
        <v>99</v>
      </c>
    </row>
    <row r="434" spans="1:19" ht="14.4" customHeight="1" x14ac:dyDescent="0.3">
      <c r="A434" s="726" t="s">
        <v>5590</v>
      </c>
      <c r="B434" s="727" t="s">
        <v>5591</v>
      </c>
      <c r="C434" s="727" t="s">
        <v>587</v>
      </c>
      <c r="D434" s="727" t="s">
        <v>1879</v>
      </c>
      <c r="E434" s="727" t="s">
        <v>5587</v>
      </c>
      <c r="F434" s="727" t="s">
        <v>5626</v>
      </c>
      <c r="G434" s="727" t="s">
        <v>5627</v>
      </c>
      <c r="H434" s="731">
        <v>4</v>
      </c>
      <c r="I434" s="731">
        <v>372</v>
      </c>
      <c r="J434" s="727">
        <v>0.63917525773195871</v>
      </c>
      <c r="K434" s="727">
        <v>93</v>
      </c>
      <c r="L434" s="731">
        <v>6</v>
      </c>
      <c r="M434" s="731">
        <v>582</v>
      </c>
      <c r="N434" s="727">
        <v>1</v>
      </c>
      <c r="O434" s="727">
        <v>97</v>
      </c>
      <c r="P434" s="731">
        <v>3</v>
      </c>
      <c r="Q434" s="731">
        <v>291</v>
      </c>
      <c r="R434" s="745">
        <v>0.5</v>
      </c>
      <c r="S434" s="732">
        <v>97</v>
      </c>
    </row>
    <row r="435" spans="1:19" ht="14.4" customHeight="1" x14ac:dyDescent="0.3">
      <c r="A435" s="726" t="s">
        <v>5590</v>
      </c>
      <c r="B435" s="727" t="s">
        <v>5591</v>
      </c>
      <c r="C435" s="727" t="s">
        <v>587</v>
      </c>
      <c r="D435" s="727" t="s">
        <v>1879</v>
      </c>
      <c r="E435" s="727" t="s">
        <v>5587</v>
      </c>
      <c r="F435" s="727" t="s">
        <v>5628</v>
      </c>
      <c r="G435" s="727" t="s">
        <v>5629</v>
      </c>
      <c r="H435" s="731">
        <v>595</v>
      </c>
      <c r="I435" s="731">
        <v>70210</v>
      </c>
      <c r="J435" s="727">
        <v>0.93493661446681586</v>
      </c>
      <c r="K435" s="727">
        <v>118</v>
      </c>
      <c r="L435" s="731">
        <v>596</v>
      </c>
      <c r="M435" s="731">
        <v>75096</v>
      </c>
      <c r="N435" s="727">
        <v>1</v>
      </c>
      <c r="O435" s="727">
        <v>126</v>
      </c>
      <c r="P435" s="731">
        <v>638</v>
      </c>
      <c r="Q435" s="731">
        <v>80388</v>
      </c>
      <c r="R435" s="745">
        <v>1.0704697986577181</v>
      </c>
      <c r="S435" s="732">
        <v>126</v>
      </c>
    </row>
    <row r="436" spans="1:19" ht="14.4" customHeight="1" x14ac:dyDescent="0.3">
      <c r="A436" s="726" t="s">
        <v>5590</v>
      </c>
      <c r="B436" s="727" t="s">
        <v>5591</v>
      </c>
      <c r="C436" s="727" t="s">
        <v>587</v>
      </c>
      <c r="D436" s="727" t="s">
        <v>1879</v>
      </c>
      <c r="E436" s="727" t="s">
        <v>5587</v>
      </c>
      <c r="F436" s="727" t="s">
        <v>5644</v>
      </c>
      <c r="G436" s="727" t="s">
        <v>5645</v>
      </c>
      <c r="H436" s="731">
        <v>40</v>
      </c>
      <c r="I436" s="731">
        <v>65480</v>
      </c>
      <c r="J436" s="727">
        <v>1.2201848539057842</v>
      </c>
      <c r="K436" s="727">
        <v>1637</v>
      </c>
      <c r="L436" s="731">
        <v>32</v>
      </c>
      <c r="M436" s="731">
        <v>53664</v>
      </c>
      <c r="N436" s="727">
        <v>1</v>
      </c>
      <c r="O436" s="727">
        <v>1677</v>
      </c>
      <c r="P436" s="731">
        <v>45</v>
      </c>
      <c r="Q436" s="731">
        <v>75510</v>
      </c>
      <c r="R436" s="745">
        <v>1.4070885509838997</v>
      </c>
      <c r="S436" s="732">
        <v>1678</v>
      </c>
    </row>
    <row r="437" spans="1:19" ht="14.4" customHeight="1" x14ac:dyDescent="0.3">
      <c r="A437" s="726" t="s">
        <v>5590</v>
      </c>
      <c r="B437" s="727" t="s">
        <v>5591</v>
      </c>
      <c r="C437" s="727" t="s">
        <v>587</v>
      </c>
      <c r="D437" s="727" t="s">
        <v>1879</v>
      </c>
      <c r="E437" s="727" t="s">
        <v>5587</v>
      </c>
      <c r="F437" s="727" t="s">
        <v>5648</v>
      </c>
      <c r="G437" s="727" t="s">
        <v>5649</v>
      </c>
      <c r="H437" s="731">
        <v>4</v>
      </c>
      <c r="I437" s="731">
        <v>5136</v>
      </c>
      <c r="J437" s="727"/>
      <c r="K437" s="727">
        <v>1284</v>
      </c>
      <c r="L437" s="731"/>
      <c r="M437" s="731"/>
      <c r="N437" s="727"/>
      <c r="O437" s="727"/>
      <c r="P437" s="731">
        <v>3</v>
      </c>
      <c r="Q437" s="731">
        <v>3930</v>
      </c>
      <c r="R437" s="745"/>
      <c r="S437" s="732">
        <v>1310</v>
      </c>
    </row>
    <row r="438" spans="1:19" ht="14.4" customHeight="1" x14ac:dyDescent="0.3">
      <c r="A438" s="726" t="s">
        <v>5590</v>
      </c>
      <c r="B438" s="727" t="s">
        <v>5591</v>
      </c>
      <c r="C438" s="727" t="s">
        <v>587</v>
      </c>
      <c r="D438" s="727" t="s">
        <v>1879</v>
      </c>
      <c r="E438" s="727" t="s">
        <v>5587</v>
      </c>
      <c r="F438" s="727" t="s">
        <v>5650</v>
      </c>
      <c r="G438" s="727" t="s">
        <v>5651</v>
      </c>
      <c r="H438" s="731"/>
      <c r="I438" s="731"/>
      <c r="J438" s="727"/>
      <c r="K438" s="727"/>
      <c r="L438" s="731">
        <v>5</v>
      </c>
      <c r="M438" s="731">
        <v>4855</v>
      </c>
      <c r="N438" s="727">
        <v>1</v>
      </c>
      <c r="O438" s="727">
        <v>971</v>
      </c>
      <c r="P438" s="731">
        <v>3</v>
      </c>
      <c r="Q438" s="731">
        <v>2916</v>
      </c>
      <c r="R438" s="745">
        <v>0.60061791967044287</v>
      </c>
      <c r="S438" s="732">
        <v>972</v>
      </c>
    </row>
    <row r="439" spans="1:19" ht="14.4" customHeight="1" x14ac:dyDescent="0.3">
      <c r="A439" s="726" t="s">
        <v>5590</v>
      </c>
      <c r="B439" s="727" t="s">
        <v>5591</v>
      </c>
      <c r="C439" s="727" t="s">
        <v>587</v>
      </c>
      <c r="D439" s="727" t="s">
        <v>1879</v>
      </c>
      <c r="E439" s="727" t="s">
        <v>5587</v>
      </c>
      <c r="F439" s="727" t="s">
        <v>5654</v>
      </c>
      <c r="G439" s="727" t="s">
        <v>5655</v>
      </c>
      <c r="H439" s="731">
        <v>14</v>
      </c>
      <c r="I439" s="731">
        <v>2198</v>
      </c>
      <c r="J439" s="727">
        <v>0.96319018404907975</v>
      </c>
      <c r="K439" s="727">
        <v>157</v>
      </c>
      <c r="L439" s="731">
        <v>14</v>
      </c>
      <c r="M439" s="731">
        <v>2282</v>
      </c>
      <c r="N439" s="727">
        <v>1</v>
      </c>
      <c r="O439" s="727">
        <v>163</v>
      </c>
      <c r="P439" s="731">
        <v>10</v>
      </c>
      <c r="Q439" s="731">
        <v>1630</v>
      </c>
      <c r="R439" s="745">
        <v>0.7142857142857143</v>
      </c>
      <c r="S439" s="732">
        <v>163</v>
      </c>
    </row>
    <row r="440" spans="1:19" ht="14.4" customHeight="1" x14ac:dyDescent="0.3">
      <c r="A440" s="726" t="s">
        <v>5590</v>
      </c>
      <c r="B440" s="727" t="s">
        <v>5591</v>
      </c>
      <c r="C440" s="727" t="s">
        <v>587</v>
      </c>
      <c r="D440" s="727" t="s">
        <v>1879</v>
      </c>
      <c r="E440" s="727" t="s">
        <v>5587</v>
      </c>
      <c r="F440" s="727" t="s">
        <v>5658</v>
      </c>
      <c r="G440" s="727" t="s">
        <v>5659</v>
      </c>
      <c r="H440" s="731"/>
      <c r="I440" s="731"/>
      <c r="J440" s="727"/>
      <c r="K440" s="727"/>
      <c r="L440" s="731">
        <v>675</v>
      </c>
      <c r="M440" s="731">
        <v>22499.930000000008</v>
      </c>
      <c r="N440" s="727">
        <v>1</v>
      </c>
      <c r="O440" s="727">
        <v>33.333229629629642</v>
      </c>
      <c r="P440" s="731">
        <v>834</v>
      </c>
      <c r="Q440" s="731">
        <v>27799.910000000003</v>
      </c>
      <c r="R440" s="745">
        <v>1.2355553995056872</v>
      </c>
      <c r="S440" s="732">
        <v>33.333225419664274</v>
      </c>
    </row>
    <row r="441" spans="1:19" ht="14.4" customHeight="1" x14ac:dyDescent="0.3">
      <c r="A441" s="726" t="s">
        <v>5590</v>
      </c>
      <c r="B441" s="727" t="s">
        <v>5591</v>
      </c>
      <c r="C441" s="727" t="s">
        <v>587</v>
      </c>
      <c r="D441" s="727" t="s">
        <v>1879</v>
      </c>
      <c r="E441" s="727" t="s">
        <v>5587</v>
      </c>
      <c r="F441" s="727" t="s">
        <v>5660</v>
      </c>
      <c r="G441" s="727" t="s">
        <v>5661</v>
      </c>
      <c r="H441" s="731"/>
      <c r="I441" s="731"/>
      <c r="J441" s="727"/>
      <c r="K441" s="727"/>
      <c r="L441" s="731">
        <v>1</v>
      </c>
      <c r="M441" s="731">
        <v>116</v>
      </c>
      <c r="N441" s="727">
        <v>1</v>
      </c>
      <c r="O441" s="727">
        <v>116</v>
      </c>
      <c r="P441" s="731"/>
      <c r="Q441" s="731"/>
      <c r="R441" s="745"/>
      <c r="S441" s="732"/>
    </row>
    <row r="442" spans="1:19" ht="14.4" customHeight="1" x14ac:dyDescent="0.3">
      <c r="A442" s="726" t="s">
        <v>5590</v>
      </c>
      <c r="B442" s="727" t="s">
        <v>5591</v>
      </c>
      <c r="C442" s="727" t="s">
        <v>587</v>
      </c>
      <c r="D442" s="727" t="s">
        <v>1879</v>
      </c>
      <c r="E442" s="727" t="s">
        <v>5587</v>
      </c>
      <c r="F442" s="727" t="s">
        <v>5664</v>
      </c>
      <c r="G442" s="727" t="s">
        <v>5665</v>
      </c>
      <c r="H442" s="731">
        <v>52</v>
      </c>
      <c r="I442" s="731">
        <v>4264</v>
      </c>
      <c r="J442" s="727">
        <v>1.3772609819121446</v>
      </c>
      <c r="K442" s="727">
        <v>82</v>
      </c>
      <c r="L442" s="731">
        <v>36</v>
      </c>
      <c r="M442" s="731">
        <v>3096</v>
      </c>
      <c r="N442" s="727">
        <v>1</v>
      </c>
      <c r="O442" s="727">
        <v>86</v>
      </c>
      <c r="P442" s="731">
        <v>46</v>
      </c>
      <c r="Q442" s="731">
        <v>3956</v>
      </c>
      <c r="R442" s="745">
        <v>1.2777777777777777</v>
      </c>
      <c r="S442" s="732">
        <v>86</v>
      </c>
    </row>
    <row r="443" spans="1:19" ht="14.4" customHeight="1" x14ac:dyDescent="0.3">
      <c r="A443" s="726" t="s">
        <v>5590</v>
      </c>
      <c r="B443" s="727" t="s">
        <v>5591</v>
      </c>
      <c r="C443" s="727" t="s">
        <v>587</v>
      </c>
      <c r="D443" s="727" t="s">
        <v>1879</v>
      </c>
      <c r="E443" s="727" t="s">
        <v>5587</v>
      </c>
      <c r="F443" s="727" t="s">
        <v>5666</v>
      </c>
      <c r="G443" s="727" t="s">
        <v>5667</v>
      </c>
      <c r="H443" s="731">
        <v>2</v>
      </c>
      <c r="I443" s="731">
        <v>62</v>
      </c>
      <c r="J443" s="727">
        <v>1.9375</v>
      </c>
      <c r="K443" s="727">
        <v>31</v>
      </c>
      <c r="L443" s="731">
        <v>1</v>
      </c>
      <c r="M443" s="731">
        <v>32</v>
      </c>
      <c r="N443" s="727">
        <v>1</v>
      </c>
      <c r="O443" s="727">
        <v>32</v>
      </c>
      <c r="P443" s="731">
        <v>1</v>
      </c>
      <c r="Q443" s="731">
        <v>32</v>
      </c>
      <c r="R443" s="745">
        <v>1</v>
      </c>
      <c r="S443" s="732">
        <v>32</v>
      </c>
    </row>
    <row r="444" spans="1:19" ht="14.4" customHeight="1" x14ac:dyDescent="0.3">
      <c r="A444" s="726" t="s">
        <v>5590</v>
      </c>
      <c r="B444" s="727" t="s">
        <v>5591</v>
      </c>
      <c r="C444" s="727" t="s">
        <v>587</v>
      </c>
      <c r="D444" s="727" t="s">
        <v>1879</v>
      </c>
      <c r="E444" s="727" t="s">
        <v>5587</v>
      </c>
      <c r="F444" s="727" t="s">
        <v>5673</v>
      </c>
      <c r="G444" s="727" t="s">
        <v>5674</v>
      </c>
      <c r="H444" s="731">
        <v>1</v>
      </c>
      <c r="I444" s="731">
        <v>158</v>
      </c>
      <c r="J444" s="727">
        <v>0.48765432098765432</v>
      </c>
      <c r="K444" s="727">
        <v>158</v>
      </c>
      <c r="L444" s="731">
        <v>2</v>
      </c>
      <c r="M444" s="731">
        <v>324</v>
      </c>
      <c r="N444" s="727">
        <v>1</v>
      </c>
      <c r="O444" s="727">
        <v>162</v>
      </c>
      <c r="P444" s="731">
        <v>2</v>
      </c>
      <c r="Q444" s="731">
        <v>324</v>
      </c>
      <c r="R444" s="745">
        <v>1</v>
      </c>
      <c r="S444" s="732">
        <v>162</v>
      </c>
    </row>
    <row r="445" spans="1:19" ht="14.4" customHeight="1" x14ac:dyDescent="0.3">
      <c r="A445" s="726" t="s">
        <v>5590</v>
      </c>
      <c r="B445" s="727" t="s">
        <v>5591</v>
      </c>
      <c r="C445" s="727" t="s">
        <v>587</v>
      </c>
      <c r="D445" s="727" t="s">
        <v>1879</v>
      </c>
      <c r="E445" s="727" t="s">
        <v>5587</v>
      </c>
      <c r="F445" s="727" t="s">
        <v>5588</v>
      </c>
      <c r="G445" s="727" t="s">
        <v>5589</v>
      </c>
      <c r="H445" s="731">
        <v>267</v>
      </c>
      <c r="I445" s="731">
        <v>62745</v>
      </c>
      <c r="J445" s="727">
        <v>0.97268513494659492</v>
      </c>
      <c r="K445" s="727">
        <v>235</v>
      </c>
      <c r="L445" s="731">
        <v>257</v>
      </c>
      <c r="M445" s="731">
        <v>64507</v>
      </c>
      <c r="N445" s="727">
        <v>1</v>
      </c>
      <c r="O445" s="727">
        <v>251</v>
      </c>
      <c r="P445" s="731">
        <v>290</v>
      </c>
      <c r="Q445" s="731">
        <v>72790</v>
      </c>
      <c r="R445" s="745">
        <v>1.1284046692607004</v>
      </c>
      <c r="S445" s="732">
        <v>251</v>
      </c>
    </row>
    <row r="446" spans="1:19" ht="14.4" customHeight="1" x14ac:dyDescent="0.3">
      <c r="A446" s="726" t="s">
        <v>5590</v>
      </c>
      <c r="B446" s="727" t="s">
        <v>5591</v>
      </c>
      <c r="C446" s="727" t="s">
        <v>587</v>
      </c>
      <c r="D446" s="727" t="s">
        <v>1879</v>
      </c>
      <c r="E446" s="727" t="s">
        <v>5587</v>
      </c>
      <c r="F446" s="727" t="s">
        <v>5691</v>
      </c>
      <c r="G446" s="727" t="s">
        <v>5692</v>
      </c>
      <c r="H446" s="731">
        <v>1</v>
      </c>
      <c r="I446" s="731">
        <v>311</v>
      </c>
      <c r="J446" s="727"/>
      <c r="K446" s="727">
        <v>311</v>
      </c>
      <c r="L446" s="731"/>
      <c r="M446" s="731"/>
      <c r="N446" s="727"/>
      <c r="O446" s="727"/>
      <c r="P446" s="731"/>
      <c r="Q446" s="731"/>
      <c r="R446" s="745"/>
      <c r="S446" s="732"/>
    </row>
    <row r="447" spans="1:19" ht="14.4" customHeight="1" x14ac:dyDescent="0.3">
      <c r="A447" s="726" t="s">
        <v>5590</v>
      </c>
      <c r="B447" s="727" t="s">
        <v>5591</v>
      </c>
      <c r="C447" s="727" t="s">
        <v>587</v>
      </c>
      <c r="D447" s="727" t="s">
        <v>1879</v>
      </c>
      <c r="E447" s="727" t="s">
        <v>5587</v>
      </c>
      <c r="F447" s="727" t="s">
        <v>5693</v>
      </c>
      <c r="G447" s="727" t="s">
        <v>5694</v>
      </c>
      <c r="H447" s="731"/>
      <c r="I447" s="731"/>
      <c r="J447" s="727"/>
      <c r="K447" s="727"/>
      <c r="L447" s="731">
        <v>1</v>
      </c>
      <c r="M447" s="731">
        <v>500</v>
      </c>
      <c r="N447" s="727">
        <v>1</v>
      </c>
      <c r="O447" s="727">
        <v>500</v>
      </c>
      <c r="P447" s="731">
        <v>1</v>
      </c>
      <c r="Q447" s="731">
        <v>500</v>
      </c>
      <c r="R447" s="745">
        <v>1</v>
      </c>
      <c r="S447" s="732">
        <v>500</v>
      </c>
    </row>
    <row r="448" spans="1:19" ht="14.4" customHeight="1" x14ac:dyDescent="0.3">
      <c r="A448" s="726" t="s">
        <v>5590</v>
      </c>
      <c r="B448" s="727" t="s">
        <v>5591</v>
      </c>
      <c r="C448" s="727" t="s">
        <v>587</v>
      </c>
      <c r="D448" s="727" t="s">
        <v>1879</v>
      </c>
      <c r="E448" s="727" t="s">
        <v>5587</v>
      </c>
      <c r="F448" s="727" t="s">
        <v>5697</v>
      </c>
      <c r="G448" s="727" t="s">
        <v>5698</v>
      </c>
      <c r="H448" s="731">
        <v>1</v>
      </c>
      <c r="I448" s="731">
        <v>111</v>
      </c>
      <c r="J448" s="727"/>
      <c r="K448" s="727">
        <v>111</v>
      </c>
      <c r="L448" s="731"/>
      <c r="M448" s="731"/>
      <c r="N448" s="727"/>
      <c r="O448" s="727"/>
      <c r="P448" s="731"/>
      <c r="Q448" s="731"/>
      <c r="R448" s="745"/>
      <c r="S448" s="732"/>
    </row>
    <row r="449" spans="1:19" ht="14.4" customHeight="1" x14ac:dyDescent="0.3">
      <c r="A449" s="726" t="s">
        <v>5590</v>
      </c>
      <c r="B449" s="727" t="s">
        <v>5591</v>
      </c>
      <c r="C449" s="727" t="s">
        <v>587</v>
      </c>
      <c r="D449" s="727" t="s">
        <v>1879</v>
      </c>
      <c r="E449" s="727" t="s">
        <v>5587</v>
      </c>
      <c r="F449" s="727" t="s">
        <v>5699</v>
      </c>
      <c r="G449" s="727" t="s">
        <v>5700</v>
      </c>
      <c r="H449" s="731">
        <v>1</v>
      </c>
      <c r="I449" s="731">
        <v>116</v>
      </c>
      <c r="J449" s="727"/>
      <c r="K449" s="727">
        <v>116</v>
      </c>
      <c r="L449" s="731"/>
      <c r="M449" s="731"/>
      <c r="N449" s="727"/>
      <c r="O449" s="727"/>
      <c r="P449" s="731"/>
      <c r="Q449" s="731"/>
      <c r="R449" s="745"/>
      <c r="S449" s="732"/>
    </row>
    <row r="450" spans="1:19" ht="14.4" customHeight="1" x14ac:dyDescent="0.3">
      <c r="A450" s="726" t="s">
        <v>5590</v>
      </c>
      <c r="B450" s="727" t="s">
        <v>5591</v>
      </c>
      <c r="C450" s="727" t="s">
        <v>587</v>
      </c>
      <c r="D450" s="727" t="s">
        <v>5583</v>
      </c>
      <c r="E450" s="727" t="s">
        <v>5587</v>
      </c>
      <c r="F450" s="727" t="s">
        <v>5628</v>
      </c>
      <c r="G450" s="727" t="s">
        <v>5629</v>
      </c>
      <c r="H450" s="731"/>
      <c r="I450" s="731"/>
      <c r="J450" s="727"/>
      <c r="K450" s="727"/>
      <c r="L450" s="731">
        <v>6</v>
      </c>
      <c r="M450" s="731">
        <v>756</v>
      </c>
      <c r="N450" s="727">
        <v>1</v>
      </c>
      <c r="O450" s="727">
        <v>126</v>
      </c>
      <c r="P450" s="731"/>
      <c r="Q450" s="731"/>
      <c r="R450" s="745"/>
      <c r="S450" s="732"/>
    </row>
    <row r="451" spans="1:19" ht="14.4" customHeight="1" x14ac:dyDescent="0.3">
      <c r="A451" s="726" t="s">
        <v>5590</v>
      </c>
      <c r="B451" s="727" t="s">
        <v>5591</v>
      </c>
      <c r="C451" s="727" t="s">
        <v>587</v>
      </c>
      <c r="D451" s="727" t="s">
        <v>5583</v>
      </c>
      <c r="E451" s="727" t="s">
        <v>5587</v>
      </c>
      <c r="F451" s="727" t="s">
        <v>5658</v>
      </c>
      <c r="G451" s="727" t="s">
        <v>5659</v>
      </c>
      <c r="H451" s="731"/>
      <c r="I451" s="731"/>
      <c r="J451" s="727"/>
      <c r="K451" s="727"/>
      <c r="L451" s="731">
        <v>6</v>
      </c>
      <c r="M451" s="731">
        <v>200</v>
      </c>
      <c r="N451" s="727">
        <v>1</v>
      </c>
      <c r="O451" s="727">
        <v>33.333333333333336</v>
      </c>
      <c r="P451" s="731"/>
      <c r="Q451" s="731"/>
      <c r="R451" s="745"/>
      <c r="S451" s="732"/>
    </row>
    <row r="452" spans="1:19" ht="14.4" customHeight="1" x14ac:dyDescent="0.3">
      <c r="A452" s="726" t="s">
        <v>5590</v>
      </c>
      <c r="B452" s="727" t="s">
        <v>5591</v>
      </c>
      <c r="C452" s="727" t="s">
        <v>587</v>
      </c>
      <c r="D452" s="727" t="s">
        <v>5584</v>
      </c>
      <c r="E452" s="727" t="s">
        <v>5592</v>
      </c>
      <c r="F452" s="727" t="s">
        <v>5593</v>
      </c>
      <c r="G452" s="727" t="s">
        <v>5594</v>
      </c>
      <c r="H452" s="731"/>
      <c r="I452" s="731"/>
      <c r="J452" s="727"/>
      <c r="K452" s="727"/>
      <c r="L452" s="731">
        <v>0.2</v>
      </c>
      <c r="M452" s="731">
        <v>30.2</v>
      </c>
      <c r="N452" s="727">
        <v>1</v>
      </c>
      <c r="O452" s="727">
        <v>151</v>
      </c>
      <c r="P452" s="731"/>
      <c r="Q452" s="731"/>
      <c r="R452" s="745"/>
      <c r="S452" s="732"/>
    </row>
    <row r="453" spans="1:19" ht="14.4" customHeight="1" x14ac:dyDescent="0.3">
      <c r="A453" s="726" t="s">
        <v>5590</v>
      </c>
      <c r="B453" s="727" t="s">
        <v>5591</v>
      </c>
      <c r="C453" s="727" t="s">
        <v>587</v>
      </c>
      <c r="D453" s="727" t="s">
        <v>5584</v>
      </c>
      <c r="E453" s="727" t="s">
        <v>5587</v>
      </c>
      <c r="F453" s="727" t="s">
        <v>5605</v>
      </c>
      <c r="G453" s="727" t="s">
        <v>5606</v>
      </c>
      <c r="H453" s="731"/>
      <c r="I453" s="731"/>
      <c r="J453" s="727"/>
      <c r="K453" s="727"/>
      <c r="L453" s="731">
        <v>5</v>
      </c>
      <c r="M453" s="731">
        <v>415</v>
      </c>
      <c r="N453" s="727">
        <v>1</v>
      </c>
      <c r="O453" s="727">
        <v>83</v>
      </c>
      <c r="P453" s="731"/>
      <c r="Q453" s="731"/>
      <c r="R453" s="745"/>
      <c r="S453" s="732"/>
    </row>
    <row r="454" spans="1:19" ht="14.4" customHeight="1" x14ac:dyDescent="0.3">
      <c r="A454" s="726" t="s">
        <v>5590</v>
      </c>
      <c r="B454" s="727" t="s">
        <v>5591</v>
      </c>
      <c r="C454" s="727" t="s">
        <v>587</v>
      </c>
      <c r="D454" s="727" t="s">
        <v>5584</v>
      </c>
      <c r="E454" s="727" t="s">
        <v>5587</v>
      </c>
      <c r="F454" s="727" t="s">
        <v>5628</v>
      </c>
      <c r="G454" s="727" t="s">
        <v>5629</v>
      </c>
      <c r="H454" s="731"/>
      <c r="I454" s="731"/>
      <c r="J454" s="727"/>
      <c r="K454" s="727"/>
      <c r="L454" s="731">
        <v>23</v>
      </c>
      <c r="M454" s="731">
        <v>2898</v>
      </c>
      <c r="N454" s="727">
        <v>1</v>
      </c>
      <c r="O454" s="727">
        <v>126</v>
      </c>
      <c r="P454" s="731"/>
      <c r="Q454" s="731"/>
      <c r="R454" s="745"/>
      <c r="S454" s="732"/>
    </row>
    <row r="455" spans="1:19" ht="14.4" customHeight="1" x14ac:dyDescent="0.3">
      <c r="A455" s="726" t="s">
        <v>5590</v>
      </c>
      <c r="B455" s="727" t="s">
        <v>5591</v>
      </c>
      <c r="C455" s="727" t="s">
        <v>587</v>
      </c>
      <c r="D455" s="727" t="s">
        <v>5584</v>
      </c>
      <c r="E455" s="727" t="s">
        <v>5587</v>
      </c>
      <c r="F455" s="727" t="s">
        <v>5648</v>
      </c>
      <c r="G455" s="727" t="s">
        <v>5649</v>
      </c>
      <c r="H455" s="731"/>
      <c r="I455" s="731"/>
      <c r="J455" s="727"/>
      <c r="K455" s="727"/>
      <c r="L455" s="731">
        <v>2</v>
      </c>
      <c r="M455" s="731">
        <v>2618</v>
      </c>
      <c r="N455" s="727">
        <v>1</v>
      </c>
      <c r="O455" s="727">
        <v>1309</v>
      </c>
      <c r="P455" s="731"/>
      <c r="Q455" s="731"/>
      <c r="R455" s="745"/>
      <c r="S455" s="732"/>
    </row>
    <row r="456" spans="1:19" ht="14.4" customHeight="1" x14ac:dyDescent="0.3">
      <c r="A456" s="726" t="s">
        <v>5590</v>
      </c>
      <c r="B456" s="727" t="s">
        <v>5591</v>
      </c>
      <c r="C456" s="727" t="s">
        <v>587</v>
      </c>
      <c r="D456" s="727" t="s">
        <v>5584</v>
      </c>
      <c r="E456" s="727" t="s">
        <v>5587</v>
      </c>
      <c r="F456" s="727" t="s">
        <v>5658</v>
      </c>
      <c r="G456" s="727" t="s">
        <v>5659</v>
      </c>
      <c r="H456" s="731"/>
      <c r="I456" s="731"/>
      <c r="J456" s="727"/>
      <c r="K456" s="727"/>
      <c r="L456" s="731">
        <v>22</v>
      </c>
      <c r="M456" s="731">
        <v>733.33</v>
      </c>
      <c r="N456" s="727">
        <v>1</v>
      </c>
      <c r="O456" s="727">
        <v>33.333181818181821</v>
      </c>
      <c r="P456" s="731"/>
      <c r="Q456" s="731"/>
      <c r="R456" s="745"/>
      <c r="S456" s="732"/>
    </row>
    <row r="457" spans="1:19" ht="14.4" customHeight="1" x14ac:dyDescent="0.3">
      <c r="A457" s="726" t="s">
        <v>5590</v>
      </c>
      <c r="B457" s="727" t="s">
        <v>5591</v>
      </c>
      <c r="C457" s="727" t="s">
        <v>587</v>
      </c>
      <c r="D457" s="727" t="s">
        <v>5584</v>
      </c>
      <c r="E457" s="727" t="s">
        <v>5587</v>
      </c>
      <c r="F457" s="727" t="s">
        <v>5664</v>
      </c>
      <c r="G457" s="727" t="s">
        <v>5665</v>
      </c>
      <c r="H457" s="731"/>
      <c r="I457" s="731"/>
      <c r="J457" s="727"/>
      <c r="K457" s="727"/>
      <c r="L457" s="731">
        <v>2</v>
      </c>
      <c r="M457" s="731">
        <v>172</v>
      </c>
      <c r="N457" s="727">
        <v>1</v>
      </c>
      <c r="O457" s="727">
        <v>86</v>
      </c>
      <c r="P457" s="731"/>
      <c r="Q457" s="731"/>
      <c r="R457" s="745"/>
      <c r="S457" s="732"/>
    </row>
    <row r="458" spans="1:19" ht="14.4" customHeight="1" x14ac:dyDescent="0.3">
      <c r="A458" s="726" t="s">
        <v>5590</v>
      </c>
      <c r="B458" s="727" t="s">
        <v>5591</v>
      </c>
      <c r="C458" s="727" t="s">
        <v>587</v>
      </c>
      <c r="D458" s="727" t="s">
        <v>1880</v>
      </c>
      <c r="E458" s="727" t="s">
        <v>5592</v>
      </c>
      <c r="F458" s="727" t="s">
        <v>5593</v>
      </c>
      <c r="G458" s="727" t="s">
        <v>5594</v>
      </c>
      <c r="H458" s="731">
        <v>5.8999999999999995</v>
      </c>
      <c r="I458" s="731">
        <v>891.10000000000014</v>
      </c>
      <c r="J458" s="727">
        <v>0.76622125917900574</v>
      </c>
      <c r="K458" s="727">
        <v>151.03389830508479</v>
      </c>
      <c r="L458" s="731">
        <v>7.6999999999999993</v>
      </c>
      <c r="M458" s="731">
        <v>1162.98</v>
      </c>
      <c r="N458" s="727">
        <v>1</v>
      </c>
      <c r="O458" s="727">
        <v>151.03636363636366</v>
      </c>
      <c r="P458" s="731">
        <v>4.7000000000000011</v>
      </c>
      <c r="Q458" s="731">
        <v>620.35000000000014</v>
      </c>
      <c r="R458" s="745">
        <v>0.53341416017472365</v>
      </c>
      <c r="S458" s="732">
        <v>131.98936170212767</v>
      </c>
    </row>
    <row r="459" spans="1:19" ht="14.4" customHeight="1" x14ac:dyDescent="0.3">
      <c r="A459" s="726" t="s">
        <v>5590</v>
      </c>
      <c r="B459" s="727" t="s">
        <v>5591</v>
      </c>
      <c r="C459" s="727" t="s">
        <v>587</v>
      </c>
      <c r="D459" s="727" t="s">
        <v>1880</v>
      </c>
      <c r="E459" s="727" t="s">
        <v>5592</v>
      </c>
      <c r="F459" s="727" t="s">
        <v>5596</v>
      </c>
      <c r="G459" s="727" t="s">
        <v>615</v>
      </c>
      <c r="H459" s="731"/>
      <c r="I459" s="731"/>
      <c r="J459" s="727"/>
      <c r="K459" s="727"/>
      <c r="L459" s="731">
        <v>0.1</v>
      </c>
      <c r="M459" s="731">
        <v>7.8</v>
      </c>
      <c r="N459" s="727">
        <v>1</v>
      </c>
      <c r="O459" s="727">
        <v>78</v>
      </c>
      <c r="P459" s="731"/>
      <c r="Q459" s="731"/>
      <c r="R459" s="745"/>
      <c r="S459" s="732"/>
    </row>
    <row r="460" spans="1:19" ht="14.4" customHeight="1" x14ac:dyDescent="0.3">
      <c r="A460" s="726" t="s">
        <v>5590</v>
      </c>
      <c r="B460" s="727" t="s">
        <v>5591</v>
      </c>
      <c r="C460" s="727" t="s">
        <v>587</v>
      </c>
      <c r="D460" s="727" t="s">
        <v>1880</v>
      </c>
      <c r="E460" s="727" t="s">
        <v>5592</v>
      </c>
      <c r="F460" s="727" t="s">
        <v>5597</v>
      </c>
      <c r="G460" s="727" t="s">
        <v>1161</v>
      </c>
      <c r="H460" s="731">
        <v>0.2</v>
      </c>
      <c r="I460" s="731">
        <v>52.81</v>
      </c>
      <c r="J460" s="727"/>
      <c r="K460" s="727">
        <v>264.05</v>
      </c>
      <c r="L460" s="731"/>
      <c r="M460" s="731"/>
      <c r="N460" s="727"/>
      <c r="O460" s="727"/>
      <c r="P460" s="731"/>
      <c r="Q460" s="731"/>
      <c r="R460" s="745"/>
      <c r="S460" s="732"/>
    </row>
    <row r="461" spans="1:19" ht="14.4" customHeight="1" x14ac:dyDescent="0.3">
      <c r="A461" s="726" t="s">
        <v>5590</v>
      </c>
      <c r="B461" s="727" t="s">
        <v>5591</v>
      </c>
      <c r="C461" s="727" t="s">
        <v>587</v>
      </c>
      <c r="D461" s="727" t="s">
        <v>1880</v>
      </c>
      <c r="E461" s="727" t="s">
        <v>5592</v>
      </c>
      <c r="F461" s="727" t="s">
        <v>5602</v>
      </c>
      <c r="G461" s="727" t="s">
        <v>1161</v>
      </c>
      <c r="H461" s="731"/>
      <c r="I461" s="731"/>
      <c r="J461" s="727"/>
      <c r="K461" s="727"/>
      <c r="L461" s="731">
        <v>0.60000000000000009</v>
      </c>
      <c r="M461" s="731">
        <v>158.43</v>
      </c>
      <c r="N461" s="727">
        <v>1</v>
      </c>
      <c r="O461" s="727">
        <v>264.04999999999995</v>
      </c>
      <c r="P461" s="731"/>
      <c r="Q461" s="731"/>
      <c r="R461" s="745"/>
      <c r="S461" s="732"/>
    </row>
    <row r="462" spans="1:19" ht="14.4" customHeight="1" x14ac:dyDescent="0.3">
      <c r="A462" s="726" t="s">
        <v>5590</v>
      </c>
      <c r="B462" s="727" t="s">
        <v>5591</v>
      </c>
      <c r="C462" s="727" t="s">
        <v>587</v>
      </c>
      <c r="D462" s="727" t="s">
        <v>1880</v>
      </c>
      <c r="E462" s="727" t="s">
        <v>5587</v>
      </c>
      <c r="F462" s="727" t="s">
        <v>5605</v>
      </c>
      <c r="G462" s="727" t="s">
        <v>5606</v>
      </c>
      <c r="H462" s="731">
        <v>1</v>
      </c>
      <c r="I462" s="731">
        <v>81</v>
      </c>
      <c r="J462" s="727"/>
      <c r="K462" s="727">
        <v>81</v>
      </c>
      <c r="L462" s="731"/>
      <c r="M462" s="731"/>
      <c r="N462" s="727"/>
      <c r="O462" s="727"/>
      <c r="P462" s="731">
        <v>1</v>
      </c>
      <c r="Q462" s="731">
        <v>83</v>
      </c>
      <c r="R462" s="745"/>
      <c r="S462" s="732">
        <v>83</v>
      </c>
    </row>
    <row r="463" spans="1:19" ht="14.4" customHeight="1" x14ac:dyDescent="0.3">
      <c r="A463" s="726" t="s">
        <v>5590</v>
      </c>
      <c r="B463" s="727" t="s">
        <v>5591</v>
      </c>
      <c r="C463" s="727" t="s">
        <v>587</v>
      </c>
      <c r="D463" s="727" t="s">
        <v>1880</v>
      </c>
      <c r="E463" s="727" t="s">
        <v>5587</v>
      </c>
      <c r="F463" s="727" t="s">
        <v>5609</v>
      </c>
      <c r="G463" s="727" t="s">
        <v>5610</v>
      </c>
      <c r="H463" s="731">
        <v>5</v>
      </c>
      <c r="I463" s="731">
        <v>175</v>
      </c>
      <c r="J463" s="727">
        <v>0.94594594594594594</v>
      </c>
      <c r="K463" s="727">
        <v>35</v>
      </c>
      <c r="L463" s="731">
        <v>5</v>
      </c>
      <c r="M463" s="731">
        <v>185</v>
      </c>
      <c r="N463" s="727">
        <v>1</v>
      </c>
      <c r="O463" s="727">
        <v>37</v>
      </c>
      <c r="P463" s="731">
        <v>8</v>
      </c>
      <c r="Q463" s="731">
        <v>296</v>
      </c>
      <c r="R463" s="745">
        <v>1.6</v>
      </c>
      <c r="S463" s="732">
        <v>37</v>
      </c>
    </row>
    <row r="464" spans="1:19" ht="14.4" customHeight="1" x14ac:dyDescent="0.3">
      <c r="A464" s="726" t="s">
        <v>5590</v>
      </c>
      <c r="B464" s="727" t="s">
        <v>5591</v>
      </c>
      <c r="C464" s="727" t="s">
        <v>587</v>
      </c>
      <c r="D464" s="727" t="s">
        <v>1880</v>
      </c>
      <c r="E464" s="727" t="s">
        <v>5587</v>
      </c>
      <c r="F464" s="727" t="s">
        <v>5618</v>
      </c>
      <c r="G464" s="727" t="s">
        <v>5619</v>
      </c>
      <c r="H464" s="731">
        <v>12</v>
      </c>
      <c r="I464" s="731">
        <v>2412</v>
      </c>
      <c r="J464" s="727">
        <v>0.97101449275362317</v>
      </c>
      <c r="K464" s="727">
        <v>201</v>
      </c>
      <c r="L464" s="731">
        <v>12</v>
      </c>
      <c r="M464" s="731">
        <v>2484</v>
      </c>
      <c r="N464" s="727">
        <v>1</v>
      </c>
      <c r="O464" s="727">
        <v>207</v>
      </c>
      <c r="P464" s="731">
        <v>5</v>
      </c>
      <c r="Q464" s="731">
        <v>1035</v>
      </c>
      <c r="R464" s="745">
        <v>0.41666666666666669</v>
      </c>
      <c r="S464" s="732">
        <v>207</v>
      </c>
    </row>
    <row r="465" spans="1:19" ht="14.4" customHeight="1" x14ac:dyDescent="0.3">
      <c r="A465" s="726" t="s">
        <v>5590</v>
      </c>
      <c r="B465" s="727" t="s">
        <v>5591</v>
      </c>
      <c r="C465" s="727" t="s">
        <v>587</v>
      </c>
      <c r="D465" s="727" t="s">
        <v>1880</v>
      </c>
      <c r="E465" s="727" t="s">
        <v>5587</v>
      </c>
      <c r="F465" s="727" t="s">
        <v>5620</v>
      </c>
      <c r="G465" s="727" t="s">
        <v>5621</v>
      </c>
      <c r="H465" s="731">
        <v>4</v>
      </c>
      <c r="I465" s="731">
        <v>1204</v>
      </c>
      <c r="J465" s="727">
        <v>3.8964401294498381</v>
      </c>
      <c r="K465" s="727">
        <v>301</v>
      </c>
      <c r="L465" s="731">
        <v>1</v>
      </c>
      <c r="M465" s="731">
        <v>309</v>
      </c>
      <c r="N465" s="727">
        <v>1</v>
      </c>
      <c r="O465" s="727">
        <v>309</v>
      </c>
      <c r="P465" s="731">
        <v>2</v>
      </c>
      <c r="Q465" s="731">
        <v>618</v>
      </c>
      <c r="R465" s="745">
        <v>2</v>
      </c>
      <c r="S465" s="732">
        <v>309</v>
      </c>
    </row>
    <row r="466" spans="1:19" ht="14.4" customHeight="1" x14ac:dyDescent="0.3">
      <c r="A466" s="726" t="s">
        <v>5590</v>
      </c>
      <c r="B466" s="727" t="s">
        <v>5591</v>
      </c>
      <c r="C466" s="727" t="s">
        <v>587</v>
      </c>
      <c r="D466" s="727" t="s">
        <v>1880</v>
      </c>
      <c r="E466" s="727" t="s">
        <v>5587</v>
      </c>
      <c r="F466" s="727" t="s">
        <v>5624</v>
      </c>
      <c r="G466" s="727" t="s">
        <v>5625</v>
      </c>
      <c r="H466" s="731">
        <v>74</v>
      </c>
      <c r="I466" s="731">
        <v>7030</v>
      </c>
      <c r="J466" s="727">
        <v>1.0001422677479015</v>
      </c>
      <c r="K466" s="727">
        <v>95</v>
      </c>
      <c r="L466" s="731">
        <v>71</v>
      </c>
      <c r="M466" s="731">
        <v>7029</v>
      </c>
      <c r="N466" s="727">
        <v>1</v>
      </c>
      <c r="O466" s="727">
        <v>99</v>
      </c>
      <c r="P466" s="731">
        <v>57</v>
      </c>
      <c r="Q466" s="731">
        <v>5643</v>
      </c>
      <c r="R466" s="745">
        <v>0.80281690140845074</v>
      </c>
      <c r="S466" s="732">
        <v>99</v>
      </c>
    </row>
    <row r="467" spans="1:19" ht="14.4" customHeight="1" x14ac:dyDescent="0.3">
      <c r="A467" s="726" t="s">
        <v>5590</v>
      </c>
      <c r="B467" s="727" t="s">
        <v>5591</v>
      </c>
      <c r="C467" s="727" t="s">
        <v>587</v>
      </c>
      <c r="D467" s="727" t="s">
        <v>1880</v>
      </c>
      <c r="E467" s="727" t="s">
        <v>5587</v>
      </c>
      <c r="F467" s="727" t="s">
        <v>5626</v>
      </c>
      <c r="G467" s="727" t="s">
        <v>5627</v>
      </c>
      <c r="H467" s="731">
        <v>31</v>
      </c>
      <c r="I467" s="731">
        <v>2883</v>
      </c>
      <c r="J467" s="727">
        <v>1.4153166421207659</v>
      </c>
      <c r="K467" s="727">
        <v>93</v>
      </c>
      <c r="L467" s="731">
        <v>21</v>
      </c>
      <c r="M467" s="731">
        <v>2037</v>
      </c>
      <c r="N467" s="727">
        <v>1</v>
      </c>
      <c r="O467" s="727">
        <v>97</v>
      </c>
      <c r="P467" s="731">
        <v>24</v>
      </c>
      <c r="Q467" s="731">
        <v>2328</v>
      </c>
      <c r="R467" s="745">
        <v>1.1428571428571428</v>
      </c>
      <c r="S467" s="732">
        <v>97</v>
      </c>
    </row>
    <row r="468" spans="1:19" ht="14.4" customHeight="1" x14ac:dyDescent="0.3">
      <c r="A468" s="726" t="s">
        <v>5590</v>
      </c>
      <c r="B468" s="727" t="s">
        <v>5591</v>
      </c>
      <c r="C468" s="727" t="s">
        <v>587</v>
      </c>
      <c r="D468" s="727" t="s">
        <v>1880</v>
      </c>
      <c r="E468" s="727" t="s">
        <v>5587</v>
      </c>
      <c r="F468" s="727" t="s">
        <v>5628</v>
      </c>
      <c r="G468" s="727" t="s">
        <v>5629</v>
      </c>
      <c r="H468" s="731">
        <v>844</v>
      </c>
      <c r="I468" s="731">
        <v>99592</v>
      </c>
      <c r="J468" s="727">
        <v>0.96745740319791729</v>
      </c>
      <c r="K468" s="727">
        <v>118</v>
      </c>
      <c r="L468" s="731">
        <v>817</v>
      </c>
      <c r="M468" s="731">
        <v>102942</v>
      </c>
      <c r="N468" s="727">
        <v>1</v>
      </c>
      <c r="O468" s="727">
        <v>126</v>
      </c>
      <c r="P468" s="731">
        <v>816</v>
      </c>
      <c r="Q468" s="731">
        <v>102816</v>
      </c>
      <c r="R468" s="745">
        <v>0.99877600979192172</v>
      </c>
      <c r="S468" s="732">
        <v>126</v>
      </c>
    </row>
    <row r="469" spans="1:19" ht="14.4" customHeight="1" x14ac:dyDescent="0.3">
      <c r="A469" s="726" t="s">
        <v>5590</v>
      </c>
      <c r="B469" s="727" t="s">
        <v>5591</v>
      </c>
      <c r="C469" s="727" t="s">
        <v>587</v>
      </c>
      <c r="D469" s="727" t="s">
        <v>1880</v>
      </c>
      <c r="E469" s="727" t="s">
        <v>5587</v>
      </c>
      <c r="F469" s="727" t="s">
        <v>5644</v>
      </c>
      <c r="G469" s="727" t="s">
        <v>5645</v>
      </c>
      <c r="H469" s="731">
        <v>10</v>
      </c>
      <c r="I469" s="731">
        <v>16370</v>
      </c>
      <c r="J469" s="727">
        <v>0.36153625300912123</v>
      </c>
      <c r="K469" s="727">
        <v>1637</v>
      </c>
      <c r="L469" s="731">
        <v>27</v>
      </c>
      <c r="M469" s="731">
        <v>45279</v>
      </c>
      <c r="N469" s="727">
        <v>1</v>
      </c>
      <c r="O469" s="727">
        <v>1677</v>
      </c>
      <c r="P469" s="731">
        <v>17</v>
      </c>
      <c r="Q469" s="731">
        <v>28526</v>
      </c>
      <c r="R469" s="745">
        <v>0.63000507961748275</v>
      </c>
      <c r="S469" s="732">
        <v>1678</v>
      </c>
    </row>
    <row r="470" spans="1:19" ht="14.4" customHeight="1" x14ac:dyDescent="0.3">
      <c r="A470" s="726" t="s">
        <v>5590</v>
      </c>
      <c r="B470" s="727" t="s">
        <v>5591</v>
      </c>
      <c r="C470" s="727" t="s">
        <v>587</v>
      </c>
      <c r="D470" s="727" t="s">
        <v>1880</v>
      </c>
      <c r="E470" s="727" t="s">
        <v>5587</v>
      </c>
      <c r="F470" s="727" t="s">
        <v>5648</v>
      </c>
      <c r="G470" s="727" t="s">
        <v>5649</v>
      </c>
      <c r="H470" s="731">
        <v>14</v>
      </c>
      <c r="I470" s="731">
        <v>17976</v>
      </c>
      <c r="J470" s="727">
        <v>0.65393430099312455</v>
      </c>
      <c r="K470" s="727">
        <v>1284</v>
      </c>
      <c r="L470" s="731">
        <v>21</v>
      </c>
      <c r="M470" s="731">
        <v>27489</v>
      </c>
      <c r="N470" s="727">
        <v>1</v>
      </c>
      <c r="O470" s="727">
        <v>1309</v>
      </c>
      <c r="P470" s="731">
        <v>12</v>
      </c>
      <c r="Q470" s="731">
        <v>15720</v>
      </c>
      <c r="R470" s="745">
        <v>0.57186510968023574</v>
      </c>
      <c r="S470" s="732">
        <v>1310</v>
      </c>
    </row>
    <row r="471" spans="1:19" ht="14.4" customHeight="1" x14ac:dyDescent="0.3">
      <c r="A471" s="726" t="s">
        <v>5590</v>
      </c>
      <c r="B471" s="727" t="s">
        <v>5591</v>
      </c>
      <c r="C471" s="727" t="s">
        <v>587</v>
      </c>
      <c r="D471" s="727" t="s">
        <v>1880</v>
      </c>
      <c r="E471" s="727" t="s">
        <v>5587</v>
      </c>
      <c r="F471" s="727" t="s">
        <v>5650</v>
      </c>
      <c r="G471" s="727" t="s">
        <v>5651</v>
      </c>
      <c r="H471" s="731"/>
      <c r="I471" s="731"/>
      <c r="J471" s="727"/>
      <c r="K471" s="727"/>
      <c r="L471" s="731"/>
      <c r="M471" s="731"/>
      <c r="N471" s="727"/>
      <c r="O471" s="727"/>
      <c r="P471" s="731">
        <v>1</v>
      </c>
      <c r="Q471" s="731">
        <v>972</v>
      </c>
      <c r="R471" s="745"/>
      <c r="S471" s="732">
        <v>972</v>
      </c>
    </row>
    <row r="472" spans="1:19" ht="14.4" customHeight="1" x14ac:dyDescent="0.3">
      <c r="A472" s="726" t="s">
        <v>5590</v>
      </c>
      <c r="B472" s="727" t="s">
        <v>5591</v>
      </c>
      <c r="C472" s="727" t="s">
        <v>587</v>
      </c>
      <c r="D472" s="727" t="s">
        <v>1880</v>
      </c>
      <c r="E472" s="727" t="s">
        <v>5587</v>
      </c>
      <c r="F472" s="727" t="s">
        <v>5652</v>
      </c>
      <c r="G472" s="727" t="s">
        <v>5653</v>
      </c>
      <c r="H472" s="731">
        <v>1</v>
      </c>
      <c r="I472" s="731">
        <v>960</v>
      </c>
      <c r="J472" s="727"/>
      <c r="K472" s="727">
        <v>960</v>
      </c>
      <c r="L472" s="731"/>
      <c r="M472" s="731"/>
      <c r="N472" s="727"/>
      <c r="O472" s="727"/>
      <c r="P472" s="731"/>
      <c r="Q472" s="731"/>
      <c r="R472" s="745"/>
      <c r="S472" s="732"/>
    </row>
    <row r="473" spans="1:19" ht="14.4" customHeight="1" x14ac:dyDescent="0.3">
      <c r="A473" s="726" t="s">
        <v>5590</v>
      </c>
      <c r="B473" s="727" t="s">
        <v>5591</v>
      </c>
      <c r="C473" s="727" t="s">
        <v>587</v>
      </c>
      <c r="D473" s="727" t="s">
        <v>1880</v>
      </c>
      <c r="E473" s="727" t="s">
        <v>5587</v>
      </c>
      <c r="F473" s="727" t="s">
        <v>5654</v>
      </c>
      <c r="G473" s="727" t="s">
        <v>5655</v>
      </c>
      <c r="H473" s="731">
        <v>19</v>
      </c>
      <c r="I473" s="731">
        <v>2983</v>
      </c>
      <c r="J473" s="727">
        <v>2.2875766871165646</v>
      </c>
      <c r="K473" s="727">
        <v>157</v>
      </c>
      <c r="L473" s="731">
        <v>8</v>
      </c>
      <c r="M473" s="731">
        <v>1304</v>
      </c>
      <c r="N473" s="727">
        <v>1</v>
      </c>
      <c r="O473" s="727">
        <v>163</v>
      </c>
      <c r="P473" s="731">
        <v>11</v>
      </c>
      <c r="Q473" s="731">
        <v>1793</v>
      </c>
      <c r="R473" s="745">
        <v>1.375</v>
      </c>
      <c r="S473" s="732">
        <v>163</v>
      </c>
    </row>
    <row r="474" spans="1:19" ht="14.4" customHeight="1" x14ac:dyDescent="0.3">
      <c r="A474" s="726" t="s">
        <v>5590</v>
      </c>
      <c r="B474" s="727" t="s">
        <v>5591</v>
      </c>
      <c r="C474" s="727" t="s">
        <v>587</v>
      </c>
      <c r="D474" s="727" t="s">
        <v>1880</v>
      </c>
      <c r="E474" s="727" t="s">
        <v>5587</v>
      </c>
      <c r="F474" s="727" t="s">
        <v>5658</v>
      </c>
      <c r="G474" s="727" t="s">
        <v>5659</v>
      </c>
      <c r="H474" s="731"/>
      <c r="I474" s="731"/>
      <c r="J474" s="727"/>
      <c r="K474" s="727"/>
      <c r="L474" s="731">
        <v>645</v>
      </c>
      <c r="M474" s="731">
        <v>21499.98</v>
      </c>
      <c r="N474" s="727">
        <v>1</v>
      </c>
      <c r="O474" s="727">
        <v>33.333302325581393</v>
      </c>
      <c r="P474" s="731">
        <v>738</v>
      </c>
      <c r="Q474" s="731">
        <v>24599.960000000006</v>
      </c>
      <c r="R474" s="745">
        <v>1.1441852504048844</v>
      </c>
      <c r="S474" s="732">
        <v>33.33327913279134</v>
      </c>
    </row>
    <row r="475" spans="1:19" ht="14.4" customHeight="1" x14ac:dyDescent="0.3">
      <c r="A475" s="726" t="s">
        <v>5590</v>
      </c>
      <c r="B475" s="727" t="s">
        <v>5591</v>
      </c>
      <c r="C475" s="727" t="s">
        <v>587</v>
      </c>
      <c r="D475" s="727" t="s">
        <v>1880</v>
      </c>
      <c r="E475" s="727" t="s">
        <v>5587</v>
      </c>
      <c r="F475" s="727" t="s">
        <v>5660</v>
      </c>
      <c r="G475" s="727" t="s">
        <v>5661</v>
      </c>
      <c r="H475" s="731">
        <v>17</v>
      </c>
      <c r="I475" s="731">
        <v>1836</v>
      </c>
      <c r="J475" s="727">
        <v>1.1305418719211822</v>
      </c>
      <c r="K475" s="727">
        <v>108</v>
      </c>
      <c r="L475" s="731">
        <v>14</v>
      </c>
      <c r="M475" s="731">
        <v>1624</v>
      </c>
      <c r="N475" s="727">
        <v>1</v>
      </c>
      <c r="O475" s="727">
        <v>116</v>
      </c>
      <c r="P475" s="731">
        <v>7</v>
      </c>
      <c r="Q475" s="731">
        <v>812</v>
      </c>
      <c r="R475" s="745">
        <v>0.5</v>
      </c>
      <c r="S475" s="732">
        <v>116</v>
      </c>
    </row>
    <row r="476" spans="1:19" ht="14.4" customHeight="1" x14ac:dyDescent="0.3">
      <c r="A476" s="726" t="s">
        <v>5590</v>
      </c>
      <c r="B476" s="727" t="s">
        <v>5591</v>
      </c>
      <c r="C476" s="727" t="s">
        <v>587</v>
      </c>
      <c r="D476" s="727" t="s">
        <v>1880</v>
      </c>
      <c r="E476" s="727" t="s">
        <v>5587</v>
      </c>
      <c r="F476" s="727" t="s">
        <v>5662</v>
      </c>
      <c r="G476" s="727" t="s">
        <v>5663</v>
      </c>
      <c r="H476" s="731">
        <v>1</v>
      </c>
      <c r="I476" s="731">
        <v>36</v>
      </c>
      <c r="J476" s="727">
        <v>0.97297297297297303</v>
      </c>
      <c r="K476" s="727">
        <v>36</v>
      </c>
      <c r="L476" s="731">
        <v>1</v>
      </c>
      <c r="M476" s="731">
        <v>37</v>
      </c>
      <c r="N476" s="727">
        <v>1</v>
      </c>
      <c r="O476" s="727">
        <v>37</v>
      </c>
      <c r="P476" s="731">
        <v>1</v>
      </c>
      <c r="Q476" s="731">
        <v>37</v>
      </c>
      <c r="R476" s="745">
        <v>1</v>
      </c>
      <c r="S476" s="732">
        <v>37</v>
      </c>
    </row>
    <row r="477" spans="1:19" ht="14.4" customHeight="1" x14ac:dyDescent="0.3">
      <c r="A477" s="726" t="s">
        <v>5590</v>
      </c>
      <c r="B477" s="727" t="s">
        <v>5591</v>
      </c>
      <c r="C477" s="727" t="s">
        <v>587</v>
      </c>
      <c r="D477" s="727" t="s">
        <v>1880</v>
      </c>
      <c r="E477" s="727" t="s">
        <v>5587</v>
      </c>
      <c r="F477" s="727" t="s">
        <v>5664</v>
      </c>
      <c r="G477" s="727" t="s">
        <v>5665</v>
      </c>
      <c r="H477" s="731">
        <v>37</v>
      </c>
      <c r="I477" s="731">
        <v>3034</v>
      </c>
      <c r="J477" s="727">
        <v>0.73498062015503873</v>
      </c>
      <c r="K477" s="727">
        <v>82</v>
      </c>
      <c r="L477" s="731">
        <v>48</v>
      </c>
      <c r="M477" s="731">
        <v>4128</v>
      </c>
      <c r="N477" s="727">
        <v>1</v>
      </c>
      <c r="O477" s="727">
        <v>86</v>
      </c>
      <c r="P477" s="731">
        <v>38</v>
      </c>
      <c r="Q477" s="731">
        <v>3268</v>
      </c>
      <c r="R477" s="745">
        <v>0.79166666666666663</v>
      </c>
      <c r="S477" s="732">
        <v>86</v>
      </c>
    </row>
    <row r="478" spans="1:19" ht="14.4" customHeight="1" x14ac:dyDescent="0.3">
      <c r="A478" s="726" t="s">
        <v>5590</v>
      </c>
      <c r="B478" s="727" t="s">
        <v>5591</v>
      </c>
      <c r="C478" s="727" t="s">
        <v>587</v>
      </c>
      <c r="D478" s="727" t="s">
        <v>1880</v>
      </c>
      <c r="E478" s="727" t="s">
        <v>5587</v>
      </c>
      <c r="F478" s="727" t="s">
        <v>5666</v>
      </c>
      <c r="G478" s="727" t="s">
        <v>5667</v>
      </c>
      <c r="H478" s="731">
        <v>18</v>
      </c>
      <c r="I478" s="731">
        <v>558</v>
      </c>
      <c r="J478" s="727">
        <v>1.025735294117647</v>
      </c>
      <c r="K478" s="727">
        <v>31</v>
      </c>
      <c r="L478" s="731">
        <v>17</v>
      </c>
      <c r="M478" s="731">
        <v>544</v>
      </c>
      <c r="N478" s="727">
        <v>1</v>
      </c>
      <c r="O478" s="727">
        <v>32</v>
      </c>
      <c r="P478" s="731">
        <v>8</v>
      </c>
      <c r="Q478" s="731">
        <v>256</v>
      </c>
      <c r="R478" s="745">
        <v>0.47058823529411764</v>
      </c>
      <c r="S478" s="732">
        <v>32</v>
      </c>
    </row>
    <row r="479" spans="1:19" ht="14.4" customHeight="1" x14ac:dyDescent="0.3">
      <c r="A479" s="726" t="s">
        <v>5590</v>
      </c>
      <c r="B479" s="727" t="s">
        <v>5591</v>
      </c>
      <c r="C479" s="727" t="s">
        <v>587</v>
      </c>
      <c r="D479" s="727" t="s">
        <v>1880</v>
      </c>
      <c r="E479" s="727" t="s">
        <v>5587</v>
      </c>
      <c r="F479" s="727" t="s">
        <v>5670</v>
      </c>
      <c r="G479" s="727" t="s">
        <v>5671</v>
      </c>
      <c r="H479" s="731">
        <v>5</v>
      </c>
      <c r="I479" s="731">
        <v>1920</v>
      </c>
      <c r="J479" s="727">
        <v>0.81218274111675126</v>
      </c>
      <c r="K479" s="727">
        <v>384</v>
      </c>
      <c r="L479" s="731">
        <v>6</v>
      </c>
      <c r="M479" s="731">
        <v>2364</v>
      </c>
      <c r="N479" s="727">
        <v>1</v>
      </c>
      <c r="O479" s="727">
        <v>394</v>
      </c>
      <c r="P479" s="731">
        <v>3</v>
      </c>
      <c r="Q479" s="731">
        <v>1185</v>
      </c>
      <c r="R479" s="745">
        <v>0.50126903553299496</v>
      </c>
      <c r="S479" s="732">
        <v>395</v>
      </c>
    </row>
    <row r="480" spans="1:19" ht="14.4" customHeight="1" x14ac:dyDescent="0.3">
      <c r="A480" s="726" t="s">
        <v>5590</v>
      </c>
      <c r="B480" s="727" t="s">
        <v>5591</v>
      </c>
      <c r="C480" s="727" t="s">
        <v>587</v>
      </c>
      <c r="D480" s="727" t="s">
        <v>1880</v>
      </c>
      <c r="E480" s="727" t="s">
        <v>5587</v>
      </c>
      <c r="F480" s="727" t="s">
        <v>5673</v>
      </c>
      <c r="G480" s="727" t="s">
        <v>5674</v>
      </c>
      <c r="H480" s="731">
        <v>13</v>
      </c>
      <c r="I480" s="731">
        <v>2054</v>
      </c>
      <c r="J480" s="727">
        <v>1.5848765432098766</v>
      </c>
      <c r="K480" s="727">
        <v>158</v>
      </c>
      <c r="L480" s="731">
        <v>8</v>
      </c>
      <c r="M480" s="731">
        <v>1296</v>
      </c>
      <c r="N480" s="727">
        <v>1</v>
      </c>
      <c r="O480" s="727">
        <v>162</v>
      </c>
      <c r="P480" s="731">
        <v>11</v>
      </c>
      <c r="Q480" s="731">
        <v>1782</v>
      </c>
      <c r="R480" s="745">
        <v>1.375</v>
      </c>
      <c r="S480" s="732">
        <v>162</v>
      </c>
    </row>
    <row r="481" spans="1:19" ht="14.4" customHeight="1" x14ac:dyDescent="0.3">
      <c r="A481" s="726" t="s">
        <v>5590</v>
      </c>
      <c r="B481" s="727" t="s">
        <v>5591</v>
      </c>
      <c r="C481" s="727" t="s">
        <v>587</v>
      </c>
      <c r="D481" s="727" t="s">
        <v>1880</v>
      </c>
      <c r="E481" s="727" t="s">
        <v>5587</v>
      </c>
      <c r="F481" s="727" t="s">
        <v>5677</v>
      </c>
      <c r="G481" s="727" t="s">
        <v>5678</v>
      </c>
      <c r="H481" s="731">
        <v>1</v>
      </c>
      <c r="I481" s="731">
        <v>436</v>
      </c>
      <c r="J481" s="727"/>
      <c r="K481" s="727">
        <v>436</v>
      </c>
      <c r="L481" s="731"/>
      <c r="M481" s="731"/>
      <c r="N481" s="727"/>
      <c r="O481" s="727"/>
      <c r="P481" s="731"/>
      <c r="Q481" s="731"/>
      <c r="R481" s="745"/>
      <c r="S481" s="732"/>
    </row>
    <row r="482" spans="1:19" ht="14.4" customHeight="1" x14ac:dyDescent="0.3">
      <c r="A482" s="726" t="s">
        <v>5590</v>
      </c>
      <c r="B482" s="727" t="s">
        <v>5591</v>
      </c>
      <c r="C482" s="727" t="s">
        <v>587</v>
      </c>
      <c r="D482" s="727" t="s">
        <v>1880</v>
      </c>
      <c r="E482" s="727" t="s">
        <v>5587</v>
      </c>
      <c r="F482" s="727" t="s">
        <v>5588</v>
      </c>
      <c r="G482" s="727" t="s">
        <v>5589</v>
      </c>
      <c r="H482" s="731">
        <v>21</v>
      </c>
      <c r="I482" s="731">
        <v>4935</v>
      </c>
      <c r="J482" s="727">
        <v>0.45724080422496061</v>
      </c>
      <c r="K482" s="727">
        <v>235</v>
      </c>
      <c r="L482" s="731">
        <v>43</v>
      </c>
      <c r="M482" s="731">
        <v>10793</v>
      </c>
      <c r="N482" s="727">
        <v>1</v>
      </c>
      <c r="O482" s="727">
        <v>251</v>
      </c>
      <c r="P482" s="731">
        <v>24</v>
      </c>
      <c r="Q482" s="731">
        <v>6024</v>
      </c>
      <c r="R482" s="745">
        <v>0.55813953488372092</v>
      </c>
      <c r="S482" s="732">
        <v>251</v>
      </c>
    </row>
    <row r="483" spans="1:19" ht="14.4" customHeight="1" x14ac:dyDescent="0.3">
      <c r="A483" s="726" t="s">
        <v>5590</v>
      </c>
      <c r="B483" s="727" t="s">
        <v>5591</v>
      </c>
      <c r="C483" s="727" t="s">
        <v>587</v>
      </c>
      <c r="D483" s="727" t="s">
        <v>1880</v>
      </c>
      <c r="E483" s="727" t="s">
        <v>5587</v>
      </c>
      <c r="F483" s="727" t="s">
        <v>5679</v>
      </c>
      <c r="G483" s="727" t="s">
        <v>5680</v>
      </c>
      <c r="H483" s="731">
        <v>5</v>
      </c>
      <c r="I483" s="731">
        <v>570</v>
      </c>
      <c r="J483" s="727">
        <v>4.75</v>
      </c>
      <c r="K483" s="727">
        <v>114</v>
      </c>
      <c r="L483" s="731">
        <v>1</v>
      </c>
      <c r="M483" s="731">
        <v>120</v>
      </c>
      <c r="N483" s="727">
        <v>1</v>
      </c>
      <c r="O483" s="727">
        <v>120</v>
      </c>
      <c r="P483" s="731">
        <v>2</v>
      </c>
      <c r="Q483" s="731">
        <v>240</v>
      </c>
      <c r="R483" s="745">
        <v>2</v>
      </c>
      <c r="S483" s="732">
        <v>120</v>
      </c>
    </row>
    <row r="484" spans="1:19" ht="14.4" customHeight="1" x14ac:dyDescent="0.3">
      <c r="A484" s="726" t="s">
        <v>5590</v>
      </c>
      <c r="B484" s="727" t="s">
        <v>5591</v>
      </c>
      <c r="C484" s="727" t="s">
        <v>587</v>
      </c>
      <c r="D484" s="727" t="s">
        <v>1880</v>
      </c>
      <c r="E484" s="727" t="s">
        <v>5587</v>
      </c>
      <c r="F484" s="727" t="s">
        <v>5683</v>
      </c>
      <c r="G484" s="727" t="s">
        <v>5684</v>
      </c>
      <c r="H484" s="731">
        <v>7</v>
      </c>
      <c r="I484" s="731">
        <v>840</v>
      </c>
      <c r="J484" s="727">
        <v>2.2764227642276422</v>
      </c>
      <c r="K484" s="727">
        <v>120</v>
      </c>
      <c r="L484" s="731">
        <v>3</v>
      </c>
      <c r="M484" s="731">
        <v>369</v>
      </c>
      <c r="N484" s="727">
        <v>1</v>
      </c>
      <c r="O484" s="727">
        <v>123</v>
      </c>
      <c r="P484" s="731">
        <v>13</v>
      </c>
      <c r="Q484" s="731">
        <v>1599</v>
      </c>
      <c r="R484" s="745">
        <v>4.333333333333333</v>
      </c>
      <c r="S484" s="732">
        <v>123</v>
      </c>
    </row>
    <row r="485" spans="1:19" ht="14.4" customHeight="1" x14ac:dyDescent="0.3">
      <c r="A485" s="726" t="s">
        <v>5590</v>
      </c>
      <c r="B485" s="727" t="s">
        <v>5591</v>
      </c>
      <c r="C485" s="727" t="s">
        <v>587</v>
      </c>
      <c r="D485" s="727" t="s">
        <v>1880</v>
      </c>
      <c r="E485" s="727" t="s">
        <v>5587</v>
      </c>
      <c r="F485" s="727" t="s">
        <v>5685</v>
      </c>
      <c r="G485" s="727" t="s">
        <v>5686</v>
      </c>
      <c r="H485" s="731">
        <v>2</v>
      </c>
      <c r="I485" s="731">
        <v>114</v>
      </c>
      <c r="J485" s="727"/>
      <c r="K485" s="727">
        <v>57</v>
      </c>
      <c r="L485" s="731"/>
      <c r="M485" s="731"/>
      <c r="N485" s="727"/>
      <c r="O485" s="727"/>
      <c r="P485" s="731">
        <v>1</v>
      </c>
      <c r="Q485" s="731">
        <v>59</v>
      </c>
      <c r="R485" s="745"/>
      <c r="S485" s="732">
        <v>59</v>
      </c>
    </row>
    <row r="486" spans="1:19" ht="14.4" customHeight="1" x14ac:dyDescent="0.3">
      <c r="A486" s="726" t="s">
        <v>5590</v>
      </c>
      <c r="B486" s="727" t="s">
        <v>5591</v>
      </c>
      <c r="C486" s="727" t="s">
        <v>587</v>
      </c>
      <c r="D486" s="727" t="s">
        <v>1880</v>
      </c>
      <c r="E486" s="727" t="s">
        <v>5587</v>
      </c>
      <c r="F486" s="727" t="s">
        <v>5687</v>
      </c>
      <c r="G486" s="727" t="s">
        <v>5688</v>
      </c>
      <c r="H486" s="731">
        <v>1</v>
      </c>
      <c r="I486" s="731">
        <v>179</v>
      </c>
      <c r="J486" s="727"/>
      <c r="K486" s="727">
        <v>179</v>
      </c>
      <c r="L486" s="731"/>
      <c r="M486" s="731"/>
      <c r="N486" s="727"/>
      <c r="O486" s="727"/>
      <c r="P486" s="731"/>
      <c r="Q486" s="731"/>
      <c r="R486" s="745"/>
      <c r="S486" s="732"/>
    </row>
    <row r="487" spans="1:19" ht="14.4" customHeight="1" x14ac:dyDescent="0.3">
      <c r="A487" s="726" t="s">
        <v>5590</v>
      </c>
      <c r="B487" s="727" t="s">
        <v>5591</v>
      </c>
      <c r="C487" s="727" t="s">
        <v>587</v>
      </c>
      <c r="D487" s="727" t="s">
        <v>1880</v>
      </c>
      <c r="E487" s="727" t="s">
        <v>5587</v>
      </c>
      <c r="F487" s="727" t="s">
        <v>5689</v>
      </c>
      <c r="G487" s="727" t="s">
        <v>5690</v>
      </c>
      <c r="H487" s="731">
        <v>1</v>
      </c>
      <c r="I487" s="731">
        <v>635</v>
      </c>
      <c r="J487" s="727"/>
      <c r="K487" s="727">
        <v>635</v>
      </c>
      <c r="L487" s="731"/>
      <c r="M487" s="731"/>
      <c r="N487" s="727"/>
      <c r="O487" s="727"/>
      <c r="P487" s="731"/>
      <c r="Q487" s="731"/>
      <c r="R487" s="745"/>
      <c r="S487" s="732"/>
    </row>
    <row r="488" spans="1:19" ht="14.4" customHeight="1" x14ac:dyDescent="0.3">
      <c r="A488" s="726" t="s">
        <v>5590</v>
      </c>
      <c r="B488" s="727" t="s">
        <v>5591</v>
      </c>
      <c r="C488" s="727" t="s">
        <v>587</v>
      </c>
      <c r="D488" s="727" t="s">
        <v>1880</v>
      </c>
      <c r="E488" s="727" t="s">
        <v>5587</v>
      </c>
      <c r="F488" s="727" t="s">
        <v>5691</v>
      </c>
      <c r="G488" s="727" t="s">
        <v>5692</v>
      </c>
      <c r="H488" s="731">
        <v>3</v>
      </c>
      <c r="I488" s="731">
        <v>933</v>
      </c>
      <c r="J488" s="727"/>
      <c r="K488" s="727">
        <v>311</v>
      </c>
      <c r="L488" s="731"/>
      <c r="M488" s="731"/>
      <c r="N488" s="727"/>
      <c r="O488" s="727"/>
      <c r="P488" s="731">
        <v>1</v>
      </c>
      <c r="Q488" s="731">
        <v>319</v>
      </c>
      <c r="R488" s="745"/>
      <c r="S488" s="732">
        <v>319</v>
      </c>
    </row>
    <row r="489" spans="1:19" ht="14.4" customHeight="1" x14ac:dyDescent="0.3">
      <c r="A489" s="726" t="s">
        <v>5590</v>
      </c>
      <c r="B489" s="727" t="s">
        <v>5591</v>
      </c>
      <c r="C489" s="727" t="s">
        <v>587</v>
      </c>
      <c r="D489" s="727" t="s">
        <v>1880</v>
      </c>
      <c r="E489" s="727" t="s">
        <v>5587</v>
      </c>
      <c r="F489" s="727" t="s">
        <v>5695</v>
      </c>
      <c r="G489" s="727" t="s">
        <v>5696</v>
      </c>
      <c r="H489" s="731"/>
      <c r="I489" s="731"/>
      <c r="J489" s="727"/>
      <c r="K489" s="727"/>
      <c r="L489" s="731">
        <v>3</v>
      </c>
      <c r="M489" s="731">
        <v>396</v>
      </c>
      <c r="N489" s="727">
        <v>1</v>
      </c>
      <c r="O489" s="727">
        <v>132</v>
      </c>
      <c r="P489" s="731"/>
      <c r="Q489" s="731"/>
      <c r="R489" s="745"/>
      <c r="S489" s="732"/>
    </row>
    <row r="490" spans="1:19" ht="14.4" customHeight="1" x14ac:dyDescent="0.3">
      <c r="A490" s="726" t="s">
        <v>5590</v>
      </c>
      <c r="B490" s="727" t="s">
        <v>5591</v>
      </c>
      <c r="C490" s="727" t="s">
        <v>587</v>
      </c>
      <c r="D490" s="727" t="s">
        <v>1880</v>
      </c>
      <c r="E490" s="727" t="s">
        <v>5587</v>
      </c>
      <c r="F490" s="727" t="s">
        <v>5697</v>
      </c>
      <c r="G490" s="727" t="s">
        <v>5698</v>
      </c>
      <c r="H490" s="731">
        <v>56</v>
      </c>
      <c r="I490" s="731">
        <v>6216</v>
      </c>
      <c r="J490" s="727">
        <v>0.67565217391304344</v>
      </c>
      <c r="K490" s="727">
        <v>111</v>
      </c>
      <c r="L490" s="731">
        <v>80</v>
      </c>
      <c r="M490" s="731">
        <v>9200</v>
      </c>
      <c r="N490" s="727">
        <v>1</v>
      </c>
      <c r="O490" s="727">
        <v>115</v>
      </c>
      <c r="P490" s="731">
        <v>49</v>
      </c>
      <c r="Q490" s="731">
        <v>5635</v>
      </c>
      <c r="R490" s="745">
        <v>0.61250000000000004</v>
      </c>
      <c r="S490" s="732">
        <v>115</v>
      </c>
    </row>
    <row r="491" spans="1:19" ht="14.4" customHeight="1" x14ac:dyDescent="0.3">
      <c r="A491" s="726" t="s">
        <v>5590</v>
      </c>
      <c r="B491" s="727" t="s">
        <v>5591</v>
      </c>
      <c r="C491" s="727" t="s">
        <v>587</v>
      </c>
      <c r="D491" s="727" t="s">
        <v>1880</v>
      </c>
      <c r="E491" s="727" t="s">
        <v>5587</v>
      </c>
      <c r="F491" s="727" t="s">
        <v>5709</v>
      </c>
      <c r="G491" s="727" t="s">
        <v>5710</v>
      </c>
      <c r="H491" s="731">
        <v>17</v>
      </c>
      <c r="I491" s="731">
        <v>3791</v>
      </c>
      <c r="J491" s="727">
        <v>0.75911093311974365</v>
      </c>
      <c r="K491" s="727">
        <v>223</v>
      </c>
      <c r="L491" s="731">
        <v>22</v>
      </c>
      <c r="M491" s="731">
        <v>4994</v>
      </c>
      <c r="N491" s="727">
        <v>1</v>
      </c>
      <c r="O491" s="727">
        <v>227</v>
      </c>
      <c r="P491" s="731">
        <v>12</v>
      </c>
      <c r="Q491" s="731">
        <v>2724</v>
      </c>
      <c r="R491" s="745">
        <v>0.54545454545454541</v>
      </c>
      <c r="S491" s="732">
        <v>227</v>
      </c>
    </row>
    <row r="492" spans="1:19" ht="14.4" customHeight="1" x14ac:dyDescent="0.3">
      <c r="A492" s="726" t="s">
        <v>5590</v>
      </c>
      <c r="B492" s="727" t="s">
        <v>5591</v>
      </c>
      <c r="C492" s="727" t="s">
        <v>587</v>
      </c>
      <c r="D492" s="727" t="s">
        <v>1880</v>
      </c>
      <c r="E492" s="727" t="s">
        <v>5587</v>
      </c>
      <c r="F492" s="727" t="s">
        <v>5711</v>
      </c>
      <c r="G492" s="727" t="s">
        <v>5712</v>
      </c>
      <c r="H492" s="731"/>
      <c r="I492" s="731"/>
      <c r="J492" s="727"/>
      <c r="K492" s="727"/>
      <c r="L492" s="731"/>
      <c r="M492" s="731"/>
      <c r="N492" s="727"/>
      <c r="O492" s="727"/>
      <c r="P492" s="731">
        <v>1</v>
      </c>
      <c r="Q492" s="731">
        <v>892</v>
      </c>
      <c r="R492" s="745"/>
      <c r="S492" s="732">
        <v>892</v>
      </c>
    </row>
    <row r="493" spans="1:19" ht="14.4" customHeight="1" x14ac:dyDescent="0.3">
      <c r="A493" s="726" t="s">
        <v>5590</v>
      </c>
      <c r="B493" s="727" t="s">
        <v>5591</v>
      </c>
      <c r="C493" s="727" t="s">
        <v>587</v>
      </c>
      <c r="D493" s="727" t="s">
        <v>1880</v>
      </c>
      <c r="E493" s="727" t="s">
        <v>5587</v>
      </c>
      <c r="F493" s="727" t="s">
        <v>5715</v>
      </c>
      <c r="G493" s="727" t="s">
        <v>5716</v>
      </c>
      <c r="H493" s="731">
        <v>2</v>
      </c>
      <c r="I493" s="731">
        <v>778</v>
      </c>
      <c r="J493" s="727">
        <v>1.949874686716792</v>
      </c>
      <c r="K493" s="727">
        <v>389</v>
      </c>
      <c r="L493" s="731">
        <v>1</v>
      </c>
      <c r="M493" s="731">
        <v>399</v>
      </c>
      <c r="N493" s="727">
        <v>1</v>
      </c>
      <c r="O493" s="727">
        <v>399</v>
      </c>
      <c r="P493" s="731"/>
      <c r="Q493" s="731"/>
      <c r="R493" s="745"/>
      <c r="S493" s="732"/>
    </row>
    <row r="494" spans="1:19" ht="14.4" customHeight="1" x14ac:dyDescent="0.3">
      <c r="A494" s="726" t="s">
        <v>5590</v>
      </c>
      <c r="B494" s="727" t="s">
        <v>5591</v>
      </c>
      <c r="C494" s="727" t="s">
        <v>587</v>
      </c>
      <c r="D494" s="727" t="s">
        <v>1880</v>
      </c>
      <c r="E494" s="727" t="s">
        <v>5587</v>
      </c>
      <c r="F494" s="727" t="s">
        <v>5719</v>
      </c>
      <c r="G494" s="727" t="s">
        <v>5720</v>
      </c>
      <c r="H494" s="731">
        <v>1</v>
      </c>
      <c r="I494" s="731">
        <v>114</v>
      </c>
      <c r="J494" s="727">
        <v>0.95</v>
      </c>
      <c r="K494" s="727">
        <v>114</v>
      </c>
      <c r="L494" s="731">
        <v>1</v>
      </c>
      <c r="M494" s="731">
        <v>120</v>
      </c>
      <c r="N494" s="727">
        <v>1</v>
      </c>
      <c r="O494" s="727">
        <v>120</v>
      </c>
      <c r="P494" s="731">
        <v>1</v>
      </c>
      <c r="Q494" s="731">
        <v>120</v>
      </c>
      <c r="R494" s="745">
        <v>1</v>
      </c>
      <c r="S494" s="732">
        <v>120</v>
      </c>
    </row>
    <row r="495" spans="1:19" ht="14.4" customHeight="1" x14ac:dyDescent="0.3">
      <c r="A495" s="726" t="s">
        <v>5590</v>
      </c>
      <c r="B495" s="727" t="s">
        <v>5591</v>
      </c>
      <c r="C495" s="727" t="s">
        <v>587</v>
      </c>
      <c r="D495" s="727" t="s">
        <v>1880</v>
      </c>
      <c r="E495" s="727" t="s">
        <v>5587</v>
      </c>
      <c r="F495" s="727" t="s">
        <v>5727</v>
      </c>
      <c r="G495" s="727" t="s">
        <v>5728</v>
      </c>
      <c r="H495" s="731">
        <v>1</v>
      </c>
      <c r="I495" s="731">
        <v>171</v>
      </c>
      <c r="J495" s="727">
        <v>0.95530726256983245</v>
      </c>
      <c r="K495" s="727">
        <v>171</v>
      </c>
      <c r="L495" s="731">
        <v>1</v>
      </c>
      <c r="M495" s="731">
        <v>179</v>
      </c>
      <c r="N495" s="727">
        <v>1</v>
      </c>
      <c r="O495" s="727">
        <v>179</v>
      </c>
      <c r="P495" s="731"/>
      <c r="Q495" s="731"/>
      <c r="R495" s="745"/>
      <c r="S495" s="732"/>
    </row>
    <row r="496" spans="1:19" ht="14.4" customHeight="1" x14ac:dyDescent="0.3">
      <c r="A496" s="726" t="s">
        <v>5590</v>
      </c>
      <c r="B496" s="727" t="s">
        <v>5591</v>
      </c>
      <c r="C496" s="727" t="s">
        <v>587</v>
      </c>
      <c r="D496" s="727" t="s">
        <v>5581</v>
      </c>
      <c r="E496" s="727" t="s">
        <v>5587</v>
      </c>
      <c r="F496" s="727" t="s">
        <v>5628</v>
      </c>
      <c r="G496" s="727" t="s">
        <v>5629</v>
      </c>
      <c r="H496" s="731"/>
      <c r="I496" s="731"/>
      <c r="J496" s="727"/>
      <c r="K496" s="727"/>
      <c r="L496" s="731"/>
      <c r="M496" s="731"/>
      <c r="N496" s="727"/>
      <c r="O496" s="727"/>
      <c r="P496" s="731">
        <v>2</v>
      </c>
      <c r="Q496" s="731">
        <v>252</v>
      </c>
      <c r="R496" s="745"/>
      <c r="S496" s="732">
        <v>126</v>
      </c>
    </row>
    <row r="497" spans="1:19" ht="14.4" customHeight="1" thickBot="1" x14ac:dyDescent="0.35">
      <c r="A497" s="733" t="s">
        <v>5590</v>
      </c>
      <c r="B497" s="734" t="s">
        <v>5591</v>
      </c>
      <c r="C497" s="734" t="s">
        <v>587</v>
      </c>
      <c r="D497" s="734" t="s">
        <v>5581</v>
      </c>
      <c r="E497" s="734" t="s">
        <v>5587</v>
      </c>
      <c r="F497" s="734" t="s">
        <v>5658</v>
      </c>
      <c r="G497" s="734" t="s">
        <v>5659</v>
      </c>
      <c r="H497" s="738"/>
      <c r="I497" s="738"/>
      <c r="J497" s="734"/>
      <c r="K497" s="734"/>
      <c r="L497" s="738"/>
      <c r="M497" s="738"/>
      <c r="N497" s="734"/>
      <c r="O497" s="734"/>
      <c r="P497" s="738">
        <v>2</v>
      </c>
      <c r="Q497" s="738">
        <v>66.66</v>
      </c>
      <c r="R497" s="746"/>
      <c r="S497" s="739">
        <v>33.33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19567487</v>
      </c>
      <c r="C3" s="344">
        <f t="shared" ref="C3:R3" si="0">SUBTOTAL(9,C6:C1048576)</f>
        <v>25.413596233104993</v>
      </c>
      <c r="D3" s="344">
        <f t="shared" si="0"/>
        <v>19001492.949999999</v>
      </c>
      <c r="E3" s="344">
        <f t="shared" si="0"/>
        <v>22</v>
      </c>
      <c r="F3" s="344">
        <f t="shared" si="0"/>
        <v>18950678.990000002</v>
      </c>
      <c r="G3" s="347">
        <f>IF(D3&lt;&gt;0,F3/D3,"")</f>
        <v>0.99732579118210829</v>
      </c>
      <c r="H3" s="343">
        <f t="shared" si="0"/>
        <v>10162105.970000008</v>
      </c>
      <c r="I3" s="344">
        <f t="shared" si="0"/>
        <v>0.90486537279652313</v>
      </c>
      <c r="J3" s="344">
        <f t="shared" si="0"/>
        <v>11285974.340000011</v>
      </c>
      <c r="K3" s="344">
        <f t="shared" si="0"/>
        <v>2</v>
      </c>
      <c r="L3" s="344">
        <f t="shared" si="0"/>
        <v>12363879.260000017</v>
      </c>
      <c r="M3" s="345">
        <f>IF(J3&lt;&gt;0,L3/J3,"")</f>
        <v>1.0955083617530186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63" t="s">
        <v>2</v>
      </c>
      <c r="H5" s="824">
        <v>2015</v>
      </c>
      <c r="I5" s="825"/>
      <c r="J5" s="825">
        <v>2016</v>
      </c>
      <c r="K5" s="825"/>
      <c r="L5" s="825">
        <v>2017</v>
      </c>
      <c r="M5" s="863" t="s">
        <v>2</v>
      </c>
      <c r="N5" s="824">
        <v>2015</v>
      </c>
      <c r="O5" s="825"/>
      <c r="P5" s="825">
        <v>2016</v>
      </c>
      <c r="Q5" s="825"/>
      <c r="R5" s="825">
        <v>2017</v>
      </c>
      <c r="S5" s="863" t="s">
        <v>2</v>
      </c>
    </row>
    <row r="6" spans="1:19" ht="14.4" customHeight="1" x14ac:dyDescent="0.3">
      <c r="A6" s="818" t="s">
        <v>5734</v>
      </c>
      <c r="B6" s="845">
        <v>2265</v>
      </c>
      <c r="C6" s="804">
        <v>1.257634647418101</v>
      </c>
      <c r="D6" s="845">
        <v>1801</v>
      </c>
      <c r="E6" s="804">
        <v>1</v>
      </c>
      <c r="F6" s="845">
        <v>1000</v>
      </c>
      <c r="G6" s="809">
        <v>0.55524708495280395</v>
      </c>
      <c r="H6" s="845"/>
      <c r="I6" s="804"/>
      <c r="J6" s="845"/>
      <c r="K6" s="804"/>
      <c r="L6" s="845"/>
      <c r="M6" s="809"/>
      <c r="N6" s="845"/>
      <c r="O6" s="804"/>
      <c r="P6" s="845"/>
      <c r="Q6" s="804"/>
      <c r="R6" s="845"/>
      <c r="S6" s="231"/>
    </row>
    <row r="7" spans="1:19" ht="14.4" customHeight="1" x14ac:dyDescent="0.3">
      <c r="A7" s="757" t="s">
        <v>5735</v>
      </c>
      <c r="B7" s="847">
        <v>2179</v>
      </c>
      <c r="C7" s="727">
        <v>3.4587301587301589</v>
      </c>
      <c r="D7" s="847">
        <v>630</v>
      </c>
      <c r="E7" s="727">
        <v>1</v>
      </c>
      <c r="F7" s="847">
        <v>881</v>
      </c>
      <c r="G7" s="745">
        <v>1.3984126984126983</v>
      </c>
      <c r="H7" s="847"/>
      <c r="I7" s="727"/>
      <c r="J7" s="847"/>
      <c r="K7" s="727"/>
      <c r="L7" s="847"/>
      <c r="M7" s="745"/>
      <c r="N7" s="847"/>
      <c r="O7" s="727"/>
      <c r="P7" s="847"/>
      <c r="Q7" s="727"/>
      <c r="R7" s="847"/>
      <c r="S7" s="768"/>
    </row>
    <row r="8" spans="1:19" ht="14.4" customHeight="1" x14ac:dyDescent="0.3">
      <c r="A8" s="757" t="s">
        <v>5736</v>
      </c>
      <c r="B8" s="847">
        <v>1173</v>
      </c>
      <c r="C8" s="727">
        <v>1.0915080118363019</v>
      </c>
      <c r="D8" s="847">
        <v>1074.6599999999999</v>
      </c>
      <c r="E8" s="727">
        <v>1</v>
      </c>
      <c r="F8" s="847">
        <v>1605</v>
      </c>
      <c r="G8" s="745">
        <v>1.4934956172184692</v>
      </c>
      <c r="H8" s="847"/>
      <c r="I8" s="727"/>
      <c r="J8" s="847"/>
      <c r="K8" s="727"/>
      <c r="L8" s="847"/>
      <c r="M8" s="745"/>
      <c r="N8" s="847"/>
      <c r="O8" s="727"/>
      <c r="P8" s="847"/>
      <c r="Q8" s="727"/>
      <c r="R8" s="847"/>
      <c r="S8" s="768"/>
    </row>
    <row r="9" spans="1:19" ht="14.4" customHeight="1" x14ac:dyDescent="0.3">
      <c r="A9" s="757" t="s">
        <v>5737</v>
      </c>
      <c r="B9" s="847">
        <v>354</v>
      </c>
      <c r="C9" s="727">
        <v>0.56279809220985688</v>
      </c>
      <c r="D9" s="847">
        <v>629</v>
      </c>
      <c r="E9" s="727">
        <v>1</v>
      </c>
      <c r="F9" s="847">
        <v>756</v>
      </c>
      <c r="G9" s="745">
        <v>1.2019077901430844</v>
      </c>
      <c r="H9" s="847"/>
      <c r="I9" s="727"/>
      <c r="J9" s="847"/>
      <c r="K9" s="727"/>
      <c r="L9" s="847"/>
      <c r="M9" s="745"/>
      <c r="N9" s="847"/>
      <c r="O9" s="727"/>
      <c r="P9" s="847"/>
      <c r="Q9" s="727"/>
      <c r="R9" s="847"/>
      <c r="S9" s="768"/>
    </row>
    <row r="10" spans="1:19" ht="14.4" customHeight="1" x14ac:dyDescent="0.3">
      <c r="A10" s="757" t="s">
        <v>5738</v>
      </c>
      <c r="B10" s="847">
        <v>235</v>
      </c>
      <c r="C10" s="727">
        <v>1.8650793650793651</v>
      </c>
      <c r="D10" s="847">
        <v>126</v>
      </c>
      <c r="E10" s="727">
        <v>1</v>
      </c>
      <c r="F10" s="847"/>
      <c r="G10" s="745"/>
      <c r="H10" s="847"/>
      <c r="I10" s="727"/>
      <c r="J10" s="847"/>
      <c r="K10" s="727"/>
      <c r="L10" s="847"/>
      <c r="M10" s="745"/>
      <c r="N10" s="847"/>
      <c r="O10" s="727"/>
      <c r="P10" s="847"/>
      <c r="Q10" s="727"/>
      <c r="R10" s="847"/>
      <c r="S10" s="768"/>
    </row>
    <row r="11" spans="1:19" ht="14.4" customHeight="1" x14ac:dyDescent="0.3">
      <c r="A11" s="757" t="s">
        <v>5739</v>
      </c>
      <c r="B11" s="847">
        <v>1766</v>
      </c>
      <c r="C11" s="727">
        <v>0.36904455910041734</v>
      </c>
      <c r="D11" s="847">
        <v>4785.33</v>
      </c>
      <c r="E11" s="727">
        <v>1</v>
      </c>
      <c r="F11" s="847">
        <v>745</v>
      </c>
      <c r="G11" s="745">
        <v>0.1556841429953629</v>
      </c>
      <c r="H11" s="847"/>
      <c r="I11" s="727"/>
      <c r="J11" s="847"/>
      <c r="K11" s="727"/>
      <c r="L11" s="847"/>
      <c r="M11" s="745"/>
      <c r="N11" s="847"/>
      <c r="O11" s="727"/>
      <c r="P11" s="847"/>
      <c r="Q11" s="727"/>
      <c r="R11" s="847"/>
      <c r="S11" s="768"/>
    </row>
    <row r="12" spans="1:19" ht="14.4" customHeight="1" x14ac:dyDescent="0.3">
      <c r="A12" s="757" t="s">
        <v>5740</v>
      </c>
      <c r="B12" s="847">
        <v>1296</v>
      </c>
      <c r="C12" s="727">
        <v>4.2722927311686171E-2</v>
      </c>
      <c r="D12" s="847">
        <v>30335</v>
      </c>
      <c r="E12" s="727">
        <v>1</v>
      </c>
      <c r="F12" s="847">
        <v>881</v>
      </c>
      <c r="G12" s="745">
        <v>2.9042360309873085E-2</v>
      </c>
      <c r="H12" s="847"/>
      <c r="I12" s="727"/>
      <c r="J12" s="847">
        <v>55457.32</v>
      </c>
      <c r="K12" s="727">
        <v>1</v>
      </c>
      <c r="L12" s="847"/>
      <c r="M12" s="745"/>
      <c r="N12" s="847"/>
      <c r="O12" s="727"/>
      <c r="P12" s="847"/>
      <c r="Q12" s="727"/>
      <c r="R12" s="847"/>
      <c r="S12" s="768"/>
    </row>
    <row r="13" spans="1:19" ht="14.4" customHeight="1" x14ac:dyDescent="0.3">
      <c r="A13" s="757" t="s">
        <v>5741</v>
      </c>
      <c r="B13" s="847">
        <v>236</v>
      </c>
      <c r="C13" s="727">
        <v>0.83002145394436044</v>
      </c>
      <c r="D13" s="847">
        <v>284.33</v>
      </c>
      <c r="E13" s="727">
        <v>1</v>
      </c>
      <c r="F13" s="847"/>
      <c r="G13" s="745"/>
      <c r="H13" s="847"/>
      <c r="I13" s="727"/>
      <c r="J13" s="847"/>
      <c r="K13" s="727"/>
      <c r="L13" s="847"/>
      <c r="M13" s="745"/>
      <c r="N13" s="847"/>
      <c r="O13" s="727"/>
      <c r="P13" s="847"/>
      <c r="Q13" s="727"/>
      <c r="R13" s="847"/>
      <c r="S13" s="768"/>
    </row>
    <row r="14" spans="1:19" ht="14.4" customHeight="1" x14ac:dyDescent="0.3">
      <c r="A14" s="757" t="s">
        <v>5742</v>
      </c>
      <c r="B14" s="847">
        <v>27279</v>
      </c>
      <c r="C14" s="727">
        <v>0.84015522498383077</v>
      </c>
      <c r="D14" s="847">
        <v>32469</v>
      </c>
      <c r="E14" s="727">
        <v>1</v>
      </c>
      <c r="F14" s="847">
        <v>25531</v>
      </c>
      <c r="G14" s="745">
        <v>0.78631925836952166</v>
      </c>
      <c r="H14" s="847"/>
      <c r="I14" s="727"/>
      <c r="J14" s="847"/>
      <c r="K14" s="727"/>
      <c r="L14" s="847"/>
      <c r="M14" s="745"/>
      <c r="N14" s="847"/>
      <c r="O14" s="727"/>
      <c r="P14" s="847"/>
      <c r="Q14" s="727"/>
      <c r="R14" s="847"/>
      <c r="S14" s="768"/>
    </row>
    <row r="15" spans="1:19" ht="14.4" customHeight="1" x14ac:dyDescent="0.3">
      <c r="A15" s="757" t="s">
        <v>5743</v>
      </c>
      <c r="B15" s="847">
        <v>470</v>
      </c>
      <c r="C15" s="727"/>
      <c r="D15" s="847"/>
      <c r="E15" s="727"/>
      <c r="F15" s="847">
        <v>526</v>
      </c>
      <c r="G15" s="745"/>
      <c r="H15" s="847"/>
      <c r="I15" s="727"/>
      <c r="J15" s="847"/>
      <c r="K15" s="727"/>
      <c r="L15" s="847"/>
      <c r="M15" s="745"/>
      <c r="N15" s="847"/>
      <c r="O15" s="727"/>
      <c r="P15" s="847"/>
      <c r="Q15" s="727"/>
      <c r="R15" s="847"/>
      <c r="S15" s="768"/>
    </row>
    <row r="16" spans="1:19" ht="14.4" customHeight="1" x14ac:dyDescent="0.3">
      <c r="A16" s="757" t="s">
        <v>5744</v>
      </c>
      <c r="B16" s="847">
        <v>706</v>
      </c>
      <c r="C16" s="727">
        <v>5.6031746031746028</v>
      </c>
      <c r="D16" s="847">
        <v>126</v>
      </c>
      <c r="E16" s="727">
        <v>1</v>
      </c>
      <c r="F16" s="847">
        <v>754</v>
      </c>
      <c r="G16" s="745">
        <v>5.9841269841269842</v>
      </c>
      <c r="H16" s="847"/>
      <c r="I16" s="727"/>
      <c r="J16" s="847"/>
      <c r="K16" s="727"/>
      <c r="L16" s="847"/>
      <c r="M16" s="745"/>
      <c r="N16" s="847"/>
      <c r="O16" s="727"/>
      <c r="P16" s="847"/>
      <c r="Q16" s="727"/>
      <c r="R16" s="847"/>
      <c r="S16" s="768"/>
    </row>
    <row r="17" spans="1:19" ht="14.4" customHeight="1" x14ac:dyDescent="0.3">
      <c r="A17" s="757" t="s">
        <v>5745</v>
      </c>
      <c r="B17" s="847"/>
      <c r="C17" s="727"/>
      <c r="D17" s="847">
        <v>252</v>
      </c>
      <c r="E17" s="727">
        <v>1</v>
      </c>
      <c r="F17" s="847">
        <v>126</v>
      </c>
      <c r="G17" s="745">
        <v>0.5</v>
      </c>
      <c r="H17" s="847"/>
      <c r="I17" s="727"/>
      <c r="J17" s="847"/>
      <c r="K17" s="727"/>
      <c r="L17" s="847"/>
      <c r="M17" s="745"/>
      <c r="N17" s="847"/>
      <c r="O17" s="727"/>
      <c r="P17" s="847"/>
      <c r="Q17" s="727"/>
      <c r="R17" s="847"/>
      <c r="S17" s="768"/>
    </row>
    <row r="18" spans="1:19" ht="14.4" customHeight="1" x14ac:dyDescent="0.3">
      <c r="A18" s="757" t="s">
        <v>5746</v>
      </c>
      <c r="B18" s="847">
        <v>118</v>
      </c>
      <c r="C18" s="727">
        <v>0.52444444444444449</v>
      </c>
      <c r="D18" s="847">
        <v>225</v>
      </c>
      <c r="E18" s="727">
        <v>1</v>
      </c>
      <c r="F18" s="847">
        <v>126</v>
      </c>
      <c r="G18" s="745">
        <v>0.56000000000000005</v>
      </c>
      <c r="H18" s="847"/>
      <c r="I18" s="727"/>
      <c r="J18" s="847"/>
      <c r="K18" s="727"/>
      <c r="L18" s="847"/>
      <c r="M18" s="745"/>
      <c r="N18" s="847"/>
      <c r="O18" s="727"/>
      <c r="P18" s="847"/>
      <c r="Q18" s="727"/>
      <c r="R18" s="847"/>
      <c r="S18" s="768"/>
    </row>
    <row r="19" spans="1:19" ht="14.4" customHeight="1" x14ac:dyDescent="0.3">
      <c r="A19" s="757" t="s">
        <v>5747</v>
      </c>
      <c r="B19" s="847">
        <v>353</v>
      </c>
      <c r="C19" s="727">
        <v>0.27897860637146044</v>
      </c>
      <c r="D19" s="847">
        <v>1265.33</v>
      </c>
      <c r="E19" s="727">
        <v>1</v>
      </c>
      <c r="F19" s="847">
        <v>1631</v>
      </c>
      <c r="G19" s="745">
        <v>1.2889918045094957</v>
      </c>
      <c r="H19" s="847"/>
      <c r="I19" s="727"/>
      <c r="J19" s="847"/>
      <c r="K19" s="727"/>
      <c r="L19" s="847"/>
      <c r="M19" s="745"/>
      <c r="N19" s="847"/>
      <c r="O19" s="727"/>
      <c r="P19" s="847"/>
      <c r="Q19" s="727"/>
      <c r="R19" s="847"/>
      <c r="S19" s="768"/>
    </row>
    <row r="20" spans="1:19" ht="14.4" customHeight="1" x14ac:dyDescent="0.3">
      <c r="A20" s="757" t="s">
        <v>5748</v>
      </c>
      <c r="B20" s="847">
        <v>1203</v>
      </c>
      <c r="C20" s="727">
        <v>0.70889805539186801</v>
      </c>
      <c r="D20" s="847">
        <v>1697</v>
      </c>
      <c r="E20" s="727">
        <v>1</v>
      </c>
      <c r="F20" s="847">
        <v>1064</v>
      </c>
      <c r="G20" s="745">
        <v>0.62698880377136124</v>
      </c>
      <c r="H20" s="847"/>
      <c r="I20" s="727"/>
      <c r="J20" s="847"/>
      <c r="K20" s="727"/>
      <c r="L20" s="847"/>
      <c r="M20" s="745"/>
      <c r="N20" s="847"/>
      <c r="O20" s="727"/>
      <c r="P20" s="847"/>
      <c r="Q20" s="727"/>
      <c r="R20" s="847"/>
      <c r="S20" s="768"/>
    </row>
    <row r="21" spans="1:19" ht="14.4" customHeight="1" x14ac:dyDescent="0.3">
      <c r="A21" s="757" t="s">
        <v>5749</v>
      </c>
      <c r="B21" s="847">
        <v>2593</v>
      </c>
      <c r="C21" s="727">
        <v>0.8707186030893217</v>
      </c>
      <c r="D21" s="847">
        <v>2978</v>
      </c>
      <c r="E21" s="727">
        <v>1</v>
      </c>
      <c r="F21" s="847">
        <v>2760</v>
      </c>
      <c r="G21" s="745">
        <v>0.92679650772330424</v>
      </c>
      <c r="H21" s="847"/>
      <c r="I21" s="727"/>
      <c r="J21" s="847"/>
      <c r="K21" s="727"/>
      <c r="L21" s="847"/>
      <c r="M21" s="745"/>
      <c r="N21" s="847"/>
      <c r="O21" s="727"/>
      <c r="P21" s="847"/>
      <c r="Q21" s="727"/>
      <c r="R21" s="847"/>
      <c r="S21" s="768"/>
    </row>
    <row r="22" spans="1:19" ht="14.4" customHeight="1" x14ac:dyDescent="0.3">
      <c r="A22" s="757" t="s">
        <v>5750</v>
      </c>
      <c r="B22" s="847">
        <v>236</v>
      </c>
      <c r="C22" s="727"/>
      <c r="D22" s="847"/>
      <c r="E22" s="727"/>
      <c r="F22" s="847">
        <v>502</v>
      </c>
      <c r="G22" s="745"/>
      <c r="H22" s="847"/>
      <c r="I22" s="727"/>
      <c r="J22" s="847"/>
      <c r="K22" s="727"/>
      <c r="L22" s="847"/>
      <c r="M22" s="745"/>
      <c r="N22" s="847"/>
      <c r="O22" s="727"/>
      <c r="P22" s="847"/>
      <c r="Q22" s="727"/>
      <c r="R22" s="847"/>
      <c r="S22" s="768"/>
    </row>
    <row r="23" spans="1:19" ht="14.4" customHeight="1" x14ac:dyDescent="0.3">
      <c r="A23" s="757" t="s">
        <v>5751</v>
      </c>
      <c r="B23" s="847">
        <v>471</v>
      </c>
      <c r="C23" s="727">
        <v>0.62466843501326264</v>
      </c>
      <c r="D23" s="847">
        <v>754</v>
      </c>
      <c r="E23" s="727">
        <v>1</v>
      </c>
      <c r="F23" s="847">
        <v>378</v>
      </c>
      <c r="G23" s="745">
        <v>0.50132625994694957</v>
      </c>
      <c r="H23" s="847"/>
      <c r="I23" s="727"/>
      <c r="J23" s="847"/>
      <c r="K23" s="727"/>
      <c r="L23" s="847"/>
      <c r="M23" s="745"/>
      <c r="N23" s="847"/>
      <c r="O23" s="727"/>
      <c r="P23" s="847"/>
      <c r="Q23" s="727"/>
      <c r="R23" s="847"/>
      <c r="S23" s="768"/>
    </row>
    <row r="24" spans="1:19" ht="14.4" customHeight="1" x14ac:dyDescent="0.3">
      <c r="A24" s="757" t="s">
        <v>5752</v>
      </c>
      <c r="B24" s="847">
        <v>738</v>
      </c>
      <c r="C24" s="727">
        <v>1.9523809523809523</v>
      </c>
      <c r="D24" s="847">
        <v>378</v>
      </c>
      <c r="E24" s="727">
        <v>1</v>
      </c>
      <c r="F24" s="847">
        <v>126</v>
      </c>
      <c r="G24" s="745">
        <v>0.33333333333333331</v>
      </c>
      <c r="H24" s="847"/>
      <c r="I24" s="727"/>
      <c r="J24" s="847"/>
      <c r="K24" s="727"/>
      <c r="L24" s="847"/>
      <c r="M24" s="745"/>
      <c r="N24" s="847"/>
      <c r="O24" s="727"/>
      <c r="P24" s="847"/>
      <c r="Q24" s="727"/>
      <c r="R24" s="847"/>
      <c r="S24" s="768"/>
    </row>
    <row r="25" spans="1:19" ht="14.4" customHeight="1" x14ac:dyDescent="0.3">
      <c r="A25" s="757" t="s">
        <v>5753</v>
      </c>
      <c r="B25" s="847">
        <v>7181</v>
      </c>
      <c r="C25" s="727">
        <v>0.70376707965573138</v>
      </c>
      <c r="D25" s="847">
        <v>10203.66</v>
      </c>
      <c r="E25" s="727">
        <v>1</v>
      </c>
      <c r="F25" s="847">
        <v>8490</v>
      </c>
      <c r="G25" s="745">
        <v>0.83205438048700175</v>
      </c>
      <c r="H25" s="847"/>
      <c r="I25" s="727"/>
      <c r="J25" s="847"/>
      <c r="K25" s="727"/>
      <c r="L25" s="847"/>
      <c r="M25" s="745"/>
      <c r="N25" s="847"/>
      <c r="O25" s="727"/>
      <c r="P25" s="847"/>
      <c r="Q25" s="727"/>
      <c r="R25" s="847"/>
      <c r="S25" s="768"/>
    </row>
    <row r="26" spans="1:19" ht="14.4" customHeight="1" x14ac:dyDescent="0.3">
      <c r="A26" s="757" t="s">
        <v>5754</v>
      </c>
      <c r="B26" s="847">
        <v>9379</v>
      </c>
      <c r="C26" s="727">
        <v>0.75030019207492926</v>
      </c>
      <c r="D26" s="847">
        <v>12500.33</v>
      </c>
      <c r="E26" s="727">
        <v>1</v>
      </c>
      <c r="F26" s="847">
        <v>17371</v>
      </c>
      <c r="G26" s="745">
        <v>1.3896433134165258</v>
      </c>
      <c r="H26" s="847"/>
      <c r="I26" s="727"/>
      <c r="J26" s="847"/>
      <c r="K26" s="727"/>
      <c r="L26" s="847"/>
      <c r="M26" s="745"/>
      <c r="N26" s="847"/>
      <c r="O26" s="727"/>
      <c r="P26" s="847"/>
      <c r="Q26" s="727"/>
      <c r="R26" s="847"/>
      <c r="S26" s="768"/>
    </row>
    <row r="27" spans="1:19" ht="14.4" customHeight="1" x14ac:dyDescent="0.3">
      <c r="A27" s="757" t="s">
        <v>1839</v>
      </c>
      <c r="B27" s="847">
        <v>19505258</v>
      </c>
      <c r="C27" s="727">
        <v>1.0324398685133946</v>
      </c>
      <c r="D27" s="847">
        <v>18892391.309999999</v>
      </c>
      <c r="E27" s="727">
        <v>1</v>
      </c>
      <c r="F27" s="847">
        <v>18883415.990000002</v>
      </c>
      <c r="G27" s="745">
        <v>0.99952492408966531</v>
      </c>
      <c r="H27" s="847">
        <v>10162105.970000008</v>
      </c>
      <c r="I27" s="727">
        <v>0.90486537279652313</v>
      </c>
      <c r="J27" s="847">
        <v>11230517.020000011</v>
      </c>
      <c r="K27" s="727">
        <v>1</v>
      </c>
      <c r="L27" s="847">
        <v>12363879.260000017</v>
      </c>
      <c r="M27" s="745">
        <v>1.1009180822202258</v>
      </c>
      <c r="N27" s="847"/>
      <c r="O27" s="727"/>
      <c r="P27" s="847"/>
      <c r="Q27" s="727"/>
      <c r="R27" s="847"/>
      <c r="S27" s="768"/>
    </row>
    <row r="28" spans="1:19" ht="14.4" customHeight="1" x14ac:dyDescent="0.3">
      <c r="A28" s="757" t="s">
        <v>5755</v>
      </c>
      <c r="B28" s="847">
        <v>464</v>
      </c>
      <c r="C28" s="727">
        <v>1.8412698412698412</v>
      </c>
      <c r="D28" s="847">
        <v>252</v>
      </c>
      <c r="E28" s="727">
        <v>1</v>
      </c>
      <c r="F28" s="847">
        <v>1386</v>
      </c>
      <c r="G28" s="745">
        <v>5.5</v>
      </c>
      <c r="H28" s="847"/>
      <c r="I28" s="727"/>
      <c r="J28" s="847"/>
      <c r="K28" s="727"/>
      <c r="L28" s="847"/>
      <c r="M28" s="745"/>
      <c r="N28" s="847"/>
      <c r="O28" s="727"/>
      <c r="P28" s="847"/>
      <c r="Q28" s="727"/>
      <c r="R28" s="847"/>
      <c r="S28" s="768"/>
    </row>
    <row r="29" spans="1:19" ht="14.4" customHeight="1" x14ac:dyDescent="0.3">
      <c r="A29" s="757" t="s">
        <v>5756</v>
      </c>
      <c r="B29" s="847">
        <v>236</v>
      </c>
      <c r="C29" s="727"/>
      <c r="D29" s="847"/>
      <c r="E29" s="727"/>
      <c r="F29" s="847">
        <v>372</v>
      </c>
      <c r="G29" s="745"/>
      <c r="H29" s="847"/>
      <c r="I29" s="727"/>
      <c r="J29" s="847"/>
      <c r="K29" s="727"/>
      <c r="L29" s="847"/>
      <c r="M29" s="745"/>
      <c r="N29" s="847"/>
      <c r="O29" s="727"/>
      <c r="P29" s="847"/>
      <c r="Q29" s="727"/>
      <c r="R29" s="847"/>
      <c r="S29" s="768"/>
    </row>
    <row r="30" spans="1:19" ht="14.4" customHeight="1" thickBot="1" x14ac:dyDescent="0.35">
      <c r="A30" s="851" t="s">
        <v>5757</v>
      </c>
      <c r="B30" s="849">
        <v>1298</v>
      </c>
      <c r="C30" s="734">
        <v>0.2048611111111111</v>
      </c>
      <c r="D30" s="849">
        <v>6336</v>
      </c>
      <c r="E30" s="734">
        <v>1</v>
      </c>
      <c r="F30" s="849">
        <v>252</v>
      </c>
      <c r="G30" s="746">
        <v>3.9772727272727272E-2</v>
      </c>
      <c r="H30" s="849"/>
      <c r="I30" s="734"/>
      <c r="J30" s="849"/>
      <c r="K30" s="734"/>
      <c r="L30" s="849"/>
      <c r="M30" s="746"/>
      <c r="N30" s="849"/>
      <c r="O30" s="734"/>
      <c r="P30" s="849"/>
      <c r="Q30" s="734"/>
      <c r="R30" s="849"/>
      <c r="S30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7243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320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21897.96</v>
      </c>
      <c r="G3" s="208">
        <f t="shared" si="0"/>
        <v>29729592.970000014</v>
      </c>
      <c r="H3" s="208"/>
      <c r="I3" s="208"/>
      <c r="J3" s="208">
        <f t="shared" si="0"/>
        <v>22033.719999999994</v>
      </c>
      <c r="K3" s="208">
        <f t="shared" si="0"/>
        <v>30287467.289999973</v>
      </c>
      <c r="L3" s="208"/>
      <c r="M3" s="208"/>
      <c r="N3" s="208">
        <f t="shared" si="0"/>
        <v>23573.05</v>
      </c>
      <c r="O3" s="208">
        <f t="shared" si="0"/>
        <v>31314558.25</v>
      </c>
      <c r="P3" s="79">
        <f>IF(K3=0,0,O3/K3)</f>
        <v>1.0339114178866697</v>
      </c>
      <c r="Q3" s="209">
        <f>IF(N3=0,0,O3/N3)</f>
        <v>1328.4050324417078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5758</v>
      </c>
      <c r="B6" s="804" t="s">
        <v>5591</v>
      </c>
      <c r="C6" s="804" t="s">
        <v>5587</v>
      </c>
      <c r="D6" s="804" t="s">
        <v>5609</v>
      </c>
      <c r="E6" s="804" t="s">
        <v>5610</v>
      </c>
      <c r="F6" s="225">
        <v>1</v>
      </c>
      <c r="G6" s="225">
        <v>35</v>
      </c>
      <c r="H6" s="225"/>
      <c r="I6" s="225">
        <v>35</v>
      </c>
      <c r="J6" s="225"/>
      <c r="K6" s="225"/>
      <c r="L6" s="225"/>
      <c r="M6" s="225"/>
      <c r="N6" s="225"/>
      <c r="O6" s="225"/>
      <c r="P6" s="809"/>
      <c r="Q6" s="817"/>
    </row>
    <row r="7" spans="1:17" ht="14.4" customHeight="1" x14ac:dyDescent="0.3">
      <c r="A7" s="726" t="s">
        <v>5758</v>
      </c>
      <c r="B7" s="727" t="s">
        <v>5591</v>
      </c>
      <c r="C7" s="727" t="s">
        <v>5587</v>
      </c>
      <c r="D7" s="727" t="s">
        <v>5624</v>
      </c>
      <c r="E7" s="727" t="s">
        <v>5625</v>
      </c>
      <c r="F7" s="731"/>
      <c r="G7" s="731"/>
      <c r="H7" s="731"/>
      <c r="I7" s="731"/>
      <c r="J7" s="731">
        <v>1</v>
      </c>
      <c r="K7" s="731">
        <v>99</v>
      </c>
      <c r="L7" s="731">
        <v>1</v>
      </c>
      <c r="M7" s="731">
        <v>99</v>
      </c>
      <c r="N7" s="731"/>
      <c r="O7" s="731"/>
      <c r="P7" s="745"/>
      <c r="Q7" s="732"/>
    </row>
    <row r="8" spans="1:17" ht="14.4" customHeight="1" x14ac:dyDescent="0.3">
      <c r="A8" s="726" t="s">
        <v>5758</v>
      </c>
      <c r="B8" s="727" t="s">
        <v>5591</v>
      </c>
      <c r="C8" s="727" t="s">
        <v>5587</v>
      </c>
      <c r="D8" s="727" t="s">
        <v>5628</v>
      </c>
      <c r="E8" s="727" t="s">
        <v>5629</v>
      </c>
      <c r="F8" s="731">
        <v>8</v>
      </c>
      <c r="G8" s="731">
        <v>944</v>
      </c>
      <c r="H8" s="731">
        <v>1.4984126984126984</v>
      </c>
      <c r="I8" s="731">
        <v>118</v>
      </c>
      <c r="J8" s="731">
        <v>5</v>
      </c>
      <c r="K8" s="731">
        <v>630</v>
      </c>
      <c r="L8" s="731">
        <v>1</v>
      </c>
      <c r="M8" s="731">
        <v>126</v>
      </c>
      <c r="N8" s="731">
        <v>3</v>
      </c>
      <c r="O8" s="731">
        <v>378</v>
      </c>
      <c r="P8" s="745">
        <v>0.6</v>
      </c>
      <c r="Q8" s="732">
        <v>126</v>
      </c>
    </row>
    <row r="9" spans="1:17" ht="14.4" customHeight="1" x14ac:dyDescent="0.3">
      <c r="A9" s="726" t="s">
        <v>5758</v>
      </c>
      <c r="B9" s="727" t="s">
        <v>5591</v>
      </c>
      <c r="C9" s="727" t="s">
        <v>5587</v>
      </c>
      <c r="D9" s="727" t="s">
        <v>5588</v>
      </c>
      <c r="E9" s="727" t="s">
        <v>5589</v>
      </c>
      <c r="F9" s="731">
        <v>5</v>
      </c>
      <c r="G9" s="731">
        <v>1175</v>
      </c>
      <c r="H9" s="731">
        <v>1.5604249667994687</v>
      </c>
      <c r="I9" s="731">
        <v>235</v>
      </c>
      <c r="J9" s="731">
        <v>3</v>
      </c>
      <c r="K9" s="731">
        <v>753</v>
      </c>
      <c r="L9" s="731">
        <v>1</v>
      </c>
      <c r="M9" s="731">
        <v>251</v>
      </c>
      <c r="N9" s="731">
        <v>2</v>
      </c>
      <c r="O9" s="731">
        <v>502</v>
      </c>
      <c r="P9" s="745">
        <v>0.66666666666666663</v>
      </c>
      <c r="Q9" s="732">
        <v>251</v>
      </c>
    </row>
    <row r="10" spans="1:17" ht="14.4" customHeight="1" x14ac:dyDescent="0.3">
      <c r="A10" s="726" t="s">
        <v>5758</v>
      </c>
      <c r="B10" s="727" t="s">
        <v>5591</v>
      </c>
      <c r="C10" s="727" t="s">
        <v>5587</v>
      </c>
      <c r="D10" s="727" t="s">
        <v>5679</v>
      </c>
      <c r="E10" s="727" t="s">
        <v>5680</v>
      </c>
      <c r="F10" s="731"/>
      <c r="G10" s="731"/>
      <c r="H10" s="731"/>
      <c r="I10" s="731"/>
      <c r="J10" s="731"/>
      <c r="K10" s="731"/>
      <c r="L10" s="731"/>
      <c r="M10" s="731"/>
      <c r="N10" s="731">
        <v>1</v>
      </c>
      <c r="O10" s="731">
        <v>120</v>
      </c>
      <c r="P10" s="745"/>
      <c r="Q10" s="732">
        <v>120</v>
      </c>
    </row>
    <row r="11" spans="1:17" ht="14.4" customHeight="1" x14ac:dyDescent="0.3">
      <c r="A11" s="726" t="s">
        <v>5758</v>
      </c>
      <c r="B11" s="727" t="s">
        <v>5591</v>
      </c>
      <c r="C11" s="727" t="s">
        <v>5587</v>
      </c>
      <c r="D11" s="727" t="s">
        <v>5691</v>
      </c>
      <c r="E11" s="727" t="s">
        <v>5692</v>
      </c>
      <c r="F11" s="731"/>
      <c r="G11" s="731"/>
      <c r="H11" s="731"/>
      <c r="I11" s="731"/>
      <c r="J11" s="731">
        <v>1</v>
      </c>
      <c r="K11" s="731">
        <v>319</v>
      </c>
      <c r="L11" s="731">
        <v>1</v>
      </c>
      <c r="M11" s="731">
        <v>319</v>
      </c>
      <c r="N11" s="731"/>
      <c r="O11" s="731"/>
      <c r="P11" s="745"/>
      <c r="Q11" s="732"/>
    </row>
    <row r="12" spans="1:17" ht="14.4" customHeight="1" x14ac:dyDescent="0.3">
      <c r="A12" s="726" t="s">
        <v>5758</v>
      </c>
      <c r="B12" s="727" t="s">
        <v>5591</v>
      </c>
      <c r="C12" s="727" t="s">
        <v>5587</v>
      </c>
      <c r="D12" s="727" t="s">
        <v>5697</v>
      </c>
      <c r="E12" s="727" t="s">
        <v>5698</v>
      </c>
      <c r="F12" s="731">
        <v>1</v>
      </c>
      <c r="G12" s="731">
        <v>111</v>
      </c>
      <c r="H12" s="731"/>
      <c r="I12" s="731">
        <v>111</v>
      </c>
      <c r="J12" s="731"/>
      <c r="K12" s="731"/>
      <c r="L12" s="731"/>
      <c r="M12" s="731"/>
      <c r="N12" s="731"/>
      <c r="O12" s="731"/>
      <c r="P12" s="745"/>
      <c r="Q12" s="732"/>
    </row>
    <row r="13" spans="1:17" ht="14.4" customHeight="1" x14ac:dyDescent="0.3">
      <c r="A13" s="726" t="s">
        <v>5759</v>
      </c>
      <c r="B13" s="727" t="s">
        <v>5591</v>
      </c>
      <c r="C13" s="727" t="s">
        <v>5587</v>
      </c>
      <c r="D13" s="727" t="s">
        <v>5609</v>
      </c>
      <c r="E13" s="727" t="s">
        <v>5610</v>
      </c>
      <c r="F13" s="731">
        <v>1</v>
      </c>
      <c r="G13" s="731">
        <v>35</v>
      </c>
      <c r="H13" s="731"/>
      <c r="I13" s="731">
        <v>35</v>
      </c>
      <c r="J13" s="731"/>
      <c r="K13" s="731"/>
      <c r="L13" s="731"/>
      <c r="M13" s="731"/>
      <c r="N13" s="731"/>
      <c r="O13" s="731"/>
      <c r="P13" s="745"/>
      <c r="Q13" s="732"/>
    </row>
    <row r="14" spans="1:17" ht="14.4" customHeight="1" x14ac:dyDescent="0.3">
      <c r="A14" s="726" t="s">
        <v>5759</v>
      </c>
      <c r="B14" s="727" t="s">
        <v>5591</v>
      </c>
      <c r="C14" s="727" t="s">
        <v>5587</v>
      </c>
      <c r="D14" s="727" t="s">
        <v>5624</v>
      </c>
      <c r="E14" s="727" t="s">
        <v>5625</v>
      </c>
      <c r="F14" s="731">
        <v>1</v>
      </c>
      <c r="G14" s="731">
        <v>95</v>
      </c>
      <c r="H14" s="731"/>
      <c r="I14" s="731">
        <v>95</v>
      </c>
      <c r="J14" s="731"/>
      <c r="K14" s="731"/>
      <c r="L14" s="731"/>
      <c r="M14" s="731"/>
      <c r="N14" s="731"/>
      <c r="O14" s="731"/>
      <c r="P14" s="745"/>
      <c r="Q14" s="732"/>
    </row>
    <row r="15" spans="1:17" ht="14.4" customHeight="1" x14ac:dyDescent="0.3">
      <c r="A15" s="726" t="s">
        <v>5759</v>
      </c>
      <c r="B15" s="727" t="s">
        <v>5591</v>
      </c>
      <c r="C15" s="727" t="s">
        <v>5587</v>
      </c>
      <c r="D15" s="727" t="s">
        <v>5626</v>
      </c>
      <c r="E15" s="727" t="s">
        <v>5627</v>
      </c>
      <c r="F15" s="731">
        <v>1</v>
      </c>
      <c r="G15" s="731">
        <v>93</v>
      </c>
      <c r="H15" s="731"/>
      <c r="I15" s="731">
        <v>93</v>
      </c>
      <c r="J15" s="731"/>
      <c r="K15" s="731"/>
      <c r="L15" s="731"/>
      <c r="M15" s="731"/>
      <c r="N15" s="731"/>
      <c r="O15" s="731"/>
      <c r="P15" s="745"/>
      <c r="Q15" s="732"/>
    </row>
    <row r="16" spans="1:17" ht="14.4" customHeight="1" x14ac:dyDescent="0.3">
      <c r="A16" s="726" t="s">
        <v>5759</v>
      </c>
      <c r="B16" s="727" t="s">
        <v>5591</v>
      </c>
      <c r="C16" s="727" t="s">
        <v>5587</v>
      </c>
      <c r="D16" s="727" t="s">
        <v>5628</v>
      </c>
      <c r="E16" s="727" t="s">
        <v>5629</v>
      </c>
      <c r="F16" s="731">
        <v>13</v>
      </c>
      <c r="G16" s="731">
        <v>1534</v>
      </c>
      <c r="H16" s="731">
        <v>2.4349206349206347</v>
      </c>
      <c r="I16" s="731">
        <v>118</v>
      </c>
      <c r="J16" s="731">
        <v>5</v>
      </c>
      <c r="K16" s="731">
        <v>630</v>
      </c>
      <c r="L16" s="731">
        <v>1</v>
      </c>
      <c r="M16" s="731">
        <v>126</v>
      </c>
      <c r="N16" s="731">
        <v>5</v>
      </c>
      <c r="O16" s="731">
        <v>630</v>
      </c>
      <c r="P16" s="745">
        <v>1</v>
      </c>
      <c r="Q16" s="732">
        <v>126</v>
      </c>
    </row>
    <row r="17" spans="1:17" ht="14.4" customHeight="1" x14ac:dyDescent="0.3">
      <c r="A17" s="726" t="s">
        <v>5759</v>
      </c>
      <c r="B17" s="727" t="s">
        <v>5591</v>
      </c>
      <c r="C17" s="727" t="s">
        <v>5587</v>
      </c>
      <c r="D17" s="727" t="s">
        <v>5588</v>
      </c>
      <c r="E17" s="727" t="s">
        <v>5589</v>
      </c>
      <c r="F17" s="731"/>
      <c r="G17" s="731"/>
      <c r="H17" s="731"/>
      <c r="I17" s="731"/>
      <c r="J17" s="731"/>
      <c r="K17" s="731"/>
      <c r="L17" s="731"/>
      <c r="M17" s="731"/>
      <c r="N17" s="731">
        <v>1</v>
      </c>
      <c r="O17" s="731">
        <v>251</v>
      </c>
      <c r="P17" s="745"/>
      <c r="Q17" s="732">
        <v>251</v>
      </c>
    </row>
    <row r="18" spans="1:17" ht="14.4" customHeight="1" x14ac:dyDescent="0.3">
      <c r="A18" s="726" t="s">
        <v>5759</v>
      </c>
      <c r="B18" s="727" t="s">
        <v>5591</v>
      </c>
      <c r="C18" s="727" t="s">
        <v>5587</v>
      </c>
      <c r="D18" s="727" t="s">
        <v>5691</v>
      </c>
      <c r="E18" s="727" t="s">
        <v>5692</v>
      </c>
      <c r="F18" s="731">
        <v>1</v>
      </c>
      <c r="G18" s="731">
        <v>311</v>
      </c>
      <c r="H18" s="731"/>
      <c r="I18" s="731">
        <v>311</v>
      </c>
      <c r="J18" s="731"/>
      <c r="K18" s="731"/>
      <c r="L18" s="731"/>
      <c r="M18" s="731"/>
      <c r="N18" s="731"/>
      <c r="O18" s="731"/>
      <c r="P18" s="745"/>
      <c r="Q18" s="732"/>
    </row>
    <row r="19" spans="1:17" ht="14.4" customHeight="1" x14ac:dyDescent="0.3">
      <c r="A19" s="726" t="s">
        <v>5759</v>
      </c>
      <c r="B19" s="727" t="s">
        <v>5591</v>
      </c>
      <c r="C19" s="727" t="s">
        <v>5587</v>
      </c>
      <c r="D19" s="727" t="s">
        <v>5697</v>
      </c>
      <c r="E19" s="727" t="s">
        <v>5698</v>
      </c>
      <c r="F19" s="731">
        <v>1</v>
      </c>
      <c r="G19" s="731">
        <v>111</v>
      </c>
      <c r="H19" s="731"/>
      <c r="I19" s="731">
        <v>111</v>
      </c>
      <c r="J19" s="731"/>
      <c r="K19" s="731"/>
      <c r="L19" s="731"/>
      <c r="M19" s="731"/>
      <c r="N19" s="731"/>
      <c r="O19" s="731"/>
      <c r="P19" s="745"/>
      <c r="Q19" s="732"/>
    </row>
    <row r="20" spans="1:17" ht="14.4" customHeight="1" x14ac:dyDescent="0.3">
      <c r="A20" s="726" t="s">
        <v>5760</v>
      </c>
      <c r="B20" s="727" t="s">
        <v>5591</v>
      </c>
      <c r="C20" s="727" t="s">
        <v>5587</v>
      </c>
      <c r="D20" s="727" t="s">
        <v>5626</v>
      </c>
      <c r="E20" s="727" t="s">
        <v>5627</v>
      </c>
      <c r="F20" s="731"/>
      <c r="G20" s="731"/>
      <c r="H20" s="731"/>
      <c r="I20" s="731"/>
      <c r="J20" s="731"/>
      <c r="K20" s="731"/>
      <c r="L20" s="731"/>
      <c r="M20" s="731"/>
      <c r="N20" s="731">
        <v>1</v>
      </c>
      <c r="O20" s="731">
        <v>97</v>
      </c>
      <c r="P20" s="745"/>
      <c r="Q20" s="732">
        <v>97</v>
      </c>
    </row>
    <row r="21" spans="1:17" ht="14.4" customHeight="1" x14ac:dyDescent="0.3">
      <c r="A21" s="726" t="s">
        <v>5760</v>
      </c>
      <c r="B21" s="727" t="s">
        <v>5591</v>
      </c>
      <c r="C21" s="727" t="s">
        <v>5587</v>
      </c>
      <c r="D21" s="727" t="s">
        <v>5628</v>
      </c>
      <c r="E21" s="727" t="s">
        <v>5629</v>
      </c>
      <c r="F21" s="731">
        <v>9</v>
      </c>
      <c r="G21" s="731">
        <v>1062</v>
      </c>
      <c r="H21" s="731">
        <v>1.0535714285714286</v>
      </c>
      <c r="I21" s="731">
        <v>118</v>
      </c>
      <c r="J21" s="731">
        <v>8</v>
      </c>
      <c r="K21" s="731">
        <v>1008</v>
      </c>
      <c r="L21" s="731">
        <v>1</v>
      </c>
      <c r="M21" s="731">
        <v>126</v>
      </c>
      <c r="N21" s="731">
        <v>4</v>
      </c>
      <c r="O21" s="731">
        <v>504</v>
      </c>
      <c r="P21" s="745">
        <v>0.5</v>
      </c>
      <c r="Q21" s="732">
        <v>126</v>
      </c>
    </row>
    <row r="22" spans="1:17" ht="14.4" customHeight="1" x14ac:dyDescent="0.3">
      <c r="A22" s="726" t="s">
        <v>5760</v>
      </c>
      <c r="B22" s="727" t="s">
        <v>5591</v>
      </c>
      <c r="C22" s="727" t="s">
        <v>5587</v>
      </c>
      <c r="D22" s="727" t="s">
        <v>5658</v>
      </c>
      <c r="E22" s="727" t="s">
        <v>5659</v>
      </c>
      <c r="F22" s="731"/>
      <c r="G22" s="731"/>
      <c r="H22" s="731"/>
      <c r="I22" s="731"/>
      <c r="J22" s="731">
        <v>2</v>
      </c>
      <c r="K22" s="731">
        <v>66.66</v>
      </c>
      <c r="L22" s="731">
        <v>1</v>
      </c>
      <c r="M22" s="731">
        <v>33.33</v>
      </c>
      <c r="N22" s="731"/>
      <c r="O22" s="731"/>
      <c r="P22" s="745"/>
      <c r="Q22" s="732"/>
    </row>
    <row r="23" spans="1:17" ht="14.4" customHeight="1" x14ac:dyDescent="0.3">
      <c r="A23" s="726" t="s">
        <v>5760</v>
      </c>
      <c r="B23" s="727" t="s">
        <v>5591</v>
      </c>
      <c r="C23" s="727" t="s">
        <v>5587</v>
      </c>
      <c r="D23" s="727" t="s">
        <v>5588</v>
      </c>
      <c r="E23" s="727" t="s">
        <v>5589</v>
      </c>
      <c r="F23" s="731"/>
      <c r="G23" s="731"/>
      <c r="H23" s="731"/>
      <c r="I23" s="731"/>
      <c r="J23" s="731"/>
      <c r="K23" s="731"/>
      <c r="L23" s="731"/>
      <c r="M23" s="731"/>
      <c r="N23" s="731">
        <v>4</v>
      </c>
      <c r="O23" s="731">
        <v>1004</v>
      </c>
      <c r="P23" s="745"/>
      <c r="Q23" s="732">
        <v>251</v>
      </c>
    </row>
    <row r="24" spans="1:17" ht="14.4" customHeight="1" x14ac:dyDescent="0.3">
      <c r="A24" s="726" t="s">
        <v>5760</v>
      </c>
      <c r="B24" s="727" t="s">
        <v>5591</v>
      </c>
      <c r="C24" s="727" t="s">
        <v>5587</v>
      </c>
      <c r="D24" s="727" t="s">
        <v>5697</v>
      </c>
      <c r="E24" s="727" t="s">
        <v>5698</v>
      </c>
      <c r="F24" s="731">
        <v>1</v>
      </c>
      <c r="G24" s="731">
        <v>111</v>
      </c>
      <c r="H24" s="731"/>
      <c r="I24" s="731">
        <v>111</v>
      </c>
      <c r="J24" s="731"/>
      <c r="K24" s="731"/>
      <c r="L24" s="731"/>
      <c r="M24" s="731"/>
      <c r="N24" s="731"/>
      <c r="O24" s="731"/>
      <c r="P24" s="745"/>
      <c r="Q24" s="732"/>
    </row>
    <row r="25" spans="1:17" ht="14.4" customHeight="1" x14ac:dyDescent="0.3">
      <c r="A25" s="726" t="s">
        <v>5761</v>
      </c>
      <c r="B25" s="727" t="s">
        <v>5591</v>
      </c>
      <c r="C25" s="727" t="s">
        <v>5587</v>
      </c>
      <c r="D25" s="727" t="s">
        <v>5628</v>
      </c>
      <c r="E25" s="727" t="s">
        <v>5629</v>
      </c>
      <c r="F25" s="731">
        <v>3</v>
      </c>
      <c r="G25" s="731">
        <v>354</v>
      </c>
      <c r="H25" s="731">
        <v>0.93650793650793651</v>
      </c>
      <c r="I25" s="731">
        <v>118</v>
      </c>
      <c r="J25" s="731">
        <v>3</v>
      </c>
      <c r="K25" s="731">
        <v>378</v>
      </c>
      <c r="L25" s="731">
        <v>1</v>
      </c>
      <c r="M25" s="731">
        <v>126</v>
      </c>
      <c r="N25" s="731">
        <v>6</v>
      </c>
      <c r="O25" s="731">
        <v>756</v>
      </c>
      <c r="P25" s="745">
        <v>2</v>
      </c>
      <c r="Q25" s="732">
        <v>126</v>
      </c>
    </row>
    <row r="26" spans="1:17" ht="14.4" customHeight="1" x14ac:dyDescent="0.3">
      <c r="A26" s="726" t="s">
        <v>5761</v>
      </c>
      <c r="B26" s="727" t="s">
        <v>5591</v>
      </c>
      <c r="C26" s="727" t="s">
        <v>5587</v>
      </c>
      <c r="D26" s="727" t="s">
        <v>5588</v>
      </c>
      <c r="E26" s="727" t="s">
        <v>5589</v>
      </c>
      <c r="F26" s="731"/>
      <c r="G26" s="731"/>
      <c r="H26" s="731"/>
      <c r="I26" s="731"/>
      <c r="J26" s="731">
        <v>1</v>
      </c>
      <c r="K26" s="731">
        <v>251</v>
      </c>
      <c r="L26" s="731">
        <v>1</v>
      </c>
      <c r="M26" s="731">
        <v>251</v>
      </c>
      <c r="N26" s="731"/>
      <c r="O26" s="731"/>
      <c r="P26" s="745"/>
      <c r="Q26" s="732"/>
    </row>
    <row r="27" spans="1:17" ht="14.4" customHeight="1" x14ac:dyDescent="0.3">
      <c r="A27" s="726" t="s">
        <v>5762</v>
      </c>
      <c r="B27" s="727" t="s">
        <v>5591</v>
      </c>
      <c r="C27" s="727" t="s">
        <v>5587</v>
      </c>
      <c r="D27" s="727" t="s">
        <v>5628</v>
      </c>
      <c r="E27" s="727" t="s">
        <v>5629</v>
      </c>
      <c r="F27" s="731"/>
      <c r="G27" s="731"/>
      <c r="H27" s="731"/>
      <c r="I27" s="731"/>
      <c r="J27" s="731">
        <v>1</v>
      </c>
      <c r="K27" s="731">
        <v>126</v>
      </c>
      <c r="L27" s="731">
        <v>1</v>
      </c>
      <c r="M27" s="731">
        <v>126</v>
      </c>
      <c r="N27" s="731"/>
      <c r="O27" s="731"/>
      <c r="P27" s="745"/>
      <c r="Q27" s="732"/>
    </row>
    <row r="28" spans="1:17" ht="14.4" customHeight="1" x14ac:dyDescent="0.3">
      <c r="A28" s="726" t="s">
        <v>5762</v>
      </c>
      <c r="B28" s="727" t="s">
        <v>5591</v>
      </c>
      <c r="C28" s="727" t="s">
        <v>5587</v>
      </c>
      <c r="D28" s="727" t="s">
        <v>5588</v>
      </c>
      <c r="E28" s="727" t="s">
        <v>5589</v>
      </c>
      <c r="F28" s="731">
        <v>1</v>
      </c>
      <c r="G28" s="731">
        <v>235</v>
      </c>
      <c r="H28" s="731"/>
      <c r="I28" s="731">
        <v>235</v>
      </c>
      <c r="J28" s="731"/>
      <c r="K28" s="731"/>
      <c r="L28" s="731"/>
      <c r="M28" s="731"/>
      <c r="N28" s="731"/>
      <c r="O28" s="731"/>
      <c r="P28" s="745"/>
      <c r="Q28" s="732"/>
    </row>
    <row r="29" spans="1:17" ht="14.4" customHeight="1" x14ac:dyDescent="0.3">
      <c r="A29" s="726" t="s">
        <v>5590</v>
      </c>
      <c r="B29" s="727" t="s">
        <v>5591</v>
      </c>
      <c r="C29" s="727" t="s">
        <v>5587</v>
      </c>
      <c r="D29" s="727" t="s">
        <v>5609</v>
      </c>
      <c r="E29" s="727" t="s">
        <v>5610</v>
      </c>
      <c r="F29" s="731">
        <v>1</v>
      </c>
      <c r="G29" s="731">
        <v>35</v>
      </c>
      <c r="H29" s="731"/>
      <c r="I29" s="731">
        <v>35</v>
      </c>
      <c r="J29" s="731"/>
      <c r="K29" s="731"/>
      <c r="L29" s="731"/>
      <c r="M29" s="731"/>
      <c r="N29" s="731"/>
      <c r="O29" s="731"/>
      <c r="P29" s="745"/>
      <c r="Q29" s="732"/>
    </row>
    <row r="30" spans="1:17" ht="14.4" customHeight="1" x14ac:dyDescent="0.3">
      <c r="A30" s="726" t="s">
        <v>5590</v>
      </c>
      <c r="B30" s="727" t="s">
        <v>5591</v>
      </c>
      <c r="C30" s="727" t="s">
        <v>5587</v>
      </c>
      <c r="D30" s="727" t="s">
        <v>5626</v>
      </c>
      <c r="E30" s="727" t="s">
        <v>5627</v>
      </c>
      <c r="F30" s="731"/>
      <c r="G30" s="731"/>
      <c r="H30" s="731"/>
      <c r="I30" s="731"/>
      <c r="J30" s="731">
        <v>1</v>
      </c>
      <c r="K30" s="731">
        <v>97</v>
      </c>
      <c r="L30" s="731">
        <v>1</v>
      </c>
      <c r="M30" s="731">
        <v>97</v>
      </c>
      <c r="N30" s="731"/>
      <c r="O30" s="731"/>
      <c r="P30" s="745"/>
      <c r="Q30" s="732"/>
    </row>
    <row r="31" spans="1:17" ht="14.4" customHeight="1" x14ac:dyDescent="0.3">
      <c r="A31" s="726" t="s">
        <v>5590</v>
      </c>
      <c r="B31" s="727" t="s">
        <v>5591</v>
      </c>
      <c r="C31" s="727" t="s">
        <v>5587</v>
      </c>
      <c r="D31" s="727" t="s">
        <v>5628</v>
      </c>
      <c r="E31" s="727" t="s">
        <v>5629</v>
      </c>
      <c r="F31" s="731">
        <v>8</v>
      </c>
      <c r="G31" s="731">
        <v>944</v>
      </c>
      <c r="H31" s="731">
        <v>0.68109668109668109</v>
      </c>
      <c r="I31" s="731">
        <v>118</v>
      </c>
      <c r="J31" s="731">
        <v>11</v>
      </c>
      <c r="K31" s="731">
        <v>1386</v>
      </c>
      <c r="L31" s="731">
        <v>1</v>
      </c>
      <c r="M31" s="731">
        <v>126</v>
      </c>
      <c r="N31" s="731">
        <v>5</v>
      </c>
      <c r="O31" s="731">
        <v>630</v>
      </c>
      <c r="P31" s="745">
        <v>0.45454545454545453</v>
      </c>
      <c r="Q31" s="732">
        <v>126</v>
      </c>
    </row>
    <row r="32" spans="1:17" ht="14.4" customHeight="1" x14ac:dyDescent="0.3">
      <c r="A32" s="726" t="s">
        <v>5590</v>
      </c>
      <c r="B32" s="727" t="s">
        <v>5591</v>
      </c>
      <c r="C32" s="727" t="s">
        <v>5587</v>
      </c>
      <c r="D32" s="727" t="s">
        <v>5644</v>
      </c>
      <c r="E32" s="727" t="s">
        <v>5645</v>
      </c>
      <c r="F32" s="731"/>
      <c r="G32" s="731"/>
      <c r="H32" s="731"/>
      <c r="I32" s="731"/>
      <c r="J32" s="731">
        <v>1</v>
      </c>
      <c r="K32" s="731">
        <v>1677</v>
      </c>
      <c r="L32" s="731">
        <v>1</v>
      </c>
      <c r="M32" s="731">
        <v>1677</v>
      </c>
      <c r="N32" s="731"/>
      <c r="O32" s="731"/>
      <c r="P32" s="745"/>
      <c r="Q32" s="732"/>
    </row>
    <row r="33" spans="1:17" ht="14.4" customHeight="1" x14ac:dyDescent="0.3">
      <c r="A33" s="726" t="s">
        <v>5590</v>
      </c>
      <c r="B33" s="727" t="s">
        <v>5591</v>
      </c>
      <c r="C33" s="727" t="s">
        <v>5587</v>
      </c>
      <c r="D33" s="727" t="s">
        <v>5658</v>
      </c>
      <c r="E33" s="727" t="s">
        <v>5659</v>
      </c>
      <c r="F33" s="731"/>
      <c r="G33" s="731"/>
      <c r="H33" s="731"/>
      <c r="I33" s="731"/>
      <c r="J33" s="731">
        <v>1</v>
      </c>
      <c r="K33" s="731">
        <v>33.33</v>
      </c>
      <c r="L33" s="731">
        <v>1</v>
      </c>
      <c r="M33" s="731">
        <v>33.33</v>
      </c>
      <c r="N33" s="731"/>
      <c r="O33" s="731"/>
      <c r="P33" s="745"/>
      <c r="Q33" s="732"/>
    </row>
    <row r="34" spans="1:17" ht="14.4" customHeight="1" x14ac:dyDescent="0.3">
      <c r="A34" s="726" t="s">
        <v>5590</v>
      </c>
      <c r="B34" s="727" t="s">
        <v>5591</v>
      </c>
      <c r="C34" s="727" t="s">
        <v>5587</v>
      </c>
      <c r="D34" s="727" t="s">
        <v>5664</v>
      </c>
      <c r="E34" s="727" t="s">
        <v>5665</v>
      </c>
      <c r="F34" s="731">
        <v>1</v>
      </c>
      <c r="G34" s="731">
        <v>82</v>
      </c>
      <c r="H34" s="731">
        <v>0.95348837209302328</v>
      </c>
      <c r="I34" s="731">
        <v>82</v>
      </c>
      <c r="J34" s="731">
        <v>1</v>
      </c>
      <c r="K34" s="731">
        <v>86</v>
      </c>
      <c r="L34" s="731">
        <v>1</v>
      </c>
      <c r="M34" s="731">
        <v>86</v>
      </c>
      <c r="N34" s="731"/>
      <c r="O34" s="731"/>
      <c r="P34" s="745"/>
      <c r="Q34" s="732"/>
    </row>
    <row r="35" spans="1:17" ht="14.4" customHeight="1" x14ac:dyDescent="0.3">
      <c r="A35" s="726" t="s">
        <v>5590</v>
      </c>
      <c r="B35" s="727" t="s">
        <v>5591</v>
      </c>
      <c r="C35" s="727" t="s">
        <v>5587</v>
      </c>
      <c r="D35" s="727" t="s">
        <v>5588</v>
      </c>
      <c r="E35" s="727" t="s">
        <v>5589</v>
      </c>
      <c r="F35" s="731">
        <v>3</v>
      </c>
      <c r="G35" s="731">
        <v>705</v>
      </c>
      <c r="H35" s="731">
        <v>0.46812749003984061</v>
      </c>
      <c r="I35" s="731">
        <v>235</v>
      </c>
      <c r="J35" s="731">
        <v>6</v>
      </c>
      <c r="K35" s="731">
        <v>1506</v>
      </c>
      <c r="L35" s="731">
        <v>1</v>
      </c>
      <c r="M35" s="731">
        <v>251</v>
      </c>
      <c r="N35" s="731"/>
      <c r="O35" s="731"/>
      <c r="P35" s="745"/>
      <c r="Q35" s="732"/>
    </row>
    <row r="36" spans="1:17" ht="14.4" customHeight="1" x14ac:dyDescent="0.3">
      <c r="A36" s="726" t="s">
        <v>5590</v>
      </c>
      <c r="B36" s="727" t="s">
        <v>5591</v>
      </c>
      <c r="C36" s="727" t="s">
        <v>5587</v>
      </c>
      <c r="D36" s="727" t="s">
        <v>5697</v>
      </c>
      <c r="E36" s="727" t="s">
        <v>5698</v>
      </c>
      <c r="F36" s="731"/>
      <c r="G36" s="731"/>
      <c r="H36" s="731"/>
      <c r="I36" s="731"/>
      <c r="J36" s="731"/>
      <c r="K36" s="731"/>
      <c r="L36" s="731"/>
      <c r="M36" s="731"/>
      <c r="N36" s="731">
        <v>1</v>
      </c>
      <c r="O36" s="731">
        <v>115</v>
      </c>
      <c r="P36" s="745"/>
      <c r="Q36" s="732">
        <v>115</v>
      </c>
    </row>
    <row r="37" spans="1:17" ht="14.4" customHeight="1" x14ac:dyDescent="0.3">
      <c r="A37" s="726" t="s">
        <v>5763</v>
      </c>
      <c r="B37" s="727" t="s">
        <v>5591</v>
      </c>
      <c r="C37" s="727" t="s">
        <v>5587</v>
      </c>
      <c r="D37" s="727" t="s">
        <v>5628</v>
      </c>
      <c r="E37" s="727" t="s">
        <v>5629</v>
      </c>
      <c r="F37" s="731">
        <v>7</v>
      </c>
      <c r="G37" s="731">
        <v>826</v>
      </c>
      <c r="H37" s="731"/>
      <c r="I37" s="731">
        <v>118</v>
      </c>
      <c r="J37" s="731"/>
      <c r="K37" s="731"/>
      <c r="L37" s="731"/>
      <c r="M37" s="731"/>
      <c r="N37" s="731">
        <v>5</v>
      </c>
      <c r="O37" s="731">
        <v>630</v>
      </c>
      <c r="P37" s="745"/>
      <c r="Q37" s="732">
        <v>126</v>
      </c>
    </row>
    <row r="38" spans="1:17" ht="14.4" customHeight="1" x14ac:dyDescent="0.3">
      <c r="A38" s="726" t="s">
        <v>5763</v>
      </c>
      <c r="B38" s="727" t="s">
        <v>5591</v>
      </c>
      <c r="C38" s="727" t="s">
        <v>5587</v>
      </c>
      <c r="D38" s="727" t="s">
        <v>5588</v>
      </c>
      <c r="E38" s="727" t="s">
        <v>5589</v>
      </c>
      <c r="F38" s="731">
        <v>2</v>
      </c>
      <c r="G38" s="731">
        <v>470</v>
      </c>
      <c r="H38" s="731"/>
      <c r="I38" s="731">
        <v>235</v>
      </c>
      <c r="J38" s="731"/>
      <c r="K38" s="731"/>
      <c r="L38" s="731"/>
      <c r="M38" s="731"/>
      <c r="N38" s="731">
        <v>1</v>
      </c>
      <c r="O38" s="731">
        <v>251</v>
      </c>
      <c r="P38" s="745"/>
      <c r="Q38" s="732">
        <v>251</v>
      </c>
    </row>
    <row r="39" spans="1:17" ht="14.4" customHeight="1" x14ac:dyDescent="0.3">
      <c r="A39" s="726" t="s">
        <v>5763</v>
      </c>
      <c r="B39" s="727" t="s">
        <v>5586</v>
      </c>
      <c r="C39" s="727" t="s">
        <v>5764</v>
      </c>
      <c r="D39" s="727" t="s">
        <v>5765</v>
      </c>
      <c r="E39" s="727" t="s">
        <v>5766</v>
      </c>
      <c r="F39" s="731"/>
      <c r="G39" s="731"/>
      <c r="H39" s="731"/>
      <c r="I39" s="731"/>
      <c r="J39" s="731">
        <v>5</v>
      </c>
      <c r="K39" s="731">
        <v>1649.9</v>
      </c>
      <c r="L39" s="731">
        <v>1</v>
      </c>
      <c r="M39" s="731">
        <v>329.98</v>
      </c>
      <c r="N39" s="731"/>
      <c r="O39" s="731"/>
      <c r="P39" s="745"/>
      <c r="Q39" s="732"/>
    </row>
    <row r="40" spans="1:17" ht="14.4" customHeight="1" x14ac:dyDescent="0.3">
      <c r="A40" s="726" t="s">
        <v>5763</v>
      </c>
      <c r="B40" s="727" t="s">
        <v>5586</v>
      </c>
      <c r="C40" s="727" t="s">
        <v>5764</v>
      </c>
      <c r="D40" s="727" t="s">
        <v>5767</v>
      </c>
      <c r="E40" s="727" t="s">
        <v>5766</v>
      </c>
      <c r="F40" s="731"/>
      <c r="G40" s="731"/>
      <c r="H40" s="731"/>
      <c r="I40" s="731"/>
      <c r="J40" s="731">
        <v>6</v>
      </c>
      <c r="K40" s="731">
        <v>2600.46</v>
      </c>
      <c r="L40" s="731">
        <v>1</v>
      </c>
      <c r="M40" s="731">
        <v>433.41</v>
      </c>
      <c r="N40" s="731"/>
      <c r="O40" s="731"/>
      <c r="P40" s="745"/>
      <c r="Q40" s="732"/>
    </row>
    <row r="41" spans="1:17" ht="14.4" customHeight="1" x14ac:dyDescent="0.3">
      <c r="A41" s="726" t="s">
        <v>5763</v>
      </c>
      <c r="B41" s="727" t="s">
        <v>5586</v>
      </c>
      <c r="C41" s="727" t="s">
        <v>5764</v>
      </c>
      <c r="D41" s="727" t="s">
        <v>5768</v>
      </c>
      <c r="E41" s="727" t="s">
        <v>5769</v>
      </c>
      <c r="F41" s="731"/>
      <c r="G41" s="731"/>
      <c r="H41" s="731"/>
      <c r="I41" s="731"/>
      <c r="J41" s="731">
        <v>0.8</v>
      </c>
      <c r="K41" s="731">
        <v>503.67</v>
      </c>
      <c r="L41" s="731">
        <v>1</v>
      </c>
      <c r="M41" s="731">
        <v>629.58749999999998</v>
      </c>
      <c r="N41" s="731"/>
      <c r="O41" s="731"/>
      <c r="P41" s="745"/>
      <c r="Q41" s="732"/>
    </row>
    <row r="42" spans="1:17" ht="14.4" customHeight="1" x14ac:dyDescent="0.3">
      <c r="A42" s="726" t="s">
        <v>5763</v>
      </c>
      <c r="B42" s="727" t="s">
        <v>5586</v>
      </c>
      <c r="C42" s="727" t="s">
        <v>5764</v>
      </c>
      <c r="D42" s="727" t="s">
        <v>5770</v>
      </c>
      <c r="E42" s="727" t="s">
        <v>5771</v>
      </c>
      <c r="F42" s="731"/>
      <c r="G42" s="731"/>
      <c r="H42" s="731"/>
      <c r="I42" s="731"/>
      <c r="J42" s="731">
        <v>2</v>
      </c>
      <c r="K42" s="731">
        <v>4223.6000000000004</v>
      </c>
      <c r="L42" s="731">
        <v>1</v>
      </c>
      <c r="M42" s="731">
        <v>2111.8000000000002</v>
      </c>
      <c r="N42" s="731"/>
      <c r="O42" s="731"/>
      <c r="P42" s="745"/>
      <c r="Q42" s="732"/>
    </row>
    <row r="43" spans="1:17" ht="14.4" customHeight="1" x14ac:dyDescent="0.3">
      <c r="A43" s="726" t="s">
        <v>5763</v>
      </c>
      <c r="B43" s="727" t="s">
        <v>5586</v>
      </c>
      <c r="C43" s="727" t="s">
        <v>5764</v>
      </c>
      <c r="D43" s="727" t="s">
        <v>5772</v>
      </c>
      <c r="E43" s="727" t="s">
        <v>5773</v>
      </c>
      <c r="F43" s="731"/>
      <c r="G43" s="731"/>
      <c r="H43" s="731"/>
      <c r="I43" s="731"/>
      <c r="J43" s="731">
        <v>3</v>
      </c>
      <c r="K43" s="731">
        <v>363.75</v>
      </c>
      <c r="L43" s="731">
        <v>1</v>
      </c>
      <c r="M43" s="731">
        <v>121.25</v>
      </c>
      <c r="N43" s="731"/>
      <c r="O43" s="731"/>
      <c r="P43" s="745"/>
      <c r="Q43" s="732"/>
    </row>
    <row r="44" spans="1:17" ht="14.4" customHeight="1" x14ac:dyDescent="0.3">
      <c r="A44" s="726" t="s">
        <v>5763</v>
      </c>
      <c r="B44" s="727" t="s">
        <v>5586</v>
      </c>
      <c r="C44" s="727" t="s">
        <v>5764</v>
      </c>
      <c r="D44" s="727" t="s">
        <v>5774</v>
      </c>
      <c r="E44" s="727" t="s">
        <v>5775</v>
      </c>
      <c r="F44" s="731"/>
      <c r="G44" s="731"/>
      <c r="H44" s="731"/>
      <c r="I44" s="731"/>
      <c r="J44" s="731">
        <v>1</v>
      </c>
      <c r="K44" s="731">
        <v>12681.98</v>
      </c>
      <c r="L44" s="731">
        <v>1</v>
      </c>
      <c r="M44" s="731">
        <v>12681.98</v>
      </c>
      <c r="N44" s="731"/>
      <c r="O44" s="731"/>
      <c r="P44" s="745"/>
      <c r="Q44" s="732"/>
    </row>
    <row r="45" spans="1:17" ht="14.4" customHeight="1" x14ac:dyDescent="0.3">
      <c r="A45" s="726" t="s">
        <v>5763</v>
      </c>
      <c r="B45" s="727" t="s">
        <v>5586</v>
      </c>
      <c r="C45" s="727" t="s">
        <v>5764</v>
      </c>
      <c r="D45" s="727" t="s">
        <v>5776</v>
      </c>
      <c r="E45" s="727" t="s">
        <v>5777</v>
      </c>
      <c r="F45" s="731"/>
      <c r="G45" s="731"/>
      <c r="H45" s="731"/>
      <c r="I45" s="731"/>
      <c r="J45" s="731">
        <v>9</v>
      </c>
      <c r="K45" s="731">
        <v>12778.38</v>
      </c>
      <c r="L45" s="731">
        <v>1</v>
      </c>
      <c r="M45" s="731">
        <v>1419.82</v>
      </c>
      <c r="N45" s="731"/>
      <c r="O45" s="731"/>
      <c r="P45" s="745"/>
      <c r="Q45" s="732"/>
    </row>
    <row r="46" spans="1:17" ht="14.4" customHeight="1" x14ac:dyDescent="0.3">
      <c r="A46" s="726" t="s">
        <v>5763</v>
      </c>
      <c r="B46" s="727" t="s">
        <v>5586</v>
      </c>
      <c r="C46" s="727" t="s">
        <v>5764</v>
      </c>
      <c r="D46" s="727" t="s">
        <v>5778</v>
      </c>
      <c r="E46" s="727" t="s">
        <v>5779</v>
      </c>
      <c r="F46" s="731"/>
      <c r="G46" s="731"/>
      <c r="H46" s="731"/>
      <c r="I46" s="731"/>
      <c r="J46" s="731">
        <v>4</v>
      </c>
      <c r="K46" s="731">
        <v>3409.24</v>
      </c>
      <c r="L46" s="731">
        <v>1</v>
      </c>
      <c r="M46" s="731">
        <v>852.31</v>
      </c>
      <c r="N46" s="731"/>
      <c r="O46" s="731"/>
      <c r="P46" s="745"/>
      <c r="Q46" s="732"/>
    </row>
    <row r="47" spans="1:17" ht="14.4" customHeight="1" x14ac:dyDescent="0.3">
      <c r="A47" s="726" t="s">
        <v>5763</v>
      </c>
      <c r="B47" s="727" t="s">
        <v>5586</v>
      </c>
      <c r="C47" s="727" t="s">
        <v>5764</v>
      </c>
      <c r="D47" s="727" t="s">
        <v>5780</v>
      </c>
      <c r="E47" s="727" t="s">
        <v>5781</v>
      </c>
      <c r="F47" s="731"/>
      <c r="G47" s="731"/>
      <c r="H47" s="731"/>
      <c r="I47" s="731"/>
      <c r="J47" s="731">
        <v>0.4</v>
      </c>
      <c r="K47" s="731">
        <v>100.82</v>
      </c>
      <c r="L47" s="731">
        <v>1</v>
      </c>
      <c r="M47" s="731">
        <v>252.04999999999998</v>
      </c>
      <c r="N47" s="731"/>
      <c r="O47" s="731"/>
      <c r="P47" s="745"/>
      <c r="Q47" s="732"/>
    </row>
    <row r="48" spans="1:17" ht="14.4" customHeight="1" x14ac:dyDescent="0.3">
      <c r="A48" s="726" t="s">
        <v>5763</v>
      </c>
      <c r="B48" s="727" t="s">
        <v>5586</v>
      </c>
      <c r="C48" s="727" t="s">
        <v>5764</v>
      </c>
      <c r="D48" s="727" t="s">
        <v>5782</v>
      </c>
      <c r="E48" s="727" t="s">
        <v>5781</v>
      </c>
      <c r="F48" s="731"/>
      <c r="G48" s="731"/>
      <c r="H48" s="731"/>
      <c r="I48" s="731"/>
      <c r="J48" s="731">
        <v>4</v>
      </c>
      <c r="K48" s="731">
        <v>7395.48</v>
      </c>
      <c r="L48" s="731">
        <v>1</v>
      </c>
      <c r="M48" s="731">
        <v>1848.87</v>
      </c>
      <c r="N48" s="731"/>
      <c r="O48" s="731"/>
      <c r="P48" s="745"/>
      <c r="Q48" s="732"/>
    </row>
    <row r="49" spans="1:17" ht="14.4" customHeight="1" x14ac:dyDescent="0.3">
      <c r="A49" s="726" t="s">
        <v>5763</v>
      </c>
      <c r="B49" s="727" t="s">
        <v>5586</v>
      </c>
      <c r="C49" s="727" t="s">
        <v>5764</v>
      </c>
      <c r="D49" s="727" t="s">
        <v>5783</v>
      </c>
      <c r="E49" s="727" t="s">
        <v>5784</v>
      </c>
      <c r="F49" s="731"/>
      <c r="G49" s="731"/>
      <c r="H49" s="731"/>
      <c r="I49" s="731"/>
      <c r="J49" s="731">
        <v>1</v>
      </c>
      <c r="K49" s="731">
        <v>9736.64</v>
      </c>
      <c r="L49" s="731">
        <v>1</v>
      </c>
      <c r="M49" s="731">
        <v>9736.64</v>
      </c>
      <c r="N49" s="731"/>
      <c r="O49" s="731"/>
      <c r="P49" s="745"/>
      <c r="Q49" s="732"/>
    </row>
    <row r="50" spans="1:17" ht="14.4" customHeight="1" x14ac:dyDescent="0.3">
      <c r="A50" s="726" t="s">
        <v>5763</v>
      </c>
      <c r="B50" s="727" t="s">
        <v>5586</v>
      </c>
      <c r="C50" s="727" t="s">
        <v>5764</v>
      </c>
      <c r="D50" s="727" t="s">
        <v>5785</v>
      </c>
      <c r="E50" s="727" t="s">
        <v>5786</v>
      </c>
      <c r="F50" s="731"/>
      <c r="G50" s="731"/>
      <c r="H50" s="731"/>
      <c r="I50" s="731"/>
      <c r="J50" s="731">
        <v>0.2</v>
      </c>
      <c r="K50" s="731">
        <v>13.4</v>
      </c>
      <c r="L50" s="731">
        <v>1</v>
      </c>
      <c r="M50" s="731">
        <v>67</v>
      </c>
      <c r="N50" s="731"/>
      <c r="O50" s="731"/>
      <c r="P50" s="745"/>
      <c r="Q50" s="732"/>
    </row>
    <row r="51" spans="1:17" ht="14.4" customHeight="1" x14ac:dyDescent="0.3">
      <c r="A51" s="726" t="s">
        <v>5763</v>
      </c>
      <c r="B51" s="727" t="s">
        <v>5586</v>
      </c>
      <c r="C51" s="727" t="s">
        <v>5587</v>
      </c>
      <c r="D51" s="727" t="s">
        <v>5787</v>
      </c>
      <c r="E51" s="727" t="s">
        <v>5788</v>
      </c>
      <c r="F51" s="731"/>
      <c r="G51" s="731"/>
      <c r="H51" s="731"/>
      <c r="I51" s="731"/>
      <c r="J51" s="731">
        <v>1</v>
      </c>
      <c r="K51" s="731">
        <v>709</v>
      </c>
      <c r="L51" s="731">
        <v>1</v>
      </c>
      <c r="M51" s="731">
        <v>709</v>
      </c>
      <c r="N51" s="731"/>
      <c r="O51" s="731"/>
      <c r="P51" s="745"/>
      <c r="Q51" s="732"/>
    </row>
    <row r="52" spans="1:17" ht="14.4" customHeight="1" x14ac:dyDescent="0.3">
      <c r="A52" s="726" t="s">
        <v>5763</v>
      </c>
      <c r="B52" s="727" t="s">
        <v>5586</v>
      </c>
      <c r="C52" s="727" t="s">
        <v>5587</v>
      </c>
      <c r="D52" s="727" t="s">
        <v>5789</v>
      </c>
      <c r="E52" s="727" t="s">
        <v>5790</v>
      </c>
      <c r="F52" s="731"/>
      <c r="G52" s="731"/>
      <c r="H52" s="731"/>
      <c r="I52" s="731"/>
      <c r="J52" s="731">
        <v>1</v>
      </c>
      <c r="K52" s="731">
        <v>5507</v>
      </c>
      <c r="L52" s="731">
        <v>1</v>
      </c>
      <c r="M52" s="731">
        <v>5507</v>
      </c>
      <c r="N52" s="731"/>
      <c r="O52" s="731"/>
      <c r="P52" s="745"/>
      <c r="Q52" s="732"/>
    </row>
    <row r="53" spans="1:17" ht="14.4" customHeight="1" x14ac:dyDescent="0.3">
      <c r="A53" s="726" t="s">
        <v>5763</v>
      </c>
      <c r="B53" s="727" t="s">
        <v>5586</v>
      </c>
      <c r="C53" s="727" t="s">
        <v>5587</v>
      </c>
      <c r="D53" s="727" t="s">
        <v>5791</v>
      </c>
      <c r="E53" s="727" t="s">
        <v>5792</v>
      </c>
      <c r="F53" s="731"/>
      <c r="G53" s="731"/>
      <c r="H53" s="731"/>
      <c r="I53" s="731"/>
      <c r="J53" s="731">
        <v>1</v>
      </c>
      <c r="K53" s="731">
        <v>9211</v>
      </c>
      <c r="L53" s="731">
        <v>1</v>
      </c>
      <c r="M53" s="731">
        <v>9211</v>
      </c>
      <c r="N53" s="731"/>
      <c r="O53" s="731"/>
      <c r="P53" s="745"/>
      <c r="Q53" s="732"/>
    </row>
    <row r="54" spans="1:17" ht="14.4" customHeight="1" x14ac:dyDescent="0.3">
      <c r="A54" s="726" t="s">
        <v>5763</v>
      </c>
      <c r="B54" s="727" t="s">
        <v>5586</v>
      </c>
      <c r="C54" s="727" t="s">
        <v>5587</v>
      </c>
      <c r="D54" s="727" t="s">
        <v>5793</v>
      </c>
      <c r="E54" s="727" t="s">
        <v>5794</v>
      </c>
      <c r="F54" s="731"/>
      <c r="G54" s="731"/>
      <c r="H54" s="731"/>
      <c r="I54" s="731"/>
      <c r="J54" s="731">
        <v>1</v>
      </c>
      <c r="K54" s="731">
        <v>4263</v>
      </c>
      <c r="L54" s="731">
        <v>1</v>
      </c>
      <c r="M54" s="731">
        <v>4263</v>
      </c>
      <c r="N54" s="731"/>
      <c r="O54" s="731"/>
      <c r="P54" s="745"/>
      <c r="Q54" s="732"/>
    </row>
    <row r="55" spans="1:17" ht="14.4" customHeight="1" x14ac:dyDescent="0.3">
      <c r="A55" s="726" t="s">
        <v>5763</v>
      </c>
      <c r="B55" s="727" t="s">
        <v>5586</v>
      </c>
      <c r="C55" s="727" t="s">
        <v>5587</v>
      </c>
      <c r="D55" s="727" t="s">
        <v>5650</v>
      </c>
      <c r="E55" s="727" t="s">
        <v>5651</v>
      </c>
      <c r="F55" s="731"/>
      <c r="G55" s="731"/>
      <c r="H55" s="731"/>
      <c r="I55" s="731"/>
      <c r="J55" s="731">
        <v>1</v>
      </c>
      <c r="K55" s="731">
        <v>971</v>
      </c>
      <c r="L55" s="731">
        <v>1</v>
      </c>
      <c r="M55" s="731">
        <v>971</v>
      </c>
      <c r="N55" s="731"/>
      <c r="O55" s="731"/>
      <c r="P55" s="745"/>
      <c r="Q55" s="732"/>
    </row>
    <row r="56" spans="1:17" ht="14.4" customHeight="1" x14ac:dyDescent="0.3">
      <c r="A56" s="726" t="s">
        <v>5763</v>
      </c>
      <c r="B56" s="727" t="s">
        <v>5586</v>
      </c>
      <c r="C56" s="727" t="s">
        <v>5587</v>
      </c>
      <c r="D56" s="727" t="s">
        <v>5795</v>
      </c>
      <c r="E56" s="727" t="s">
        <v>5796</v>
      </c>
      <c r="F56" s="731"/>
      <c r="G56" s="731"/>
      <c r="H56" s="731"/>
      <c r="I56" s="731"/>
      <c r="J56" s="731">
        <v>1</v>
      </c>
      <c r="K56" s="731">
        <v>2950</v>
      </c>
      <c r="L56" s="731">
        <v>1</v>
      </c>
      <c r="M56" s="731">
        <v>2950</v>
      </c>
      <c r="N56" s="731"/>
      <c r="O56" s="731"/>
      <c r="P56" s="745"/>
      <c r="Q56" s="732"/>
    </row>
    <row r="57" spans="1:17" ht="14.4" customHeight="1" x14ac:dyDescent="0.3">
      <c r="A57" s="726" t="s">
        <v>5763</v>
      </c>
      <c r="B57" s="727" t="s">
        <v>5586</v>
      </c>
      <c r="C57" s="727" t="s">
        <v>5587</v>
      </c>
      <c r="D57" s="727" t="s">
        <v>5797</v>
      </c>
      <c r="E57" s="727" t="s">
        <v>5798</v>
      </c>
      <c r="F57" s="731"/>
      <c r="G57" s="731"/>
      <c r="H57" s="731"/>
      <c r="I57" s="731"/>
      <c r="J57" s="731">
        <v>2</v>
      </c>
      <c r="K57" s="731">
        <v>240</v>
      </c>
      <c r="L57" s="731">
        <v>1</v>
      </c>
      <c r="M57" s="731">
        <v>120</v>
      </c>
      <c r="N57" s="731"/>
      <c r="O57" s="731"/>
      <c r="P57" s="745"/>
      <c r="Q57" s="732"/>
    </row>
    <row r="58" spans="1:17" ht="14.4" customHeight="1" x14ac:dyDescent="0.3">
      <c r="A58" s="726" t="s">
        <v>5763</v>
      </c>
      <c r="B58" s="727" t="s">
        <v>5586</v>
      </c>
      <c r="C58" s="727" t="s">
        <v>5587</v>
      </c>
      <c r="D58" s="727" t="s">
        <v>5691</v>
      </c>
      <c r="E58" s="727" t="s">
        <v>5692</v>
      </c>
      <c r="F58" s="731"/>
      <c r="G58" s="731"/>
      <c r="H58" s="731"/>
      <c r="I58" s="731"/>
      <c r="J58" s="731">
        <v>1</v>
      </c>
      <c r="K58" s="731">
        <v>319</v>
      </c>
      <c r="L58" s="731">
        <v>1</v>
      </c>
      <c r="M58" s="731">
        <v>319</v>
      </c>
      <c r="N58" s="731"/>
      <c r="O58" s="731"/>
      <c r="P58" s="745"/>
      <c r="Q58" s="732"/>
    </row>
    <row r="59" spans="1:17" ht="14.4" customHeight="1" x14ac:dyDescent="0.3">
      <c r="A59" s="726" t="s">
        <v>5763</v>
      </c>
      <c r="B59" s="727" t="s">
        <v>5586</v>
      </c>
      <c r="C59" s="727" t="s">
        <v>5587</v>
      </c>
      <c r="D59" s="727" t="s">
        <v>5799</v>
      </c>
      <c r="E59" s="727" t="s">
        <v>5800</v>
      </c>
      <c r="F59" s="731"/>
      <c r="G59" s="731"/>
      <c r="H59" s="731"/>
      <c r="I59" s="731"/>
      <c r="J59" s="731">
        <v>1</v>
      </c>
      <c r="K59" s="731">
        <v>331</v>
      </c>
      <c r="L59" s="731">
        <v>1</v>
      </c>
      <c r="M59" s="731">
        <v>331</v>
      </c>
      <c r="N59" s="731"/>
      <c r="O59" s="731"/>
      <c r="P59" s="745"/>
      <c r="Q59" s="732"/>
    </row>
    <row r="60" spans="1:17" ht="14.4" customHeight="1" x14ac:dyDescent="0.3">
      <c r="A60" s="726" t="s">
        <v>5763</v>
      </c>
      <c r="B60" s="727" t="s">
        <v>5586</v>
      </c>
      <c r="C60" s="727" t="s">
        <v>5587</v>
      </c>
      <c r="D60" s="727" t="s">
        <v>5801</v>
      </c>
      <c r="E60" s="727" t="s">
        <v>5802</v>
      </c>
      <c r="F60" s="731"/>
      <c r="G60" s="731"/>
      <c r="H60" s="731"/>
      <c r="I60" s="731"/>
      <c r="J60" s="731">
        <v>1</v>
      </c>
      <c r="K60" s="731">
        <v>1380</v>
      </c>
      <c r="L60" s="731">
        <v>1</v>
      </c>
      <c r="M60" s="731">
        <v>1380</v>
      </c>
      <c r="N60" s="731"/>
      <c r="O60" s="731"/>
      <c r="P60" s="745"/>
      <c r="Q60" s="732"/>
    </row>
    <row r="61" spans="1:17" ht="14.4" customHeight="1" x14ac:dyDescent="0.3">
      <c r="A61" s="726" t="s">
        <v>5763</v>
      </c>
      <c r="B61" s="727" t="s">
        <v>5586</v>
      </c>
      <c r="C61" s="727" t="s">
        <v>5587</v>
      </c>
      <c r="D61" s="727" t="s">
        <v>5803</v>
      </c>
      <c r="E61" s="727" t="s">
        <v>5790</v>
      </c>
      <c r="F61" s="731"/>
      <c r="G61" s="731"/>
      <c r="H61" s="731"/>
      <c r="I61" s="731"/>
      <c r="J61" s="731">
        <v>1</v>
      </c>
      <c r="K61" s="731">
        <v>593</v>
      </c>
      <c r="L61" s="731">
        <v>1</v>
      </c>
      <c r="M61" s="731">
        <v>593</v>
      </c>
      <c r="N61" s="731"/>
      <c r="O61" s="731"/>
      <c r="P61" s="745"/>
      <c r="Q61" s="732"/>
    </row>
    <row r="62" spans="1:17" ht="14.4" customHeight="1" x14ac:dyDescent="0.3">
      <c r="A62" s="726" t="s">
        <v>5763</v>
      </c>
      <c r="B62" s="727" t="s">
        <v>5586</v>
      </c>
      <c r="C62" s="727" t="s">
        <v>5587</v>
      </c>
      <c r="D62" s="727" t="s">
        <v>5804</v>
      </c>
      <c r="E62" s="727" t="s">
        <v>5805</v>
      </c>
      <c r="F62" s="731"/>
      <c r="G62" s="731"/>
      <c r="H62" s="731"/>
      <c r="I62" s="731"/>
      <c r="J62" s="731">
        <v>1</v>
      </c>
      <c r="K62" s="731">
        <v>3861</v>
      </c>
      <c r="L62" s="731">
        <v>1</v>
      </c>
      <c r="M62" s="731">
        <v>3861</v>
      </c>
      <c r="N62" s="731"/>
      <c r="O62" s="731"/>
      <c r="P62" s="745"/>
      <c r="Q62" s="732"/>
    </row>
    <row r="63" spans="1:17" ht="14.4" customHeight="1" x14ac:dyDescent="0.3">
      <c r="A63" s="726" t="s">
        <v>5806</v>
      </c>
      <c r="B63" s="727" t="s">
        <v>5591</v>
      </c>
      <c r="C63" s="727" t="s">
        <v>5587</v>
      </c>
      <c r="D63" s="727" t="s">
        <v>5628</v>
      </c>
      <c r="E63" s="727" t="s">
        <v>5629</v>
      </c>
      <c r="F63" s="731">
        <v>2</v>
      </c>
      <c r="G63" s="731">
        <v>236</v>
      </c>
      <c r="H63" s="731"/>
      <c r="I63" s="731">
        <v>118</v>
      </c>
      <c r="J63" s="731"/>
      <c r="K63" s="731"/>
      <c r="L63" s="731"/>
      <c r="M63" s="731"/>
      <c r="N63" s="731"/>
      <c r="O63" s="731"/>
      <c r="P63" s="745"/>
      <c r="Q63" s="732"/>
    </row>
    <row r="64" spans="1:17" ht="14.4" customHeight="1" x14ac:dyDescent="0.3">
      <c r="A64" s="726" t="s">
        <v>5806</v>
      </c>
      <c r="B64" s="727" t="s">
        <v>5591</v>
      </c>
      <c r="C64" s="727" t="s">
        <v>5587</v>
      </c>
      <c r="D64" s="727" t="s">
        <v>5658</v>
      </c>
      <c r="E64" s="727" t="s">
        <v>5659</v>
      </c>
      <c r="F64" s="731"/>
      <c r="G64" s="731"/>
      <c r="H64" s="731"/>
      <c r="I64" s="731"/>
      <c r="J64" s="731">
        <v>1</v>
      </c>
      <c r="K64" s="731">
        <v>33.33</v>
      </c>
      <c r="L64" s="731">
        <v>1</v>
      </c>
      <c r="M64" s="731">
        <v>33.33</v>
      </c>
      <c r="N64" s="731"/>
      <c r="O64" s="731"/>
      <c r="P64" s="745"/>
      <c r="Q64" s="732"/>
    </row>
    <row r="65" spans="1:17" ht="14.4" customHeight="1" x14ac:dyDescent="0.3">
      <c r="A65" s="726" t="s">
        <v>5806</v>
      </c>
      <c r="B65" s="727" t="s">
        <v>5591</v>
      </c>
      <c r="C65" s="727" t="s">
        <v>5587</v>
      </c>
      <c r="D65" s="727" t="s">
        <v>5588</v>
      </c>
      <c r="E65" s="727" t="s">
        <v>5589</v>
      </c>
      <c r="F65" s="731">
        <v>0</v>
      </c>
      <c r="G65" s="731">
        <v>0</v>
      </c>
      <c r="H65" s="731">
        <v>0</v>
      </c>
      <c r="I65" s="731"/>
      <c r="J65" s="731">
        <v>1</v>
      </c>
      <c r="K65" s="731">
        <v>251</v>
      </c>
      <c r="L65" s="731">
        <v>1</v>
      </c>
      <c r="M65" s="731">
        <v>251</v>
      </c>
      <c r="N65" s="731"/>
      <c r="O65" s="731"/>
      <c r="P65" s="745"/>
      <c r="Q65" s="732"/>
    </row>
    <row r="66" spans="1:17" ht="14.4" customHeight="1" x14ac:dyDescent="0.3">
      <c r="A66" s="726" t="s">
        <v>5807</v>
      </c>
      <c r="B66" s="727" t="s">
        <v>5591</v>
      </c>
      <c r="C66" s="727" t="s">
        <v>5587</v>
      </c>
      <c r="D66" s="727" t="s">
        <v>5609</v>
      </c>
      <c r="E66" s="727" t="s">
        <v>5610</v>
      </c>
      <c r="F66" s="731">
        <v>1</v>
      </c>
      <c r="G66" s="731">
        <v>35</v>
      </c>
      <c r="H66" s="731"/>
      <c r="I66" s="731">
        <v>35</v>
      </c>
      <c r="J66" s="731"/>
      <c r="K66" s="731"/>
      <c r="L66" s="731"/>
      <c r="M66" s="731"/>
      <c r="N66" s="731"/>
      <c r="O66" s="731"/>
      <c r="P66" s="745"/>
      <c r="Q66" s="732"/>
    </row>
    <row r="67" spans="1:17" ht="14.4" customHeight="1" x14ac:dyDescent="0.3">
      <c r="A67" s="726" t="s">
        <v>5807</v>
      </c>
      <c r="B67" s="727" t="s">
        <v>5591</v>
      </c>
      <c r="C67" s="727" t="s">
        <v>5587</v>
      </c>
      <c r="D67" s="727" t="s">
        <v>5618</v>
      </c>
      <c r="E67" s="727" t="s">
        <v>5619</v>
      </c>
      <c r="F67" s="731">
        <v>1</v>
      </c>
      <c r="G67" s="731">
        <v>201</v>
      </c>
      <c r="H67" s="731">
        <v>0.48550724637681159</v>
      </c>
      <c r="I67" s="731">
        <v>201</v>
      </c>
      <c r="J67" s="731">
        <v>2</v>
      </c>
      <c r="K67" s="731">
        <v>414</v>
      </c>
      <c r="L67" s="731">
        <v>1</v>
      </c>
      <c r="M67" s="731">
        <v>207</v>
      </c>
      <c r="N67" s="731">
        <v>1</v>
      </c>
      <c r="O67" s="731">
        <v>207</v>
      </c>
      <c r="P67" s="745">
        <v>0.5</v>
      </c>
      <c r="Q67" s="732">
        <v>207</v>
      </c>
    </row>
    <row r="68" spans="1:17" ht="14.4" customHeight="1" x14ac:dyDescent="0.3">
      <c r="A68" s="726" t="s">
        <v>5807</v>
      </c>
      <c r="B68" s="727" t="s">
        <v>5591</v>
      </c>
      <c r="C68" s="727" t="s">
        <v>5587</v>
      </c>
      <c r="D68" s="727" t="s">
        <v>5620</v>
      </c>
      <c r="E68" s="727" t="s">
        <v>5621</v>
      </c>
      <c r="F68" s="731"/>
      <c r="G68" s="731"/>
      <c r="H68" s="731"/>
      <c r="I68" s="731"/>
      <c r="J68" s="731">
        <v>1</v>
      </c>
      <c r="K68" s="731">
        <v>309</v>
      </c>
      <c r="L68" s="731">
        <v>1</v>
      </c>
      <c r="M68" s="731">
        <v>309</v>
      </c>
      <c r="N68" s="731"/>
      <c r="O68" s="731"/>
      <c r="P68" s="745"/>
      <c r="Q68" s="732"/>
    </row>
    <row r="69" spans="1:17" ht="14.4" customHeight="1" x14ac:dyDescent="0.3">
      <c r="A69" s="726" t="s">
        <v>5807</v>
      </c>
      <c r="B69" s="727" t="s">
        <v>5591</v>
      </c>
      <c r="C69" s="727" t="s">
        <v>5587</v>
      </c>
      <c r="D69" s="727" t="s">
        <v>5622</v>
      </c>
      <c r="E69" s="727" t="s">
        <v>5623</v>
      </c>
      <c r="F69" s="731">
        <v>1</v>
      </c>
      <c r="G69" s="731">
        <v>476</v>
      </c>
      <c r="H69" s="731">
        <v>0.97540983606557374</v>
      </c>
      <c r="I69" s="731">
        <v>476</v>
      </c>
      <c r="J69" s="731">
        <v>1</v>
      </c>
      <c r="K69" s="731">
        <v>488</v>
      </c>
      <c r="L69" s="731">
        <v>1</v>
      </c>
      <c r="M69" s="731">
        <v>488</v>
      </c>
      <c r="N69" s="731"/>
      <c r="O69" s="731"/>
      <c r="P69" s="745"/>
      <c r="Q69" s="732"/>
    </row>
    <row r="70" spans="1:17" ht="14.4" customHeight="1" x14ac:dyDescent="0.3">
      <c r="A70" s="726" t="s">
        <v>5807</v>
      </c>
      <c r="B70" s="727" t="s">
        <v>5591</v>
      </c>
      <c r="C70" s="727" t="s">
        <v>5587</v>
      </c>
      <c r="D70" s="727" t="s">
        <v>5624</v>
      </c>
      <c r="E70" s="727" t="s">
        <v>5625</v>
      </c>
      <c r="F70" s="731">
        <v>3</v>
      </c>
      <c r="G70" s="731">
        <v>285</v>
      </c>
      <c r="H70" s="731">
        <v>2.8787878787878789</v>
      </c>
      <c r="I70" s="731">
        <v>95</v>
      </c>
      <c r="J70" s="731">
        <v>1</v>
      </c>
      <c r="K70" s="731">
        <v>99</v>
      </c>
      <c r="L70" s="731">
        <v>1</v>
      </c>
      <c r="M70" s="731">
        <v>99</v>
      </c>
      <c r="N70" s="731"/>
      <c r="O70" s="731"/>
      <c r="P70" s="745"/>
      <c r="Q70" s="732"/>
    </row>
    <row r="71" spans="1:17" ht="14.4" customHeight="1" x14ac:dyDescent="0.3">
      <c r="A71" s="726" t="s">
        <v>5807</v>
      </c>
      <c r="B71" s="727" t="s">
        <v>5591</v>
      </c>
      <c r="C71" s="727" t="s">
        <v>5587</v>
      </c>
      <c r="D71" s="727" t="s">
        <v>5626</v>
      </c>
      <c r="E71" s="727" t="s">
        <v>5627</v>
      </c>
      <c r="F71" s="731">
        <v>2</v>
      </c>
      <c r="G71" s="731">
        <v>186</v>
      </c>
      <c r="H71" s="731">
        <v>1.9175257731958764</v>
      </c>
      <c r="I71" s="731">
        <v>93</v>
      </c>
      <c r="J71" s="731">
        <v>1</v>
      </c>
      <c r="K71" s="731">
        <v>97</v>
      </c>
      <c r="L71" s="731">
        <v>1</v>
      </c>
      <c r="M71" s="731">
        <v>97</v>
      </c>
      <c r="N71" s="731">
        <v>1</v>
      </c>
      <c r="O71" s="731">
        <v>97</v>
      </c>
      <c r="P71" s="745">
        <v>1</v>
      </c>
      <c r="Q71" s="732">
        <v>97</v>
      </c>
    </row>
    <row r="72" spans="1:17" ht="14.4" customHeight="1" x14ac:dyDescent="0.3">
      <c r="A72" s="726" t="s">
        <v>5807</v>
      </c>
      <c r="B72" s="727" t="s">
        <v>5591</v>
      </c>
      <c r="C72" s="727" t="s">
        <v>5587</v>
      </c>
      <c r="D72" s="727" t="s">
        <v>5628</v>
      </c>
      <c r="E72" s="727" t="s">
        <v>5629</v>
      </c>
      <c r="F72" s="731">
        <v>120</v>
      </c>
      <c r="G72" s="731">
        <v>14160</v>
      </c>
      <c r="H72" s="731">
        <v>0.87797619047619047</v>
      </c>
      <c r="I72" s="731">
        <v>118</v>
      </c>
      <c r="J72" s="731">
        <v>128</v>
      </c>
      <c r="K72" s="731">
        <v>16128</v>
      </c>
      <c r="L72" s="731">
        <v>1</v>
      </c>
      <c r="M72" s="731">
        <v>126</v>
      </c>
      <c r="N72" s="731">
        <v>114</v>
      </c>
      <c r="O72" s="731">
        <v>14364</v>
      </c>
      <c r="P72" s="745">
        <v>0.890625</v>
      </c>
      <c r="Q72" s="732">
        <v>126</v>
      </c>
    </row>
    <row r="73" spans="1:17" ht="14.4" customHeight="1" x14ac:dyDescent="0.3">
      <c r="A73" s="726" t="s">
        <v>5807</v>
      </c>
      <c r="B73" s="727" t="s">
        <v>5591</v>
      </c>
      <c r="C73" s="727" t="s">
        <v>5587</v>
      </c>
      <c r="D73" s="727" t="s">
        <v>5648</v>
      </c>
      <c r="E73" s="727" t="s">
        <v>5649</v>
      </c>
      <c r="F73" s="731">
        <v>5</v>
      </c>
      <c r="G73" s="731">
        <v>6420</v>
      </c>
      <c r="H73" s="731">
        <v>4.9045072574484339</v>
      </c>
      <c r="I73" s="731">
        <v>1284</v>
      </c>
      <c r="J73" s="731">
        <v>1</v>
      </c>
      <c r="K73" s="731">
        <v>1309</v>
      </c>
      <c r="L73" s="731">
        <v>1</v>
      </c>
      <c r="M73" s="731">
        <v>1309</v>
      </c>
      <c r="N73" s="731"/>
      <c r="O73" s="731"/>
      <c r="P73" s="745"/>
      <c r="Q73" s="732"/>
    </row>
    <row r="74" spans="1:17" ht="14.4" customHeight="1" x14ac:dyDescent="0.3">
      <c r="A74" s="726" t="s">
        <v>5807</v>
      </c>
      <c r="B74" s="727" t="s">
        <v>5591</v>
      </c>
      <c r="C74" s="727" t="s">
        <v>5587</v>
      </c>
      <c r="D74" s="727" t="s">
        <v>5664</v>
      </c>
      <c r="E74" s="727" t="s">
        <v>5665</v>
      </c>
      <c r="F74" s="731">
        <v>1</v>
      </c>
      <c r="G74" s="731">
        <v>82</v>
      </c>
      <c r="H74" s="731"/>
      <c r="I74" s="731">
        <v>82</v>
      </c>
      <c r="J74" s="731"/>
      <c r="K74" s="731"/>
      <c r="L74" s="731"/>
      <c r="M74" s="731"/>
      <c r="N74" s="731"/>
      <c r="O74" s="731"/>
      <c r="P74" s="745"/>
      <c r="Q74" s="732"/>
    </row>
    <row r="75" spans="1:17" ht="14.4" customHeight="1" x14ac:dyDescent="0.3">
      <c r="A75" s="726" t="s">
        <v>5807</v>
      </c>
      <c r="B75" s="727" t="s">
        <v>5591</v>
      </c>
      <c r="C75" s="727" t="s">
        <v>5587</v>
      </c>
      <c r="D75" s="727" t="s">
        <v>5670</v>
      </c>
      <c r="E75" s="727" t="s">
        <v>5671</v>
      </c>
      <c r="F75" s="731">
        <v>1</v>
      </c>
      <c r="G75" s="731">
        <v>384</v>
      </c>
      <c r="H75" s="731"/>
      <c r="I75" s="731">
        <v>384</v>
      </c>
      <c r="J75" s="731"/>
      <c r="K75" s="731"/>
      <c r="L75" s="731"/>
      <c r="M75" s="731"/>
      <c r="N75" s="731"/>
      <c r="O75" s="731"/>
      <c r="P75" s="745"/>
      <c r="Q75" s="732"/>
    </row>
    <row r="76" spans="1:17" ht="14.4" customHeight="1" x14ac:dyDescent="0.3">
      <c r="A76" s="726" t="s">
        <v>5807</v>
      </c>
      <c r="B76" s="727" t="s">
        <v>5591</v>
      </c>
      <c r="C76" s="727" t="s">
        <v>5587</v>
      </c>
      <c r="D76" s="727" t="s">
        <v>5588</v>
      </c>
      <c r="E76" s="727" t="s">
        <v>5589</v>
      </c>
      <c r="F76" s="731">
        <v>14</v>
      </c>
      <c r="G76" s="731">
        <v>3290</v>
      </c>
      <c r="H76" s="731">
        <v>1.4563966356795042</v>
      </c>
      <c r="I76" s="731">
        <v>235</v>
      </c>
      <c r="J76" s="731">
        <v>9</v>
      </c>
      <c r="K76" s="731">
        <v>2259</v>
      </c>
      <c r="L76" s="731">
        <v>1</v>
      </c>
      <c r="M76" s="731">
        <v>251</v>
      </c>
      <c r="N76" s="731">
        <v>14</v>
      </c>
      <c r="O76" s="731">
        <v>3514</v>
      </c>
      <c r="P76" s="745">
        <v>1.5555555555555556</v>
      </c>
      <c r="Q76" s="732">
        <v>251</v>
      </c>
    </row>
    <row r="77" spans="1:17" ht="14.4" customHeight="1" x14ac:dyDescent="0.3">
      <c r="A77" s="726" t="s">
        <v>5807</v>
      </c>
      <c r="B77" s="727" t="s">
        <v>5591</v>
      </c>
      <c r="C77" s="727" t="s">
        <v>5587</v>
      </c>
      <c r="D77" s="727" t="s">
        <v>5797</v>
      </c>
      <c r="E77" s="727" t="s">
        <v>5798</v>
      </c>
      <c r="F77" s="731">
        <v>1</v>
      </c>
      <c r="G77" s="731">
        <v>114</v>
      </c>
      <c r="H77" s="731"/>
      <c r="I77" s="731">
        <v>114</v>
      </c>
      <c r="J77" s="731"/>
      <c r="K77" s="731"/>
      <c r="L77" s="731"/>
      <c r="M77" s="731"/>
      <c r="N77" s="731"/>
      <c r="O77" s="731"/>
      <c r="P77" s="745"/>
      <c r="Q77" s="732"/>
    </row>
    <row r="78" spans="1:17" ht="14.4" customHeight="1" x14ac:dyDescent="0.3">
      <c r="A78" s="726" t="s">
        <v>5807</v>
      </c>
      <c r="B78" s="727" t="s">
        <v>5591</v>
      </c>
      <c r="C78" s="727" t="s">
        <v>5587</v>
      </c>
      <c r="D78" s="727" t="s">
        <v>5691</v>
      </c>
      <c r="E78" s="727" t="s">
        <v>5692</v>
      </c>
      <c r="F78" s="731">
        <v>1</v>
      </c>
      <c r="G78" s="731">
        <v>311</v>
      </c>
      <c r="H78" s="731">
        <v>0.48746081504702193</v>
      </c>
      <c r="I78" s="731">
        <v>311</v>
      </c>
      <c r="J78" s="731">
        <v>2</v>
      </c>
      <c r="K78" s="731">
        <v>638</v>
      </c>
      <c r="L78" s="731">
        <v>1</v>
      </c>
      <c r="M78" s="731">
        <v>319</v>
      </c>
      <c r="N78" s="731">
        <v>1</v>
      </c>
      <c r="O78" s="731">
        <v>319</v>
      </c>
      <c r="P78" s="745">
        <v>0.5</v>
      </c>
      <c r="Q78" s="732">
        <v>319</v>
      </c>
    </row>
    <row r="79" spans="1:17" ht="14.4" customHeight="1" x14ac:dyDescent="0.3">
      <c r="A79" s="726" t="s">
        <v>5807</v>
      </c>
      <c r="B79" s="727" t="s">
        <v>5591</v>
      </c>
      <c r="C79" s="727" t="s">
        <v>5587</v>
      </c>
      <c r="D79" s="727" t="s">
        <v>5697</v>
      </c>
      <c r="E79" s="727" t="s">
        <v>5698</v>
      </c>
      <c r="F79" s="731">
        <v>6</v>
      </c>
      <c r="G79" s="731">
        <v>666</v>
      </c>
      <c r="H79" s="731">
        <v>1.9304347826086956</v>
      </c>
      <c r="I79" s="731">
        <v>111</v>
      </c>
      <c r="J79" s="731">
        <v>3</v>
      </c>
      <c r="K79" s="731">
        <v>345</v>
      </c>
      <c r="L79" s="731">
        <v>1</v>
      </c>
      <c r="M79" s="731">
        <v>115</v>
      </c>
      <c r="N79" s="731"/>
      <c r="O79" s="731"/>
      <c r="P79" s="745"/>
      <c r="Q79" s="732"/>
    </row>
    <row r="80" spans="1:17" ht="14.4" customHeight="1" x14ac:dyDescent="0.3">
      <c r="A80" s="726" t="s">
        <v>5807</v>
      </c>
      <c r="B80" s="727" t="s">
        <v>5591</v>
      </c>
      <c r="C80" s="727" t="s">
        <v>5587</v>
      </c>
      <c r="D80" s="727" t="s">
        <v>5703</v>
      </c>
      <c r="E80" s="727" t="s">
        <v>5704</v>
      </c>
      <c r="F80" s="731"/>
      <c r="G80" s="731"/>
      <c r="H80" s="731"/>
      <c r="I80" s="731"/>
      <c r="J80" s="731"/>
      <c r="K80" s="731"/>
      <c r="L80" s="731"/>
      <c r="M80" s="731"/>
      <c r="N80" s="731">
        <v>1</v>
      </c>
      <c r="O80" s="731">
        <v>120</v>
      </c>
      <c r="P80" s="745"/>
      <c r="Q80" s="732">
        <v>120</v>
      </c>
    </row>
    <row r="81" spans="1:17" ht="14.4" customHeight="1" x14ac:dyDescent="0.3">
      <c r="A81" s="726" t="s">
        <v>5807</v>
      </c>
      <c r="B81" s="727" t="s">
        <v>5591</v>
      </c>
      <c r="C81" s="727" t="s">
        <v>5587</v>
      </c>
      <c r="D81" s="727" t="s">
        <v>5709</v>
      </c>
      <c r="E81" s="727" t="s">
        <v>5710</v>
      </c>
      <c r="F81" s="731">
        <v>3</v>
      </c>
      <c r="G81" s="731">
        <v>669</v>
      </c>
      <c r="H81" s="731"/>
      <c r="I81" s="731">
        <v>223</v>
      </c>
      <c r="J81" s="731"/>
      <c r="K81" s="731"/>
      <c r="L81" s="731"/>
      <c r="M81" s="731"/>
      <c r="N81" s="731"/>
      <c r="O81" s="731"/>
      <c r="P81" s="745"/>
      <c r="Q81" s="732"/>
    </row>
    <row r="82" spans="1:17" ht="14.4" customHeight="1" x14ac:dyDescent="0.3">
      <c r="A82" s="726" t="s">
        <v>5807</v>
      </c>
      <c r="B82" s="727" t="s">
        <v>5586</v>
      </c>
      <c r="C82" s="727" t="s">
        <v>5587</v>
      </c>
      <c r="D82" s="727" t="s">
        <v>5626</v>
      </c>
      <c r="E82" s="727" t="s">
        <v>5627</v>
      </c>
      <c r="F82" s="731"/>
      <c r="G82" s="731"/>
      <c r="H82" s="731"/>
      <c r="I82" s="731"/>
      <c r="J82" s="731">
        <v>1</v>
      </c>
      <c r="K82" s="731">
        <v>97</v>
      </c>
      <c r="L82" s="731">
        <v>1</v>
      </c>
      <c r="M82" s="731">
        <v>97</v>
      </c>
      <c r="N82" s="731"/>
      <c r="O82" s="731"/>
      <c r="P82" s="745"/>
      <c r="Q82" s="732"/>
    </row>
    <row r="83" spans="1:17" ht="14.4" customHeight="1" x14ac:dyDescent="0.3">
      <c r="A83" s="726" t="s">
        <v>5807</v>
      </c>
      <c r="B83" s="727" t="s">
        <v>5586</v>
      </c>
      <c r="C83" s="727" t="s">
        <v>5587</v>
      </c>
      <c r="D83" s="727" t="s">
        <v>5808</v>
      </c>
      <c r="E83" s="727" t="s">
        <v>5809</v>
      </c>
      <c r="F83" s="731"/>
      <c r="G83" s="731"/>
      <c r="H83" s="731"/>
      <c r="I83" s="731"/>
      <c r="J83" s="731">
        <v>1</v>
      </c>
      <c r="K83" s="731">
        <v>4340</v>
      </c>
      <c r="L83" s="731">
        <v>1</v>
      </c>
      <c r="M83" s="731">
        <v>4340</v>
      </c>
      <c r="N83" s="731"/>
      <c r="O83" s="731"/>
      <c r="P83" s="745"/>
      <c r="Q83" s="732"/>
    </row>
    <row r="84" spans="1:17" ht="14.4" customHeight="1" x14ac:dyDescent="0.3">
      <c r="A84" s="726" t="s">
        <v>5807</v>
      </c>
      <c r="B84" s="727" t="s">
        <v>5586</v>
      </c>
      <c r="C84" s="727" t="s">
        <v>5587</v>
      </c>
      <c r="D84" s="727" t="s">
        <v>5789</v>
      </c>
      <c r="E84" s="727" t="s">
        <v>5790</v>
      </c>
      <c r="F84" s="731"/>
      <c r="G84" s="731"/>
      <c r="H84" s="731"/>
      <c r="I84" s="731"/>
      <c r="J84" s="731">
        <v>1</v>
      </c>
      <c r="K84" s="731">
        <v>5507</v>
      </c>
      <c r="L84" s="731">
        <v>1</v>
      </c>
      <c r="M84" s="731">
        <v>5507</v>
      </c>
      <c r="N84" s="731"/>
      <c r="O84" s="731"/>
      <c r="P84" s="745"/>
      <c r="Q84" s="732"/>
    </row>
    <row r="85" spans="1:17" ht="14.4" customHeight="1" x14ac:dyDescent="0.3">
      <c r="A85" s="726" t="s">
        <v>5807</v>
      </c>
      <c r="B85" s="727" t="s">
        <v>5586</v>
      </c>
      <c r="C85" s="727" t="s">
        <v>5587</v>
      </c>
      <c r="D85" s="727" t="s">
        <v>5648</v>
      </c>
      <c r="E85" s="727" t="s">
        <v>5649</v>
      </c>
      <c r="F85" s="731"/>
      <c r="G85" s="731"/>
      <c r="H85" s="731"/>
      <c r="I85" s="731"/>
      <c r="J85" s="731"/>
      <c r="K85" s="731"/>
      <c r="L85" s="731"/>
      <c r="M85" s="731"/>
      <c r="N85" s="731">
        <v>5</v>
      </c>
      <c r="O85" s="731">
        <v>6550</v>
      </c>
      <c r="P85" s="745"/>
      <c r="Q85" s="732">
        <v>1310</v>
      </c>
    </row>
    <row r="86" spans="1:17" ht="14.4" customHeight="1" x14ac:dyDescent="0.3">
      <c r="A86" s="726" t="s">
        <v>5807</v>
      </c>
      <c r="B86" s="727" t="s">
        <v>5586</v>
      </c>
      <c r="C86" s="727" t="s">
        <v>5587</v>
      </c>
      <c r="D86" s="727" t="s">
        <v>5797</v>
      </c>
      <c r="E86" s="727" t="s">
        <v>5798</v>
      </c>
      <c r="F86" s="731"/>
      <c r="G86" s="731"/>
      <c r="H86" s="731"/>
      <c r="I86" s="731"/>
      <c r="J86" s="731">
        <v>1</v>
      </c>
      <c r="K86" s="731">
        <v>120</v>
      </c>
      <c r="L86" s="731">
        <v>1</v>
      </c>
      <c r="M86" s="731">
        <v>120</v>
      </c>
      <c r="N86" s="731">
        <v>3</v>
      </c>
      <c r="O86" s="731">
        <v>360</v>
      </c>
      <c r="P86" s="745">
        <v>3</v>
      </c>
      <c r="Q86" s="732">
        <v>120</v>
      </c>
    </row>
    <row r="87" spans="1:17" ht="14.4" customHeight="1" x14ac:dyDescent="0.3">
      <c r="A87" s="726" t="s">
        <v>5807</v>
      </c>
      <c r="B87" s="727" t="s">
        <v>5586</v>
      </c>
      <c r="C87" s="727" t="s">
        <v>5587</v>
      </c>
      <c r="D87" s="727" t="s">
        <v>5691</v>
      </c>
      <c r="E87" s="727" t="s">
        <v>5692</v>
      </c>
      <c r="F87" s="731"/>
      <c r="G87" s="731"/>
      <c r="H87" s="731"/>
      <c r="I87" s="731"/>
      <c r="J87" s="731">
        <v>1</v>
      </c>
      <c r="K87" s="731">
        <v>319</v>
      </c>
      <c r="L87" s="731">
        <v>1</v>
      </c>
      <c r="M87" s="731">
        <v>319</v>
      </c>
      <c r="N87" s="731"/>
      <c r="O87" s="731"/>
      <c r="P87" s="745"/>
      <c r="Q87" s="732"/>
    </row>
    <row r="88" spans="1:17" ht="14.4" customHeight="1" x14ac:dyDescent="0.3">
      <c r="A88" s="726" t="s">
        <v>5810</v>
      </c>
      <c r="B88" s="727" t="s">
        <v>5591</v>
      </c>
      <c r="C88" s="727" t="s">
        <v>5587</v>
      </c>
      <c r="D88" s="727" t="s">
        <v>5628</v>
      </c>
      <c r="E88" s="727" t="s">
        <v>5629</v>
      </c>
      <c r="F88" s="731"/>
      <c r="G88" s="731"/>
      <c r="H88" s="731"/>
      <c r="I88" s="731"/>
      <c r="J88" s="731"/>
      <c r="K88" s="731"/>
      <c r="L88" s="731"/>
      <c r="M88" s="731"/>
      <c r="N88" s="731">
        <v>1</v>
      </c>
      <c r="O88" s="731">
        <v>126</v>
      </c>
      <c r="P88" s="745"/>
      <c r="Q88" s="732">
        <v>126</v>
      </c>
    </row>
    <row r="89" spans="1:17" ht="14.4" customHeight="1" x14ac:dyDescent="0.3">
      <c r="A89" s="726" t="s">
        <v>5810</v>
      </c>
      <c r="B89" s="727" t="s">
        <v>5591</v>
      </c>
      <c r="C89" s="727" t="s">
        <v>5587</v>
      </c>
      <c r="D89" s="727" t="s">
        <v>5588</v>
      </c>
      <c r="E89" s="727" t="s">
        <v>5589</v>
      </c>
      <c r="F89" s="731">
        <v>2</v>
      </c>
      <c r="G89" s="731">
        <v>470</v>
      </c>
      <c r="H89" s="731"/>
      <c r="I89" s="731">
        <v>235</v>
      </c>
      <c r="J89" s="731"/>
      <c r="K89" s="731"/>
      <c r="L89" s="731"/>
      <c r="M89" s="731"/>
      <c r="N89" s="731"/>
      <c r="O89" s="731"/>
      <c r="P89" s="745"/>
      <c r="Q89" s="732"/>
    </row>
    <row r="90" spans="1:17" ht="14.4" customHeight="1" x14ac:dyDescent="0.3">
      <c r="A90" s="726" t="s">
        <v>5810</v>
      </c>
      <c r="B90" s="727" t="s">
        <v>5591</v>
      </c>
      <c r="C90" s="727" t="s">
        <v>5587</v>
      </c>
      <c r="D90" s="727" t="s">
        <v>5715</v>
      </c>
      <c r="E90" s="727" t="s">
        <v>5716</v>
      </c>
      <c r="F90" s="731"/>
      <c r="G90" s="731"/>
      <c r="H90" s="731"/>
      <c r="I90" s="731"/>
      <c r="J90" s="731"/>
      <c r="K90" s="731"/>
      <c r="L90" s="731"/>
      <c r="M90" s="731"/>
      <c r="N90" s="731">
        <v>1</v>
      </c>
      <c r="O90" s="731">
        <v>400</v>
      </c>
      <c r="P90" s="745"/>
      <c r="Q90" s="732">
        <v>400</v>
      </c>
    </row>
    <row r="91" spans="1:17" ht="14.4" customHeight="1" x14ac:dyDescent="0.3">
      <c r="A91" s="726" t="s">
        <v>5811</v>
      </c>
      <c r="B91" s="727" t="s">
        <v>5591</v>
      </c>
      <c r="C91" s="727" t="s">
        <v>5587</v>
      </c>
      <c r="D91" s="727" t="s">
        <v>5628</v>
      </c>
      <c r="E91" s="727" t="s">
        <v>5629</v>
      </c>
      <c r="F91" s="731">
        <v>2</v>
      </c>
      <c r="G91" s="731">
        <v>236</v>
      </c>
      <c r="H91" s="731">
        <v>1.873015873015873</v>
      </c>
      <c r="I91" s="731">
        <v>118</v>
      </c>
      <c r="J91" s="731">
        <v>1</v>
      </c>
      <c r="K91" s="731">
        <v>126</v>
      </c>
      <c r="L91" s="731">
        <v>1</v>
      </c>
      <c r="M91" s="731">
        <v>126</v>
      </c>
      <c r="N91" s="731">
        <v>2</v>
      </c>
      <c r="O91" s="731">
        <v>252</v>
      </c>
      <c r="P91" s="745">
        <v>2</v>
      </c>
      <c r="Q91" s="732">
        <v>126</v>
      </c>
    </row>
    <row r="92" spans="1:17" ht="14.4" customHeight="1" x14ac:dyDescent="0.3">
      <c r="A92" s="726" t="s">
        <v>5811</v>
      </c>
      <c r="B92" s="727" t="s">
        <v>5591</v>
      </c>
      <c r="C92" s="727" t="s">
        <v>5587</v>
      </c>
      <c r="D92" s="727" t="s">
        <v>5588</v>
      </c>
      <c r="E92" s="727" t="s">
        <v>5589</v>
      </c>
      <c r="F92" s="731">
        <v>2</v>
      </c>
      <c r="G92" s="731">
        <v>470</v>
      </c>
      <c r="H92" s="731"/>
      <c r="I92" s="731">
        <v>235</v>
      </c>
      <c r="J92" s="731"/>
      <c r="K92" s="731"/>
      <c r="L92" s="731"/>
      <c r="M92" s="731"/>
      <c r="N92" s="731">
        <v>2</v>
      </c>
      <c r="O92" s="731">
        <v>502</v>
      </c>
      <c r="P92" s="745"/>
      <c r="Q92" s="732">
        <v>251</v>
      </c>
    </row>
    <row r="93" spans="1:17" ht="14.4" customHeight="1" x14ac:dyDescent="0.3">
      <c r="A93" s="726" t="s">
        <v>5812</v>
      </c>
      <c r="B93" s="727" t="s">
        <v>5591</v>
      </c>
      <c r="C93" s="727" t="s">
        <v>5587</v>
      </c>
      <c r="D93" s="727" t="s">
        <v>5628</v>
      </c>
      <c r="E93" s="727" t="s">
        <v>5629</v>
      </c>
      <c r="F93" s="731"/>
      <c r="G93" s="731"/>
      <c r="H93" s="731"/>
      <c r="I93" s="731"/>
      <c r="J93" s="731">
        <v>2</v>
      </c>
      <c r="K93" s="731">
        <v>252</v>
      </c>
      <c r="L93" s="731">
        <v>1</v>
      </c>
      <c r="M93" s="731">
        <v>126</v>
      </c>
      <c r="N93" s="731">
        <v>1</v>
      </c>
      <c r="O93" s="731">
        <v>126</v>
      </c>
      <c r="P93" s="745">
        <v>0.5</v>
      </c>
      <c r="Q93" s="732">
        <v>126</v>
      </c>
    </row>
    <row r="94" spans="1:17" ht="14.4" customHeight="1" x14ac:dyDescent="0.3">
      <c r="A94" s="726" t="s">
        <v>5813</v>
      </c>
      <c r="B94" s="727" t="s">
        <v>5591</v>
      </c>
      <c r="C94" s="727" t="s">
        <v>5587</v>
      </c>
      <c r="D94" s="727" t="s">
        <v>5624</v>
      </c>
      <c r="E94" s="727" t="s">
        <v>5625</v>
      </c>
      <c r="F94" s="731"/>
      <c r="G94" s="731"/>
      <c r="H94" s="731"/>
      <c r="I94" s="731"/>
      <c r="J94" s="731">
        <v>1</v>
      </c>
      <c r="K94" s="731">
        <v>99</v>
      </c>
      <c r="L94" s="731">
        <v>1</v>
      </c>
      <c r="M94" s="731">
        <v>99</v>
      </c>
      <c r="N94" s="731"/>
      <c r="O94" s="731"/>
      <c r="P94" s="745"/>
      <c r="Q94" s="732"/>
    </row>
    <row r="95" spans="1:17" ht="14.4" customHeight="1" x14ac:dyDescent="0.3">
      <c r="A95" s="726" t="s">
        <v>5813</v>
      </c>
      <c r="B95" s="727" t="s">
        <v>5591</v>
      </c>
      <c r="C95" s="727" t="s">
        <v>5587</v>
      </c>
      <c r="D95" s="727" t="s">
        <v>5628</v>
      </c>
      <c r="E95" s="727" t="s">
        <v>5629</v>
      </c>
      <c r="F95" s="731">
        <v>1</v>
      </c>
      <c r="G95" s="731">
        <v>118</v>
      </c>
      <c r="H95" s="731">
        <v>0.93650793650793651</v>
      </c>
      <c r="I95" s="731">
        <v>118</v>
      </c>
      <c r="J95" s="731">
        <v>1</v>
      </c>
      <c r="K95" s="731">
        <v>126</v>
      </c>
      <c r="L95" s="731">
        <v>1</v>
      </c>
      <c r="M95" s="731">
        <v>126</v>
      </c>
      <c r="N95" s="731">
        <v>1</v>
      </c>
      <c r="O95" s="731">
        <v>126</v>
      </c>
      <c r="P95" s="745">
        <v>1</v>
      </c>
      <c r="Q95" s="732">
        <v>126</v>
      </c>
    </row>
    <row r="96" spans="1:17" ht="14.4" customHeight="1" x14ac:dyDescent="0.3">
      <c r="A96" s="726" t="s">
        <v>5814</v>
      </c>
      <c r="B96" s="727" t="s">
        <v>5591</v>
      </c>
      <c r="C96" s="727" t="s">
        <v>5587</v>
      </c>
      <c r="D96" s="727" t="s">
        <v>5624</v>
      </c>
      <c r="E96" s="727" t="s">
        <v>5625</v>
      </c>
      <c r="F96" s="731"/>
      <c r="G96" s="731"/>
      <c r="H96" s="731"/>
      <c r="I96" s="731"/>
      <c r="J96" s="731">
        <v>1</v>
      </c>
      <c r="K96" s="731">
        <v>99</v>
      </c>
      <c r="L96" s="731">
        <v>1</v>
      </c>
      <c r="M96" s="731">
        <v>99</v>
      </c>
      <c r="N96" s="731"/>
      <c r="O96" s="731"/>
      <c r="P96" s="745"/>
      <c r="Q96" s="732"/>
    </row>
    <row r="97" spans="1:17" ht="14.4" customHeight="1" x14ac:dyDescent="0.3">
      <c r="A97" s="726" t="s">
        <v>5814</v>
      </c>
      <c r="B97" s="727" t="s">
        <v>5591</v>
      </c>
      <c r="C97" s="727" t="s">
        <v>5587</v>
      </c>
      <c r="D97" s="727" t="s">
        <v>5628</v>
      </c>
      <c r="E97" s="727" t="s">
        <v>5629</v>
      </c>
      <c r="F97" s="731">
        <v>1</v>
      </c>
      <c r="G97" s="731">
        <v>118</v>
      </c>
      <c r="H97" s="731">
        <v>0.13378684807256236</v>
      </c>
      <c r="I97" s="731">
        <v>118</v>
      </c>
      <c r="J97" s="731">
        <v>7</v>
      </c>
      <c r="K97" s="731">
        <v>882</v>
      </c>
      <c r="L97" s="731">
        <v>1</v>
      </c>
      <c r="M97" s="731">
        <v>126</v>
      </c>
      <c r="N97" s="731">
        <v>3</v>
      </c>
      <c r="O97" s="731">
        <v>378</v>
      </c>
      <c r="P97" s="745">
        <v>0.42857142857142855</v>
      </c>
      <c r="Q97" s="732">
        <v>126</v>
      </c>
    </row>
    <row r="98" spans="1:17" ht="14.4" customHeight="1" x14ac:dyDescent="0.3">
      <c r="A98" s="726" t="s">
        <v>5814</v>
      </c>
      <c r="B98" s="727" t="s">
        <v>5591</v>
      </c>
      <c r="C98" s="727" t="s">
        <v>5587</v>
      </c>
      <c r="D98" s="727" t="s">
        <v>5654</v>
      </c>
      <c r="E98" s="727" t="s">
        <v>5655</v>
      </c>
      <c r="F98" s="731"/>
      <c r="G98" s="731"/>
      <c r="H98" s="731"/>
      <c r="I98" s="731"/>
      <c r="J98" s="731"/>
      <c r="K98" s="731"/>
      <c r="L98" s="731"/>
      <c r="M98" s="731"/>
      <c r="N98" s="731">
        <v>1</v>
      </c>
      <c r="O98" s="731">
        <v>163</v>
      </c>
      <c r="P98" s="745"/>
      <c r="Q98" s="732">
        <v>163</v>
      </c>
    </row>
    <row r="99" spans="1:17" ht="14.4" customHeight="1" x14ac:dyDescent="0.3">
      <c r="A99" s="726" t="s">
        <v>5814</v>
      </c>
      <c r="B99" s="727" t="s">
        <v>5591</v>
      </c>
      <c r="C99" s="727" t="s">
        <v>5587</v>
      </c>
      <c r="D99" s="727" t="s">
        <v>5658</v>
      </c>
      <c r="E99" s="727" t="s">
        <v>5659</v>
      </c>
      <c r="F99" s="731"/>
      <c r="G99" s="731"/>
      <c r="H99" s="731"/>
      <c r="I99" s="731"/>
      <c r="J99" s="731">
        <v>1</v>
      </c>
      <c r="K99" s="731">
        <v>33.33</v>
      </c>
      <c r="L99" s="731">
        <v>1</v>
      </c>
      <c r="M99" s="731">
        <v>33.33</v>
      </c>
      <c r="N99" s="731"/>
      <c r="O99" s="731"/>
      <c r="P99" s="745"/>
      <c r="Q99" s="732"/>
    </row>
    <row r="100" spans="1:17" ht="14.4" customHeight="1" x14ac:dyDescent="0.3">
      <c r="A100" s="726" t="s">
        <v>5814</v>
      </c>
      <c r="B100" s="727" t="s">
        <v>5591</v>
      </c>
      <c r="C100" s="727" t="s">
        <v>5587</v>
      </c>
      <c r="D100" s="727" t="s">
        <v>5664</v>
      </c>
      <c r="E100" s="727" t="s">
        <v>5665</v>
      </c>
      <c r="F100" s="731"/>
      <c r="G100" s="731"/>
      <c r="H100" s="731"/>
      <c r="I100" s="731"/>
      <c r="J100" s="731"/>
      <c r="K100" s="731"/>
      <c r="L100" s="731"/>
      <c r="M100" s="731"/>
      <c r="N100" s="731">
        <v>1</v>
      </c>
      <c r="O100" s="731">
        <v>86</v>
      </c>
      <c r="P100" s="745"/>
      <c r="Q100" s="732">
        <v>86</v>
      </c>
    </row>
    <row r="101" spans="1:17" ht="14.4" customHeight="1" x14ac:dyDescent="0.3">
      <c r="A101" s="726" t="s">
        <v>5814</v>
      </c>
      <c r="B101" s="727" t="s">
        <v>5591</v>
      </c>
      <c r="C101" s="727" t="s">
        <v>5587</v>
      </c>
      <c r="D101" s="727" t="s">
        <v>5588</v>
      </c>
      <c r="E101" s="727" t="s">
        <v>5589</v>
      </c>
      <c r="F101" s="731">
        <v>1</v>
      </c>
      <c r="G101" s="731">
        <v>235</v>
      </c>
      <c r="H101" s="731">
        <v>0.93625498007968122</v>
      </c>
      <c r="I101" s="731">
        <v>235</v>
      </c>
      <c r="J101" s="731">
        <v>1</v>
      </c>
      <c r="K101" s="731">
        <v>251</v>
      </c>
      <c r="L101" s="731">
        <v>1</v>
      </c>
      <c r="M101" s="731">
        <v>251</v>
      </c>
      <c r="N101" s="731">
        <v>4</v>
      </c>
      <c r="O101" s="731">
        <v>1004</v>
      </c>
      <c r="P101" s="745">
        <v>4</v>
      </c>
      <c r="Q101" s="732">
        <v>251</v>
      </c>
    </row>
    <row r="102" spans="1:17" ht="14.4" customHeight="1" x14ac:dyDescent="0.3">
      <c r="A102" s="726" t="s">
        <v>5815</v>
      </c>
      <c r="B102" s="727" t="s">
        <v>5591</v>
      </c>
      <c r="C102" s="727" t="s">
        <v>5587</v>
      </c>
      <c r="D102" s="727" t="s">
        <v>5620</v>
      </c>
      <c r="E102" s="727" t="s">
        <v>5621</v>
      </c>
      <c r="F102" s="731"/>
      <c r="G102" s="731"/>
      <c r="H102" s="731"/>
      <c r="I102" s="731"/>
      <c r="J102" s="731"/>
      <c r="K102" s="731"/>
      <c r="L102" s="731"/>
      <c r="M102" s="731"/>
      <c r="N102" s="731">
        <v>1</v>
      </c>
      <c r="O102" s="731">
        <v>309</v>
      </c>
      <c r="P102" s="745"/>
      <c r="Q102" s="732">
        <v>309</v>
      </c>
    </row>
    <row r="103" spans="1:17" ht="14.4" customHeight="1" x14ac:dyDescent="0.3">
      <c r="A103" s="726" t="s">
        <v>5815</v>
      </c>
      <c r="B103" s="727" t="s">
        <v>5591</v>
      </c>
      <c r="C103" s="727" t="s">
        <v>5587</v>
      </c>
      <c r="D103" s="727" t="s">
        <v>5624</v>
      </c>
      <c r="E103" s="727" t="s">
        <v>5625</v>
      </c>
      <c r="F103" s="731"/>
      <c r="G103" s="731"/>
      <c r="H103" s="731"/>
      <c r="I103" s="731"/>
      <c r="J103" s="731">
        <v>1</v>
      </c>
      <c r="K103" s="731">
        <v>99</v>
      </c>
      <c r="L103" s="731">
        <v>1</v>
      </c>
      <c r="M103" s="731">
        <v>99</v>
      </c>
      <c r="N103" s="731"/>
      <c r="O103" s="731"/>
      <c r="P103" s="745"/>
      <c r="Q103" s="732"/>
    </row>
    <row r="104" spans="1:17" ht="14.4" customHeight="1" x14ac:dyDescent="0.3">
      <c r="A104" s="726" t="s">
        <v>5815</v>
      </c>
      <c r="B104" s="727" t="s">
        <v>5591</v>
      </c>
      <c r="C104" s="727" t="s">
        <v>5587</v>
      </c>
      <c r="D104" s="727" t="s">
        <v>5626</v>
      </c>
      <c r="E104" s="727" t="s">
        <v>5627</v>
      </c>
      <c r="F104" s="731"/>
      <c r="G104" s="731"/>
      <c r="H104" s="731"/>
      <c r="I104" s="731"/>
      <c r="J104" s="731">
        <v>1</v>
      </c>
      <c r="K104" s="731">
        <v>97</v>
      </c>
      <c r="L104" s="731">
        <v>1</v>
      </c>
      <c r="M104" s="731">
        <v>97</v>
      </c>
      <c r="N104" s="731"/>
      <c r="O104" s="731"/>
      <c r="P104" s="745"/>
      <c r="Q104" s="732"/>
    </row>
    <row r="105" spans="1:17" ht="14.4" customHeight="1" x14ac:dyDescent="0.3">
      <c r="A105" s="726" t="s">
        <v>5815</v>
      </c>
      <c r="B105" s="727" t="s">
        <v>5591</v>
      </c>
      <c r="C105" s="727" t="s">
        <v>5587</v>
      </c>
      <c r="D105" s="727" t="s">
        <v>5628</v>
      </c>
      <c r="E105" s="727" t="s">
        <v>5629</v>
      </c>
      <c r="F105" s="731">
        <v>4</v>
      </c>
      <c r="G105" s="731">
        <v>472</v>
      </c>
      <c r="H105" s="731">
        <v>0.34054834054834054</v>
      </c>
      <c r="I105" s="731">
        <v>118</v>
      </c>
      <c r="J105" s="731">
        <v>11</v>
      </c>
      <c r="K105" s="731">
        <v>1386</v>
      </c>
      <c r="L105" s="731">
        <v>1</v>
      </c>
      <c r="M105" s="731">
        <v>126</v>
      </c>
      <c r="N105" s="731">
        <v>4</v>
      </c>
      <c r="O105" s="731">
        <v>504</v>
      </c>
      <c r="P105" s="745">
        <v>0.36363636363636365</v>
      </c>
      <c r="Q105" s="732">
        <v>126</v>
      </c>
    </row>
    <row r="106" spans="1:17" ht="14.4" customHeight="1" x14ac:dyDescent="0.3">
      <c r="A106" s="726" t="s">
        <v>5815</v>
      </c>
      <c r="B106" s="727" t="s">
        <v>5591</v>
      </c>
      <c r="C106" s="727" t="s">
        <v>5587</v>
      </c>
      <c r="D106" s="727" t="s">
        <v>5664</v>
      </c>
      <c r="E106" s="727" t="s">
        <v>5665</v>
      </c>
      <c r="F106" s="731">
        <v>1</v>
      </c>
      <c r="G106" s="731">
        <v>82</v>
      </c>
      <c r="H106" s="731"/>
      <c r="I106" s="731">
        <v>82</v>
      </c>
      <c r="J106" s="731"/>
      <c r="K106" s="731"/>
      <c r="L106" s="731"/>
      <c r="M106" s="731"/>
      <c r="N106" s="731"/>
      <c r="O106" s="731"/>
      <c r="P106" s="745"/>
      <c r="Q106" s="732"/>
    </row>
    <row r="107" spans="1:17" ht="14.4" customHeight="1" x14ac:dyDescent="0.3">
      <c r="A107" s="726" t="s">
        <v>5815</v>
      </c>
      <c r="B107" s="727" t="s">
        <v>5591</v>
      </c>
      <c r="C107" s="727" t="s">
        <v>5587</v>
      </c>
      <c r="D107" s="727" t="s">
        <v>5588</v>
      </c>
      <c r="E107" s="727" t="s">
        <v>5589</v>
      </c>
      <c r="F107" s="731">
        <v>2</v>
      </c>
      <c r="G107" s="731">
        <v>470</v>
      </c>
      <c r="H107" s="731"/>
      <c r="I107" s="731">
        <v>235</v>
      </c>
      <c r="J107" s="731"/>
      <c r="K107" s="731"/>
      <c r="L107" s="731"/>
      <c r="M107" s="731"/>
      <c r="N107" s="731">
        <v>1</v>
      </c>
      <c r="O107" s="731">
        <v>251</v>
      </c>
      <c r="P107" s="745"/>
      <c r="Q107" s="732">
        <v>251</v>
      </c>
    </row>
    <row r="108" spans="1:17" ht="14.4" customHeight="1" x14ac:dyDescent="0.3">
      <c r="A108" s="726" t="s">
        <v>5815</v>
      </c>
      <c r="B108" s="727" t="s">
        <v>5591</v>
      </c>
      <c r="C108" s="727" t="s">
        <v>5587</v>
      </c>
      <c r="D108" s="727" t="s">
        <v>5687</v>
      </c>
      <c r="E108" s="727" t="s">
        <v>5688</v>
      </c>
      <c r="F108" s="731">
        <v>1</v>
      </c>
      <c r="G108" s="731">
        <v>179</v>
      </c>
      <c r="H108" s="731"/>
      <c r="I108" s="731">
        <v>179</v>
      </c>
      <c r="J108" s="731"/>
      <c r="K108" s="731"/>
      <c r="L108" s="731"/>
      <c r="M108" s="731"/>
      <c r="N108" s="731"/>
      <c r="O108" s="731"/>
      <c r="P108" s="745"/>
      <c r="Q108" s="732"/>
    </row>
    <row r="109" spans="1:17" ht="14.4" customHeight="1" x14ac:dyDescent="0.3">
      <c r="A109" s="726" t="s">
        <v>5815</v>
      </c>
      <c r="B109" s="727" t="s">
        <v>5591</v>
      </c>
      <c r="C109" s="727" t="s">
        <v>5587</v>
      </c>
      <c r="D109" s="727" t="s">
        <v>5697</v>
      </c>
      <c r="E109" s="727" t="s">
        <v>5698</v>
      </c>
      <c r="F109" s="731"/>
      <c r="G109" s="731"/>
      <c r="H109" s="731"/>
      <c r="I109" s="731"/>
      <c r="J109" s="731">
        <v>1</v>
      </c>
      <c r="K109" s="731">
        <v>115</v>
      </c>
      <c r="L109" s="731">
        <v>1</v>
      </c>
      <c r="M109" s="731">
        <v>115</v>
      </c>
      <c r="N109" s="731"/>
      <c r="O109" s="731"/>
      <c r="P109" s="745"/>
      <c r="Q109" s="732"/>
    </row>
    <row r="110" spans="1:17" ht="14.4" customHeight="1" x14ac:dyDescent="0.3">
      <c r="A110" s="726" t="s">
        <v>5816</v>
      </c>
      <c r="B110" s="727" t="s">
        <v>5591</v>
      </c>
      <c r="C110" s="727" t="s">
        <v>5587</v>
      </c>
      <c r="D110" s="727" t="s">
        <v>5609</v>
      </c>
      <c r="E110" s="727" t="s">
        <v>5610</v>
      </c>
      <c r="F110" s="731"/>
      <c r="G110" s="731"/>
      <c r="H110" s="731"/>
      <c r="I110" s="731"/>
      <c r="J110" s="731"/>
      <c r="K110" s="731"/>
      <c r="L110" s="731"/>
      <c r="M110" s="731"/>
      <c r="N110" s="731">
        <v>1</v>
      </c>
      <c r="O110" s="731">
        <v>37</v>
      </c>
      <c r="P110" s="745"/>
      <c r="Q110" s="732">
        <v>37</v>
      </c>
    </row>
    <row r="111" spans="1:17" ht="14.4" customHeight="1" x14ac:dyDescent="0.3">
      <c r="A111" s="726" t="s">
        <v>5816</v>
      </c>
      <c r="B111" s="727" t="s">
        <v>5591</v>
      </c>
      <c r="C111" s="727" t="s">
        <v>5587</v>
      </c>
      <c r="D111" s="727" t="s">
        <v>5618</v>
      </c>
      <c r="E111" s="727" t="s">
        <v>5619</v>
      </c>
      <c r="F111" s="731"/>
      <c r="G111" s="731"/>
      <c r="H111" s="731"/>
      <c r="I111" s="731"/>
      <c r="J111" s="731">
        <v>1</v>
      </c>
      <c r="K111" s="731">
        <v>207</v>
      </c>
      <c r="L111" s="731">
        <v>1</v>
      </c>
      <c r="M111" s="731">
        <v>207</v>
      </c>
      <c r="N111" s="731"/>
      <c r="O111" s="731"/>
      <c r="P111" s="745"/>
      <c r="Q111" s="732"/>
    </row>
    <row r="112" spans="1:17" ht="14.4" customHeight="1" x14ac:dyDescent="0.3">
      <c r="A112" s="726" t="s">
        <v>5816</v>
      </c>
      <c r="B112" s="727" t="s">
        <v>5591</v>
      </c>
      <c r="C112" s="727" t="s">
        <v>5587</v>
      </c>
      <c r="D112" s="727" t="s">
        <v>5624</v>
      </c>
      <c r="E112" s="727" t="s">
        <v>5625</v>
      </c>
      <c r="F112" s="731"/>
      <c r="G112" s="731"/>
      <c r="H112" s="731"/>
      <c r="I112" s="731"/>
      <c r="J112" s="731"/>
      <c r="K112" s="731"/>
      <c r="L112" s="731"/>
      <c r="M112" s="731"/>
      <c r="N112" s="731">
        <v>2</v>
      </c>
      <c r="O112" s="731">
        <v>198</v>
      </c>
      <c r="P112" s="745"/>
      <c r="Q112" s="732">
        <v>99</v>
      </c>
    </row>
    <row r="113" spans="1:17" ht="14.4" customHeight="1" x14ac:dyDescent="0.3">
      <c r="A113" s="726" t="s">
        <v>5816</v>
      </c>
      <c r="B113" s="727" t="s">
        <v>5591</v>
      </c>
      <c r="C113" s="727" t="s">
        <v>5587</v>
      </c>
      <c r="D113" s="727" t="s">
        <v>5628</v>
      </c>
      <c r="E113" s="727" t="s">
        <v>5629</v>
      </c>
      <c r="F113" s="731">
        <v>16</v>
      </c>
      <c r="G113" s="731">
        <v>1888</v>
      </c>
      <c r="H113" s="731">
        <v>0.74920634920634921</v>
      </c>
      <c r="I113" s="731">
        <v>118</v>
      </c>
      <c r="J113" s="731">
        <v>20</v>
      </c>
      <c r="K113" s="731">
        <v>2520</v>
      </c>
      <c r="L113" s="731">
        <v>1</v>
      </c>
      <c r="M113" s="731">
        <v>126</v>
      </c>
      <c r="N113" s="731">
        <v>17</v>
      </c>
      <c r="O113" s="731">
        <v>2142</v>
      </c>
      <c r="P113" s="745">
        <v>0.85</v>
      </c>
      <c r="Q113" s="732">
        <v>126</v>
      </c>
    </row>
    <row r="114" spans="1:17" ht="14.4" customHeight="1" x14ac:dyDescent="0.3">
      <c r="A114" s="726" t="s">
        <v>5816</v>
      </c>
      <c r="B114" s="727" t="s">
        <v>5591</v>
      </c>
      <c r="C114" s="727" t="s">
        <v>5587</v>
      </c>
      <c r="D114" s="727" t="s">
        <v>5588</v>
      </c>
      <c r="E114" s="727" t="s">
        <v>5589</v>
      </c>
      <c r="F114" s="731">
        <v>3</v>
      </c>
      <c r="G114" s="731">
        <v>705</v>
      </c>
      <c r="H114" s="731">
        <v>2.808764940239044</v>
      </c>
      <c r="I114" s="731">
        <v>235</v>
      </c>
      <c r="J114" s="731">
        <v>1</v>
      </c>
      <c r="K114" s="731">
        <v>251</v>
      </c>
      <c r="L114" s="731">
        <v>1</v>
      </c>
      <c r="M114" s="731">
        <v>251</v>
      </c>
      <c r="N114" s="731">
        <v>1</v>
      </c>
      <c r="O114" s="731">
        <v>251</v>
      </c>
      <c r="P114" s="745">
        <v>1</v>
      </c>
      <c r="Q114" s="732">
        <v>251</v>
      </c>
    </row>
    <row r="115" spans="1:17" ht="14.4" customHeight="1" x14ac:dyDescent="0.3">
      <c r="A115" s="726" t="s">
        <v>5816</v>
      </c>
      <c r="B115" s="727" t="s">
        <v>5591</v>
      </c>
      <c r="C115" s="727" t="s">
        <v>5587</v>
      </c>
      <c r="D115" s="727" t="s">
        <v>5695</v>
      </c>
      <c r="E115" s="727" t="s">
        <v>5696</v>
      </c>
      <c r="F115" s="731"/>
      <c r="G115" s="731"/>
      <c r="H115" s="731"/>
      <c r="I115" s="731"/>
      <c r="J115" s="731"/>
      <c r="K115" s="731"/>
      <c r="L115" s="731"/>
      <c r="M115" s="731"/>
      <c r="N115" s="731">
        <v>1</v>
      </c>
      <c r="O115" s="731">
        <v>132</v>
      </c>
      <c r="P115" s="745"/>
      <c r="Q115" s="732">
        <v>132</v>
      </c>
    </row>
    <row r="116" spans="1:17" ht="14.4" customHeight="1" x14ac:dyDescent="0.3">
      <c r="A116" s="726" t="s">
        <v>5817</v>
      </c>
      <c r="B116" s="727" t="s">
        <v>5591</v>
      </c>
      <c r="C116" s="727" t="s">
        <v>5587</v>
      </c>
      <c r="D116" s="727" t="s">
        <v>5628</v>
      </c>
      <c r="E116" s="727" t="s">
        <v>5629</v>
      </c>
      <c r="F116" s="731">
        <v>2</v>
      </c>
      <c r="G116" s="731">
        <v>236</v>
      </c>
      <c r="H116" s="731"/>
      <c r="I116" s="731">
        <v>118</v>
      </c>
      <c r="J116" s="731"/>
      <c r="K116" s="731"/>
      <c r="L116" s="731"/>
      <c r="M116" s="731"/>
      <c r="N116" s="731"/>
      <c r="O116" s="731"/>
      <c r="P116" s="745"/>
      <c r="Q116" s="732"/>
    </row>
    <row r="117" spans="1:17" ht="14.4" customHeight="1" x14ac:dyDescent="0.3">
      <c r="A117" s="726" t="s">
        <v>5817</v>
      </c>
      <c r="B117" s="727" t="s">
        <v>5591</v>
      </c>
      <c r="C117" s="727" t="s">
        <v>5587</v>
      </c>
      <c r="D117" s="727" t="s">
        <v>5588</v>
      </c>
      <c r="E117" s="727" t="s">
        <v>5589</v>
      </c>
      <c r="F117" s="731"/>
      <c r="G117" s="731"/>
      <c r="H117" s="731"/>
      <c r="I117" s="731"/>
      <c r="J117" s="731"/>
      <c r="K117" s="731"/>
      <c r="L117" s="731"/>
      <c r="M117" s="731"/>
      <c r="N117" s="731">
        <v>2</v>
      </c>
      <c r="O117" s="731">
        <v>502</v>
      </c>
      <c r="P117" s="745"/>
      <c r="Q117" s="732">
        <v>251</v>
      </c>
    </row>
    <row r="118" spans="1:17" ht="14.4" customHeight="1" x14ac:dyDescent="0.3">
      <c r="A118" s="726" t="s">
        <v>5818</v>
      </c>
      <c r="B118" s="727" t="s">
        <v>5591</v>
      </c>
      <c r="C118" s="727" t="s">
        <v>5587</v>
      </c>
      <c r="D118" s="727" t="s">
        <v>5628</v>
      </c>
      <c r="E118" s="727" t="s">
        <v>5629</v>
      </c>
      <c r="F118" s="731">
        <v>2</v>
      </c>
      <c r="G118" s="731">
        <v>236</v>
      </c>
      <c r="H118" s="731">
        <v>0.93650793650793651</v>
      </c>
      <c r="I118" s="731">
        <v>118</v>
      </c>
      <c r="J118" s="731">
        <v>2</v>
      </c>
      <c r="K118" s="731">
        <v>252</v>
      </c>
      <c r="L118" s="731">
        <v>1</v>
      </c>
      <c r="M118" s="731">
        <v>126</v>
      </c>
      <c r="N118" s="731">
        <v>3</v>
      </c>
      <c r="O118" s="731">
        <v>378</v>
      </c>
      <c r="P118" s="745">
        <v>1.5</v>
      </c>
      <c r="Q118" s="732">
        <v>126</v>
      </c>
    </row>
    <row r="119" spans="1:17" ht="14.4" customHeight="1" x14ac:dyDescent="0.3">
      <c r="A119" s="726" t="s">
        <v>5818</v>
      </c>
      <c r="B119" s="727" t="s">
        <v>5591</v>
      </c>
      <c r="C119" s="727" t="s">
        <v>5587</v>
      </c>
      <c r="D119" s="727" t="s">
        <v>5588</v>
      </c>
      <c r="E119" s="727" t="s">
        <v>5589</v>
      </c>
      <c r="F119" s="731">
        <v>1</v>
      </c>
      <c r="G119" s="731">
        <v>235</v>
      </c>
      <c r="H119" s="731">
        <v>0.46812749003984061</v>
      </c>
      <c r="I119" s="731">
        <v>235</v>
      </c>
      <c r="J119" s="731">
        <v>2</v>
      </c>
      <c r="K119" s="731">
        <v>502</v>
      </c>
      <c r="L119" s="731">
        <v>1</v>
      </c>
      <c r="M119" s="731">
        <v>251</v>
      </c>
      <c r="N119" s="731"/>
      <c r="O119" s="731"/>
      <c r="P119" s="745"/>
      <c r="Q119" s="732"/>
    </row>
    <row r="120" spans="1:17" ht="14.4" customHeight="1" x14ac:dyDescent="0.3">
      <c r="A120" s="726" t="s">
        <v>5819</v>
      </c>
      <c r="B120" s="727" t="s">
        <v>5591</v>
      </c>
      <c r="C120" s="727" t="s">
        <v>5587</v>
      </c>
      <c r="D120" s="727" t="s">
        <v>5628</v>
      </c>
      <c r="E120" s="727" t="s">
        <v>5629</v>
      </c>
      <c r="F120" s="731">
        <v>3</v>
      </c>
      <c r="G120" s="731">
        <v>354</v>
      </c>
      <c r="H120" s="731">
        <v>0.93650793650793651</v>
      </c>
      <c r="I120" s="731">
        <v>118</v>
      </c>
      <c r="J120" s="731">
        <v>3</v>
      </c>
      <c r="K120" s="731">
        <v>378</v>
      </c>
      <c r="L120" s="731">
        <v>1</v>
      </c>
      <c r="M120" s="731">
        <v>126</v>
      </c>
      <c r="N120" s="731">
        <v>1</v>
      </c>
      <c r="O120" s="731">
        <v>126</v>
      </c>
      <c r="P120" s="745">
        <v>0.33333333333333331</v>
      </c>
      <c r="Q120" s="732">
        <v>126</v>
      </c>
    </row>
    <row r="121" spans="1:17" ht="14.4" customHeight="1" x14ac:dyDescent="0.3">
      <c r="A121" s="726" t="s">
        <v>5819</v>
      </c>
      <c r="B121" s="727" t="s">
        <v>5591</v>
      </c>
      <c r="C121" s="727" t="s">
        <v>5587</v>
      </c>
      <c r="D121" s="727" t="s">
        <v>5670</v>
      </c>
      <c r="E121" s="727" t="s">
        <v>5671</v>
      </c>
      <c r="F121" s="731">
        <v>1</v>
      </c>
      <c r="G121" s="731">
        <v>384</v>
      </c>
      <c r="H121" s="731"/>
      <c r="I121" s="731">
        <v>384</v>
      </c>
      <c r="J121" s="731"/>
      <c r="K121" s="731"/>
      <c r="L121" s="731"/>
      <c r="M121" s="731"/>
      <c r="N121" s="731"/>
      <c r="O121" s="731"/>
      <c r="P121" s="745"/>
      <c r="Q121" s="732"/>
    </row>
    <row r="122" spans="1:17" ht="14.4" customHeight="1" x14ac:dyDescent="0.3">
      <c r="A122" s="726" t="s">
        <v>5820</v>
      </c>
      <c r="B122" s="727" t="s">
        <v>5591</v>
      </c>
      <c r="C122" s="727" t="s">
        <v>5587</v>
      </c>
      <c r="D122" s="727" t="s">
        <v>5609</v>
      </c>
      <c r="E122" s="727" t="s">
        <v>5610</v>
      </c>
      <c r="F122" s="731">
        <v>1</v>
      </c>
      <c r="G122" s="731">
        <v>35</v>
      </c>
      <c r="H122" s="731"/>
      <c r="I122" s="731">
        <v>35</v>
      </c>
      <c r="J122" s="731"/>
      <c r="K122" s="731"/>
      <c r="L122" s="731"/>
      <c r="M122" s="731"/>
      <c r="N122" s="731"/>
      <c r="O122" s="731"/>
      <c r="P122" s="745"/>
      <c r="Q122" s="732"/>
    </row>
    <row r="123" spans="1:17" ht="14.4" customHeight="1" x14ac:dyDescent="0.3">
      <c r="A123" s="726" t="s">
        <v>5820</v>
      </c>
      <c r="B123" s="727" t="s">
        <v>5591</v>
      </c>
      <c r="C123" s="727" t="s">
        <v>5587</v>
      </c>
      <c r="D123" s="727" t="s">
        <v>5624</v>
      </c>
      <c r="E123" s="727" t="s">
        <v>5625</v>
      </c>
      <c r="F123" s="731">
        <v>2</v>
      </c>
      <c r="G123" s="731">
        <v>190</v>
      </c>
      <c r="H123" s="731">
        <v>0.95959595959595956</v>
      </c>
      <c r="I123" s="731">
        <v>95</v>
      </c>
      <c r="J123" s="731">
        <v>2</v>
      </c>
      <c r="K123" s="731">
        <v>198</v>
      </c>
      <c r="L123" s="731">
        <v>1</v>
      </c>
      <c r="M123" s="731">
        <v>99</v>
      </c>
      <c r="N123" s="731">
        <v>1</v>
      </c>
      <c r="O123" s="731">
        <v>99</v>
      </c>
      <c r="P123" s="745">
        <v>0.5</v>
      </c>
      <c r="Q123" s="732">
        <v>99</v>
      </c>
    </row>
    <row r="124" spans="1:17" ht="14.4" customHeight="1" x14ac:dyDescent="0.3">
      <c r="A124" s="726" t="s">
        <v>5820</v>
      </c>
      <c r="B124" s="727" t="s">
        <v>5591</v>
      </c>
      <c r="C124" s="727" t="s">
        <v>5587</v>
      </c>
      <c r="D124" s="727" t="s">
        <v>5626</v>
      </c>
      <c r="E124" s="727" t="s">
        <v>5627</v>
      </c>
      <c r="F124" s="731">
        <v>1</v>
      </c>
      <c r="G124" s="731">
        <v>93</v>
      </c>
      <c r="H124" s="731">
        <v>0.23969072164948454</v>
      </c>
      <c r="I124" s="731">
        <v>93</v>
      </c>
      <c r="J124" s="731">
        <v>4</v>
      </c>
      <c r="K124" s="731">
        <v>388</v>
      </c>
      <c r="L124" s="731">
        <v>1</v>
      </c>
      <c r="M124" s="731">
        <v>97</v>
      </c>
      <c r="N124" s="731"/>
      <c r="O124" s="731"/>
      <c r="P124" s="745"/>
      <c r="Q124" s="732"/>
    </row>
    <row r="125" spans="1:17" ht="14.4" customHeight="1" x14ac:dyDescent="0.3">
      <c r="A125" s="726" t="s">
        <v>5820</v>
      </c>
      <c r="B125" s="727" t="s">
        <v>5591</v>
      </c>
      <c r="C125" s="727" t="s">
        <v>5587</v>
      </c>
      <c r="D125" s="727" t="s">
        <v>5628</v>
      </c>
      <c r="E125" s="727" t="s">
        <v>5629</v>
      </c>
      <c r="F125" s="731">
        <v>40</v>
      </c>
      <c r="G125" s="731">
        <v>4720</v>
      </c>
      <c r="H125" s="731">
        <v>1.1017740429505136</v>
      </c>
      <c r="I125" s="731">
        <v>118</v>
      </c>
      <c r="J125" s="731">
        <v>34</v>
      </c>
      <c r="K125" s="731">
        <v>4284</v>
      </c>
      <c r="L125" s="731">
        <v>1</v>
      </c>
      <c r="M125" s="731">
        <v>126</v>
      </c>
      <c r="N125" s="731">
        <v>50</v>
      </c>
      <c r="O125" s="731">
        <v>6300</v>
      </c>
      <c r="P125" s="745">
        <v>1.4705882352941178</v>
      </c>
      <c r="Q125" s="732">
        <v>126</v>
      </c>
    </row>
    <row r="126" spans="1:17" ht="14.4" customHeight="1" x14ac:dyDescent="0.3">
      <c r="A126" s="726" t="s">
        <v>5820</v>
      </c>
      <c r="B126" s="727" t="s">
        <v>5591</v>
      </c>
      <c r="C126" s="727" t="s">
        <v>5587</v>
      </c>
      <c r="D126" s="727" t="s">
        <v>5648</v>
      </c>
      <c r="E126" s="727" t="s">
        <v>5649</v>
      </c>
      <c r="F126" s="731">
        <v>1</v>
      </c>
      <c r="G126" s="731">
        <v>1284</v>
      </c>
      <c r="H126" s="731">
        <v>0.49045072574484339</v>
      </c>
      <c r="I126" s="731">
        <v>1284</v>
      </c>
      <c r="J126" s="731">
        <v>2</v>
      </c>
      <c r="K126" s="731">
        <v>2618</v>
      </c>
      <c r="L126" s="731">
        <v>1</v>
      </c>
      <c r="M126" s="731">
        <v>1309</v>
      </c>
      <c r="N126" s="731"/>
      <c r="O126" s="731"/>
      <c r="P126" s="745"/>
      <c r="Q126" s="732"/>
    </row>
    <row r="127" spans="1:17" ht="14.4" customHeight="1" x14ac:dyDescent="0.3">
      <c r="A127" s="726" t="s">
        <v>5820</v>
      </c>
      <c r="B127" s="727" t="s">
        <v>5591</v>
      </c>
      <c r="C127" s="727" t="s">
        <v>5587</v>
      </c>
      <c r="D127" s="727" t="s">
        <v>5650</v>
      </c>
      <c r="E127" s="727" t="s">
        <v>5651</v>
      </c>
      <c r="F127" s="731"/>
      <c r="G127" s="731"/>
      <c r="H127" s="731"/>
      <c r="I127" s="731"/>
      <c r="J127" s="731">
        <v>1</v>
      </c>
      <c r="K127" s="731">
        <v>971</v>
      </c>
      <c r="L127" s="731">
        <v>1</v>
      </c>
      <c r="M127" s="731">
        <v>971</v>
      </c>
      <c r="N127" s="731">
        <v>1</v>
      </c>
      <c r="O127" s="731">
        <v>972</v>
      </c>
      <c r="P127" s="745">
        <v>1.0010298661174046</v>
      </c>
      <c r="Q127" s="732">
        <v>972</v>
      </c>
    </row>
    <row r="128" spans="1:17" ht="14.4" customHeight="1" x14ac:dyDescent="0.3">
      <c r="A128" s="726" t="s">
        <v>5820</v>
      </c>
      <c r="B128" s="727" t="s">
        <v>5591</v>
      </c>
      <c r="C128" s="727" t="s">
        <v>5587</v>
      </c>
      <c r="D128" s="727" t="s">
        <v>5658</v>
      </c>
      <c r="E128" s="727" t="s">
        <v>5659</v>
      </c>
      <c r="F128" s="731"/>
      <c r="G128" s="731"/>
      <c r="H128" s="731"/>
      <c r="I128" s="731"/>
      <c r="J128" s="731">
        <v>2</v>
      </c>
      <c r="K128" s="731">
        <v>66.66</v>
      </c>
      <c r="L128" s="731">
        <v>1</v>
      </c>
      <c r="M128" s="731">
        <v>33.33</v>
      </c>
      <c r="N128" s="731"/>
      <c r="O128" s="731"/>
      <c r="P128" s="745"/>
      <c r="Q128" s="732"/>
    </row>
    <row r="129" spans="1:17" ht="14.4" customHeight="1" x14ac:dyDescent="0.3">
      <c r="A129" s="726" t="s">
        <v>5820</v>
      </c>
      <c r="B129" s="727" t="s">
        <v>5591</v>
      </c>
      <c r="C129" s="727" t="s">
        <v>5587</v>
      </c>
      <c r="D129" s="727" t="s">
        <v>5664</v>
      </c>
      <c r="E129" s="727" t="s">
        <v>5665</v>
      </c>
      <c r="F129" s="731"/>
      <c r="G129" s="731"/>
      <c r="H129" s="731"/>
      <c r="I129" s="731"/>
      <c r="J129" s="731">
        <v>2</v>
      </c>
      <c r="K129" s="731">
        <v>172</v>
      </c>
      <c r="L129" s="731">
        <v>1</v>
      </c>
      <c r="M129" s="731">
        <v>86</v>
      </c>
      <c r="N129" s="731"/>
      <c r="O129" s="731"/>
      <c r="P129" s="745"/>
      <c r="Q129" s="732"/>
    </row>
    <row r="130" spans="1:17" ht="14.4" customHeight="1" x14ac:dyDescent="0.3">
      <c r="A130" s="726" t="s">
        <v>5820</v>
      </c>
      <c r="B130" s="727" t="s">
        <v>5591</v>
      </c>
      <c r="C130" s="727" t="s">
        <v>5587</v>
      </c>
      <c r="D130" s="727" t="s">
        <v>5588</v>
      </c>
      <c r="E130" s="727" t="s">
        <v>5589</v>
      </c>
      <c r="F130" s="731">
        <v>2</v>
      </c>
      <c r="G130" s="731">
        <v>470</v>
      </c>
      <c r="H130" s="731">
        <v>0.31208499335989376</v>
      </c>
      <c r="I130" s="731">
        <v>235</v>
      </c>
      <c r="J130" s="731">
        <v>6</v>
      </c>
      <c r="K130" s="731">
        <v>1506</v>
      </c>
      <c r="L130" s="731">
        <v>1</v>
      </c>
      <c r="M130" s="731">
        <v>251</v>
      </c>
      <c r="N130" s="731">
        <v>4</v>
      </c>
      <c r="O130" s="731">
        <v>1004</v>
      </c>
      <c r="P130" s="745">
        <v>0.66666666666666663</v>
      </c>
      <c r="Q130" s="732">
        <v>251</v>
      </c>
    </row>
    <row r="131" spans="1:17" ht="14.4" customHeight="1" x14ac:dyDescent="0.3">
      <c r="A131" s="726" t="s">
        <v>5820</v>
      </c>
      <c r="B131" s="727" t="s">
        <v>5591</v>
      </c>
      <c r="C131" s="727" t="s">
        <v>5587</v>
      </c>
      <c r="D131" s="727" t="s">
        <v>5697</v>
      </c>
      <c r="E131" s="727" t="s">
        <v>5698</v>
      </c>
      <c r="F131" s="731"/>
      <c r="G131" s="731"/>
      <c r="H131" s="731"/>
      <c r="I131" s="731"/>
      <c r="J131" s="731"/>
      <c r="K131" s="731"/>
      <c r="L131" s="731"/>
      <c r="M131" s="731"/>
      <c r="N131" s="731">
        <v>1</v>
      </c>
      <c r="O131" s="731">
        <v>115</v>
      </c>
      <c r="P131" s="745"/>
      <c r="Q131" s="732">
        <v>115</v>
      </c>
    </row>
    <row r="132" spans="1:17" ht="14.4" customHeight="1" x14ac:dyDescent="0.3">
      <c r="A132" s="726" t="s">
        <v>5820</v>
      </c>
      <c r="B132" s="727" t="s">
        <v>5591</v>
      </c>
      <c r="C132" s="727" t="s">
        <v>5587</v>
      </c>
      <c r="D132" s="727" t="s">
        <v>5715</v>
      </c>
      <c r="E132" s="727" t="s">
        <v>5716</v>
      </c>
      <c r="F132" s="731">
        <v>1</v>
      </c>
      <c r="G132" s="731">
        <v>389</v>
      </c>
      <c r="H132" s="731"/>
      <c r="I132" s="731">
        <v>389</v>
      </c>
      <c r="J132" s="731"/>
      <c r="K132" s="731"/>
      <c r="L132" s="731"/>
      <c r="M132" s="731"/>
      <c r="N132" s="731"/>
      <c r="O132" s="731"/>
      <c r="P132" s="745"/>
      <c r="Q132" s="732"/>
    </row>
    <row r="133" spans="1:17" ht="14.4" customHeight="1" x14ac:dyDescent="0.3">
      <c r="A133" s="726" t="s">
        <v>5821</v>
      </c>
      <c r="B133" s="727" t="s">
        <v>5591</v>
      </c>
      <c r="C133" s="727" t="s">
        <v>5587</v>
      </c>
      <c r="D133" s="727" t="s">
        <v>5624</v>
      </c>
      <c r="E133" s="727" t="s">
        <v>5625</v>
      </c>
      <c r="F133" s="731">
        <v>3</v>
      </c>
      <c r="G133" s="731">
        <v>285</v>
      </c>
      <c r="H133" s="731">
        <v>2.8787878787878789</v>
      </c>
      <c r="I133" s="731">
        <v>95</v>
      </c>
      <c r="J133" s="731">
        <v>1</v>
      </c>
      <c r="K133" s="731">
        <v>99</v>
      </c>
      <c r="L133" s="731">
        <v>1</v>
      </c>
      <c r="M133" s="731">
        <v>99</v>
      </c>
      <c r="N133" s="731">
        <v>3</v>
      </c>
      <c r="O133" s="731">
        <v>297</v>
      </c>
      <c r="P133" s="745">
        <v>3</v>
      </c>
      <c r="Q133" s="732">
        <v>99</v>
      </c>
    </row>
    <row r="134" spans="1:17" ht="14.4" customHeight="1" x14ac:dyDescent="0.3">
      <c r="A134" s="726" t="s">
        <v>5821</v>
      </c>
      <c r="B134" s="727" t="s">
        <v>5591</v>
      </c>
      <c r="C134" s="727" t="s">
        <v>5587</v>
      </c>
      <c r="D134" s="727" t="s">
        <v>5626</v>
      </c>
      <c r="E134" s="727" t="s">
        <v>5627</v>
      </c>
      <c r="F134" s="731"/>
      <c r="G134" s="731"/>
      <c r="H134" s="731"/>
      <c r="I134" s="731"/>
      <c r="J134" s="731"/>
      <c r="K134" s="731"/>
      <c r="L134" s="731"/>
      <c r="M134" s="731"/>
      <c r="N134" s="731">
        <v>3</v>
      </c>
      <c r="O134" s="731">
        <v>291</v>
      </c>
      <c r="P134" s="745"/>
      <c r="Q134" s="732">
        <v>97</v>
      </c>
    </row>
    <row r="135" spans="1:17" ht="14.4" customHeight="1" x14ac:dyDescent="0.3">
      <c r="A135" s="726" t="s">
        <v>5821</v>
      </c>
      <c r="B135" s="727" t="s">
        <v>5591</v>
      </c>
      <c r="C135" s="727" t="s">
        <v>5587</v>
      </c>
      <c r="D135" s="727" t="s">
        <v>5628</v>
      </c>
      <c r="E135" s="727" t="s">
        <v>5629</v>
      </c>
      <c r="F135" s="731">
        <v>67</v>
      </c>
      <c r="G135" s="731">
        <v>7906</v>
      </c>
      <c r="H135" s="731">
        <v>0.74697656840513982</v>
      </c>
      <c r="I135" s="731">
        <v>118</v>
      </c>
      <c r="J135" s="731">
        <v>84</v>
      </c>
      <c r="K135" s="731">
        <v>10584</v>
      </c>
      <c r="L135" s="731">
        <v>1</v>
      </c>
      <c r="M135" s="731">
        <v>126</v>
      </c>
      <c r="N135" s="731">
        <v>87</v>
      </c>
      <c r="O135" s="731">
        <v>10962</v>
      </c>
      <c r="P135" s="745">
        <v>1.0357142857142858</v>
      </c>
      <c r="Q135" s="732">
        <v>126</v>
      </c>
    </row>
    <row r="136" spans="1:17" ht="14.4" customHeight="1" x14ac:dyDescent="0.3">
      <c r="A136" s="726" t="s">
        <v>5821</v>
      </c>
      <c r="B136" s="727" t="s">
        <v>5591</v>
      </c>
      <c r="C136" s="727" t="s">
        <v>5587</v>
      </c>
      <c r="D136" s="727" t="s">
        <v>5644</v>
      </c>
      <c r="E136" s="727" t="s">
        <v>5645</v>
      </c>
      <c r="F136" s="731"/>
      <c r="G136" s="731"/>
      <c r="H136" s="731"/>
      <c r="I136" s="731"/>
      <c r="J136" s="731"/>
      <c r="K136" s="731"/>
      <c r="L136" s="731"/>
      <c r="M136" s="731"/>
      <c r="N136" s="731">
        <v>1</v>
      </c>
      <c r="O136" s="731">
        <v>1678</v>
      </c>
      <c r="P136" s="745"/>
      <c r="Q136" s="732">
        <v>1678</v>
      </c>
    </row>
    <row r="137" spans="1:17" ht="14.4" customHeight="1" x14ac:dyDescent="0.3">
      <c r="A137" s="726" t="s">
        <v>5821</v>
      </c>
      <c r="B137" s="727" t="s">
        <v>5591</v>
      </c>
      <c r="C137" s="727" t="s">
        <v>5587</v>
      </c>
      <c r="D137" s="727" t="s">
        <v>5654</v>
      </c>
      <c r="E137" s="727" t="s">
        <v>5655</v>
      </c>
      <c r="F137" s="731"/>
      <c r="G137" s="731"/>
      <c r="H137" s="731"/>
      <c r="I137" s="731"/>
      <c r="J137" s="731">
        <v>1</v>
      </c>
      <c r="K137" s="731">
        <v>163</v>
      </c>
      <c r="L137" s="731">
        <v>1</v>
      </c>
      <c r="M137" s="731">
        <v>163</v>
      </c>
      <c r="N137" s="731"/>
      <c r="O137" s="731"/>
      <c r="P137" s="745"/>
      <c r="Q137" s="732"/>
    </row>
    <row r="138" spans="1:17" ht="14.4" customHeight="1" x14ac:dyDescent="0.3">
      <c r="A138" s="726" t="s">
        <v>5821</v>
      </c>
      <c r="B138" s="727" t="s">
        <v>5591</v>
      </c>
      <c r="C138" s="727" t="s">
        <v>5587</v>
      </c>
      <c r="D138" s="727" t="s">
        <v>5658</v>
      </c>
      <c r="E138" s="727" t="s">
        <v>5659</v>
      </c>
      <c r="F138" s="731"/>
      <c r="G138" s="731"/>
      <c r="H138" s="731"/>
      <c r="I138" s="731"/>
      <c r="J138" s="731">
        <v>1</v>
      </c>
      <c r="K138" s="731">
        <v>33.33</v>
      </c>
      <c r="L138" s="731">
        <v>1</v>
      </c>
      <c r="M138" s="731">
        <v>33.33</v>
      </c>
      <c r="N138" s="731"/>
      <c r="O138" s="731"/>
      <c r="P138" s="745"/>
      <c r="Q138" s="732"/>
    </row>
    <row r="139" spans="1:17" ht="14.4" customHeight="1" x14ac:dyDescent="0.3">
      <c r="A139" s="726" t="s">
        <v>5821</v>
      </c>
      <c r="B139" s="727" t="s">
        <v>5591</v>
      </c>
      <c r="C139" s="727" t="s">
        <v>5587</v>
      </c>
      <c r="D139" s="727" t="s">
        <v>5664</v>
      </c>
      <c r="E139" s="727" t="s">
        <v>5665</v>
      </c>
      <c r="F139" s="731"/>
      <c r="G139" s="731"/>
      <c r="H139" s="731"/>
      <c r="I139" s="731"/>
      <c r="J139" s="731"/>
      <c r="K139" s="731"/>
      <c r="L139" s="731"/>
      <c r="M139" s="731"/>
      <c r="N139" s="731">
        <v>1</v>
      </c>
      <c r="O139" s="731">
        <v>86</v>
      </c>
      <c r="P139" s="745"/>
      <c r="Q139" s="732">
        <v>86</v>
      </c>
    </row>
    <row r="140" spans="1:17" ht="14.4" customHeight="1" x14ac:dyDescent="0.3">
      <c r="A140" s="726" t="s">
        <v>5821</v>
      </c>
      <c r="B140" s="727" t="s">
        <v>5591</v>
      </c>
      <c r="C140" s="727" t="s">
        <v>5587</v>
      </c>
      <c r="D140" s="727" t="s">
        <v>5670</v>
      </c>
      <c r="E140" s="727" t="s">
        <v>5671</v>
      </c>
      <c r="F140" s="731">
        <v>1</v>
      </c>
      <c r="G140" s="731">
        <v>384</v>
      </c>
      <c r="H140" s="731"/>
      <c r="I140" s="731">
        <v>384</v>
      </c>
      <c r="J140" s="731"/>
      <c r="K140" s="731"/>
      <c r="L140" s="731"/>
      <c r="M140" s="731"/>
      <c r="N140" s="731"/>
      <c r="O140" s="731"/>
      <c r="P140" s="745"/>
      <c r="Q140" s="732"/>
    </row>
    <row r="141" spans="1:17" ht="14.4" customHeight="1" x14ac:dyDescent="0.3">
      <c r="A141" s="726" t="s">
        <v>5821</v>
      </c>
      <c r="B141" s="727" t="s">
        <v>5591</v>
      </c>
      <c r="C141" s="727" t="s">
        <v>5587</v>
      </c>
      <c r="D141" s="727" t="s">
        <v>5588</v>
      </c>
      <c r="E141" s="727" t="s">
        <v>5589</v>
      </c>
      <c r="F141" s="731">
        <v>2</v>
      </c>
      <c r="G141" s="731">
        <v>470</v>
      </c>
      <c r="H141" s="731">
        <v>0.31208499335989376</v>
      </c>
      <c r="I141" s="731">
        <v>235</v>
      </c>
      <c r="J141" s="731">
        <v>6</v>
      </c>
      <c r="K141" s="731">
        <v>1506</v>
      </c>
      <c r="L141" s="731">
        <v>1</v>
      </c>
      <c r="M141" s="731">
        <v>251</v>
      </c>
      <c r="N141" s="731">
        <v>14</v>
      </c>
      <c r="O141" s="731">
        <v>3514</v>
      </c>
      <c r="P141" s="745">
        <v>2.3333333333333335</v>
      </c>
      <c r="Q141" s="732">
        <v>251</v>
      </c>
    </row>
    <row r="142" spans="1:17" ht="14.4" customHeight="1" x14ac:dyDescent="0.3">
      <c r="A142" s="726" t="s">
        <v>5821</v>
      </c>
      <c r="B142" s="727" t="s">
        <v>5591</v>
      </c>
      <c r="C142" s="727" t="s">
        <v>5587</v>
      </c>
      <c r="D142" s="727" t="s">
        <v>5697</v>
      </c>
      <c r="E142" s="727" t="s">
        <v>5698</v>
      </c>
      <c r="F142" s="731">
        <v>1</v>
      </c>
      <c r="G142" s="731">
        <v>111</v>
      </c>
      <c r="H142" s="731">
        <v>0.9652173913043478</v>
      </c>
      <c r="I142" s="731">
        <v>111</v>
      </c>
      <c r="J142" s="731">
        <v>1</v>
      </c>
      <c r="K142" s="731">
        <v>115</v>
      </c>
      <c r="L142" s="731">
        <v>1</v>
      </c>
      <c r="M142" s="731">
        <v>115</v>
      </c>
      <c r="N142" s="731">
        <v>2</v>
      </c>
      <c r="O142" s="731">
        <v>230</v>
      </c>
      <c r="P142" s="745">
        <v>2</v>
      </c>
      <c r="Q142" s="732">
        <v>115</v>
      </c>
    </row>
    <row r="143" spans="1:17" ht="14.4" customHeight="1" x14ac:dyDescent="0.3">
      <c r="A143" s="726" t="s">
        <v>5821</v>
      </c>
      <c r="B143" s="727" t="s">
        <v>5591</v>
      </c>
      <c r="C143" s="727" t="s">
        <v>5587</v>
      </c>
      <c r="D143" s="727" t="s">
        <v>5709</v>
      </c>
      <c r="E143" s="727" t="s">
        <v>5710</v>
      </c>
      <c r="F143" s="731">
        <v>1</v>
      </c>
      <c r="G143" s="731">
        <v>223</v>
      </c>
      <c r="H143" s="731"/>
      <c r="I143" s="731">
        <v>223</v>
      </c>
      <c r="J143" s="731"/>
      <c r="K143" s="731"/>
      <c r="L143" s="731"/>
      <c r="M143" s="731"/>
      <c r="N143" s="731">
        <v>1</v>
      </c>
      <c r="O143" s="731">
        <v>227</v>
      </c>
      <c r="P143" s="745"/>
      <c r="Q143" s="732">
        <v>227</v>
      </c>
    </row>
    <row r="144" spans="1:17" ht="14.4" customHeight="1" x14ac:dyDescent="0.3">
      <c r="A144" s="726" t="s">
        <v>5821</v>
      </c>
      <c r="B144" s="727" t="s">
        <v>5591</v>
      </c>
      <c r="C144" s="727" t="s">
        <v>5587</v>
      </c>
      <c r="D144" s="727" t="s">
        <v>5713</v>
      </c>
      <c r="E144" s="727" t="s">
        <v>5714</v>
      </c>
      <c r="F144" s="731"/>
      <c r="G144" s="731"/>
      <c r="H144" s="731"/>
      <c r="I144" s="731"/>
      <c r="J144" s="731"/>
      <c r="K144" s="731"/>
      <c r="L144" s="731"/>
      <c r="M144" s="731"/>
      <c r="N144" s="731">
        <v>1</v>
      </c>
      <c r="O144" s="731">
        <v>86</v>
      </c>
      <c r="P144" s="745"/>
      <c r="Q144" s="732">
        <v>86</v>
      </c>
    </row>
    <row r="145" spans="1:17" ht="14.4" customHeight="1" x14ac:dyDescent="0.3">
      <c r="A145" s="726" t="s">
        <v>569</v>
      </c>
      <c r="B145" s="727" t="s">
        <v>5822</v>
      </c>
      <c r="C145" s="727" t="s">
        <v>5587</v>
      </c>
      <c r="D145" s="727" t="s">
        <v>5823</v>
      </c>
      <c r="E145" s="727" t="s">
        <v>5824</v>
      </c>
      <c r="F145" s="731">
        <v>1</v>
      </c>
      <c r="G145" s="731">
        <v>92</v>
      </c>
      <c r="H145" s="731"/>
      <c r="I145" s="731">
        <v>92</v>
      </c>
      <c r="J145" s="731"/>
      <c r="K145" s="731"/>
      <c r="L145" s="731"/>
      <c r="M145" s="731"/>
      <c r="N145" s="731"/>
      <c r="O145" s="731"/>
      <c r="P145" s="745"/>
      <c r="Q145" s="732"/>
    </row>
    <row r="146" spans="1:17" ht="14.4" customHeight="1" x14ac:dyDescent="0.3">
      <c r="A146" s="726" t="s">
        <v>569</v>
      </c>
      <c r="B146" s="727" t="s">
        <v>5591</v>
      </c>
      <c r="C146" s="727" t="s">
        <v>5587</v>
      </c>
      <c r="D146" s="727" t="s">
        <v>5609</v>
      </c>
      <c r="E146" s="727" t="s">
        <v>5610</v>
      </c>
      <c r="F146" s="731">
        <v>3</v>
      </c>
      <c r="G146" s="731">
        <v>105</v>
      </c>
      <c r="H146" s="731">
        <v>0.20270270270270271</v>
      </c>
      <c r="I146" s="731">
        <v>35</v>
      </c>
      <c r="J146" s="731">
        <v>14</v>
      </c>
      <c r="K146" s="731">
        <v>518</v>
      </c>
      <c r="L146" s="731">
        <v>1</v>
      </c>
      <c r="M146" s="731">
        <v>37</v>
      </c>
      <c r="N146" s="731">
        <v>2</v>
      </c>
      <c r="O146" s="731">
        <v>74</v>
      </c>
      <c r="P146" s="745">
        <v>0.14285714285714285</v>
      </c>
      <c r="Q146" s="732">
        <v>37</v>
      </c>
    </row>
    <row r="147" spans="1:17" ht="14.4" customHeight="1" x14ac:dyDescent="0.3">
      <c r="A147" s="726" t="s">
        <v>569</v>
      </c>
      <c r="B147" s="727" t="s">
        <v>5591</v>
      </c>
      <c r="C147" s="727" t="s">
        <v>5587</v>
      </c>
      <c r="D147" s="727" t="s">
        <v>5620</v>
      </c>
      <c r="E147" s="727" t="s">
        <v>5621</v>
      </c>
      <c r="F147" s="731">
        <v>1</v>
      </c>
      <c r="G147" s="731">
        <v>301</v>
      </c>
      <c r="H147" s="731"/>
      <c r="I147" s="731">
        <v>301</v>
      </c>
      <c r="J147" s="731"/>
      <c r="K147" s="731"/>
      <c r="L147" s="731"/>
      <c r="M147" s="731"/>
      <c r="N147" s="731">
        <v>1</v>
      </c>
      <c r="O147" s="731">
        <v>309</v>
      </c>
      <c r="P147" s="745"/>
      <c r="Q147" s="732">
        <v>309</v>
      </c>
    </row>
    <row r="148" spans="1:17" ht="14.4" customHeight="1" x14ac:dyDescent="0.3">
      <c r="A148" s="726" t="s">
        <v>569</v>
      </c>
      <c r="B148" s="727" t="s">
        <v>5591</v>
      </c>
      <c r="C148" s="727" t="s">
        <v>5587</v>
      </c>
      <c r="D148" s="727" t="s">
        <v>5624</v>
      </c>
      <c r="E148" s="727" t="s">
        <v>5625</v>
      </c>
      <c r="F148" s="731"/>
      <c r="G148" s="731"/>
      <c r="H148" s="731"/>
      <c r="I148" s="731"/>
      <c r="J148" s="731">
        <v>3</v>
      </c>
      <c r="K148" s="731">
        <v>297</v>
      </c>
      <c r="L148" s="731">
        <v>1</v>
      </c>
      <c r="M148" s="731">
        <v>99</v>
      </c>
      <c r="N148" s="731">
        <v>2</v>
      </c>
      <c r="O148" s="731">
        <v>198</v>
      </c>
      <c r="P148" s="745">
        <v>0.66666666666666663</v>
      </c>
      <c r="Q148" s="732">
        <v>99</v>
      </c>
    </row>
    <row r="149" spans="1:17" ht="14.4" customHeight="1" x14ac:dyDescent="0.3">
      <c r="A149" s="726" t="s">
        <v>569</v>
      </c>
      <c r="B149" s="727" t="s">
        <v>5591</v>
      </c>
      <c r="C149" s="727" t="s">
        <v>5587</v>
      </c>
      <c r="D149" s="727" t="s">
        <v>5626</v>
      </c>
      <c r="E149" s="727" t="s">
        <v>5627</v>
      </c>
      <c r="F149" s="731"/>
      <c r="G149" s="731"/>
      <c r="H149" s="731"/>
      <c r="I149" s="731"/>
      <c r="J149" s="731">
        <v>1</v>
      </c>
      <c r="K149" s="731">
        <v>97</v>
      </c>
      <c r="L149" s="731">
        <v>1</v>
      </c>
      <c r="M149" s="731">
        <v>97</v>
      </c>
      <c r="N149" s="731"/>
      <c r="O149" s="731"/>
      <c r="P149" s="745"/>
      <c r="Q149" s="732"/>
    </row>
    <row r="150" spans="1:17" ht="14.4" customHeight="1" x14ac:dyDescent="0.3">
      <c r="A150" s="726" t="s">
        <v>569</v>
      </c>
      <c r="B150" s="727" t="s">
        <v>5591</v>
      </c>
      <c r="C150" s="727" t="s">
        <v>5587</v>
      </c>
      <c r="D150" s="727" t="s">
        <v>5628</v>
      </c>
      <c r="E150" s="727" t="s">
        <v>5629</v>
      </c>
      <c r="F150" s="731">
        <v>109</v>
      </c>
      <c r="G150" s="731">
        <v>12862</v>
      </c>
      <c r="H150" s="731">
        <v>0.91963391963391961</v>
      </c>
      <c r="I150" s="731">
        <v>118</v>
      </c>
      <c r="J150" s="731">
        <v>111</v>
      </c>
      <c r="K150" s="731">
        <v>13986</v>
      </c>
      <c r="L150" s="731">
        <v>1</v>
      </c>
      <c r="M150" s="731">
        <v>126</v>
      </c>
      <c r="N150" s="731">
        <v>160</v>
      </c>
      <c r="O150" s="731">
        <v>20160</v>
      </c>
      <c r="P150" s="745">
        <v>1.4414414414414414</v>
      </c>
      <c r="Q150" s="732">
        <v>126</v>
      </c>
    </row>
    <row r="151" spans="1:17" ht="14.4" customHeight="1" x14ac:dyDescent="0.3">
      <c r="A151" s="726" t="s">
        <v>569</v>
      </c>
      <c r="B151" s="727" t="s">
        <v>5591</v>
      </c>
      <c r="C151" s="727" t="s">
        <v>5587</v>
      </c>
      <c r="D151" s="727" t="s">
        <v>5654</v>
      </c>
      <c r="E151" s="727" t="s">
        <v>5655</v>
      </c>
      <c r="F151" s="731"/>
      <c r="G151" s="731"/>
      <c r="H151" s="731"/>
      <c r="I151" s="731"/>
      <c r="J151" s="731"/>
      <c r="K151" s="731"/>
      <c r="L151" s="731"/>
      <c r="M151" s="731"/>
      <c r="N151" s="731">
        <v>2</v>
      </c>
      <c r="O151" s="731">
        <v>326</v>
      </c>
      <c r="P151" s="745"/>
      <c r="Q151" s="732">
        <v>163</v>
      </c>
    </row>
    <row r="152" spans="1:17" ht="14.4" customHeight="1" x14ac:dyDescent="0.3">
      <c r="A152" s="726" t="s">
        <v>569</v>
      </c>
      <c r="B152" s="727" t="s">
        <v>5591</v>
      </c>
      <c r="C152" s="727" t="s">
        <v>5587</v>
      </c>
      <c r="D152" s="727" t="s">
        <v>5658</v>
      </c>
      <c r="E152" s="727" t="s">
        <v>5659</v>
      </c>
      <c r="F152" s="731"/>
      <c r="G152" s="731"/>
      <c r="H152" s="731"/>
      <c r="I152" s="731"/>
      <c r="J152" s="731">
        <v>16</v>
      </c>
      <c r="K152" s="731">
        <v>533.30999999999995</v>
      </c>
      <c r="L152" s="731">
        <v>1</v>
      </c>
      <c r="M152" s="731">
        <v>33.331874999999997</v>
      </c>
      <c r="N152" s="731">
        <v>3</v>
      </c>
      <c r="O152" s="731">
        <v>99.99</v>
      </c>
      <c r="P152" s="745">
        <v>0.18748945266355405</v>
      </c>
      <c r="Q152" s="732">
        <v>33.33</v>
      </c>
    </row>
    <row r="153" spans="1:17" ht="14.4" customHeight="1" x14ac:dyDescent="0.3">
      <c r="A153" s="726" t="s">
        <v>569</v>
      </c>
      <c r="B153" s="727" t="s">
        <v>5591</v>
      </c>
      <c r="C153" s="727" t="s">
        <v>5587</v>
      </c>
      <c r="D153" s="727" t="s">
        <v>5664</v>
      </c>
      <c r="E153" s="727" t="s">
        <v>5665</v>
      </c>
      <c r="F153" s="731"/>
      <c r="G153" s="731"/>
      <c r="H153" s="731"/>
      <c r="I153" s="731"/>
      <c r="J153" s="731"/>
      <c r="K153" s="731"/>
      <c r="L153" s="731"/>
      <c r="M153" s="731"/>
      <c r="N153" s="731">
        <v>1</v>
      </c>
      <c r="O153" s="731">
        <v>86</v>
      </c>
      <c r="P153" s="745"/>
      <c r="Q153" s="732">
        <v>86</v>
      </c>
    </row>
    <row r="154" spans="1:17" ht="14.4" customHeight="1" x14ac:dyDescent="0.3">
      <c r="A154" s="726" t="s">
        <v>569</v>
      </c>
      <c r="B154" s="727" t="s">
        <v>5591</v>
      </c>
      <c r="C154" s="727" t="s">
        <v>5587</v>
      </c>
      <c r="D154" s="727" t="s">
        <v>5670</v>
      </c>
      <c r="E154" s="727" t="s">
        <v>5671</v>
      </c>
      <c r="F154" s="731"/>
      <c r="G154" s="731"/>
      <c r="H154" s="731"/>
      <c r="I154" s="731"/>
      <c r="J154" s="731"/>
      <c r="K154" s="731"/>
      <c r="L154" s="731"/>
      <c r="M154" s="731"/>
      <c r="N154" s="731">
        <v>4</v>
      </c>
      <c r="O154" s="731">
        <v>1580</v>
      </c>
      <c r="P154" s="745"/>
      <c r="Q154" s="732">
        <v>395</v>
      </c>
    </row>
    <row r="155" spans="1:17" ht="14.4" customHeight="1" x14ac:dyDescent="0.3">
      <c r="A155" s="726" t="s">
        <v>569</v>
      </c>
      <c r="B155" s="727" t="s">
        <v>5591</v>
      </c>
      <c r="C155" s="727" t="s">
        <v>5587</v>
      </c>
      <c r="D155" s="727" t="s">
        <v>5588</v>
      </c>
      <c r="E155" s="727" t="s">
        <v>5589</v>
      </c>
      <c r="F155" s="731">
        <v>2</v>
      </c>
      <c r="G155" s="731">
        <v>470</v>
      </c>
      <c r="H155" s="731">
        <v>0.93625498007968122</v>
      </c>
      <c r="I155" s="731">
        <v>235</v>
      </c>
      <c r="J155" s="731">
        <v>2</v>
      </c>
      <c r="K155" s="731">
        <v>502</v>
      </c>
      <c r="L155" s="731">
        <v>1</v>
      </c>
      <c r="M155" s="731">
        <v>251</v>
      </c>
      <c r="N155" s="731">
        <v>28</v>
      </c>
      <c r="O155" s="731">
        <v>7028</v>
      </c>
      <c r="P155" s="745">
        <v>14</v>
      </c>
      <c r="Q155" s="732">
        <v>251</v>
      </c>
    </row>
    <row r="156" spans="1:17" ht="14.4" customHeight="1" x14ac:dyDescent="0.3">
      <c r="A156" s="726" t="s">
        <v>569</v>
      </c>
      <c r="B156" s="727" t="s">
        <v>5591</v>
      </c>
      <c r="C156" s="727" t="s">
        <v>5587</v>
      </c>
      <c r="D156" s="727" t="s">
        <v>5825</v>
      </c>
      <c r="E156" s="727" t="s">
        <v>5826</v>
      </c>
      <c r="F156" s="731">
        <v>3</v>
      </c>
      <c r="G156" s="731">
        <v>1047</v>
      </c>
      <c r="H156" s="731"/>
      <c r="I156" s="731">
        <v>349</v>
      </c>
      <c r="J156" s="731"/>
      <c r="K156" s="731"/>
      <c r="L156" s="731"/>
      <c r="M156" s="731"/>
      <c r="N156" s="731"/>
      <c r="O156" s="731"/>
      <c r="P156" s="745"/>
      <c r="Q156" s="732"/>
    </row>
    <row r="157" spans="1:17" ht="14.4" customHeight="1" x14ac:dyDescent="0.3">
      <c r="A157" s="726" t="s">
        <v>569</v>
      </c>
      <c r="B157" s="727" t="s">
        <v>5591</v>
      </c>
      <c r="C157" s="727" t="s">
        <v>5587</v>
      </c>
      <c r="D157" s="727" t="s">
        <v>5827</v>
      </c>
      <c r="E157" s="727" t="s">
        <v>5828</v>
      </c>
      <c r="F157" s="731">
        <v>1</v>
      </c>
      <c r="G157" s="731">
        <v>1050</v>
      </c>
      <c r="H157" s="731"/>
      <c r="I157" s="731">
        <v>1050</v>
      </c>
      <c r="J157" s="731"/>
      <c r="K157" s="731"/>
      <c r="L157" s="731"/>
      <c r="M157" s="731"/>
      <c r="N157" s="731"/>
      <c r="O157" s="731"/>
      <c r="P157" s="745"/>
      <c r="Q157" s="732"/>
    </row>
    <row r="158" spans="1:17" ht="14.4" customHeight="1" x14ac:dyDescent="0.3">
      <c r="A158" s="726" t="s">
        <v>569</v>
      </c>
      <c r="B158" s="727" t="s">
        <v>5591</v>
      </c>
      <c r="C158" s="727" t="s">
        <v>5587</v>
      </c>
      <c r="D158" s="727" t="s">
        <v>5829</v>
      </c>
      <c r="E158" s="727" t="s">
        <v>5830</v>
      </c>
      <c r="F158" s="731">
        <v>6</v>
      </c>
      <c r="G158" s="731">
        <v>2135</v>
      </c>
      <c r="H158" s="731">
        <v>0.73317307692307687</v>
      </c>
      <c r="I158" s="731">
        <v>355.83333333333331</v>
      </c>
      <c r="J158" s="731">
        <v>8</v>
      </c>
      <c r="K158" s="731">
        <v>2912</v>
      </c>
      <c r="L158" s="731">
        <v>1</v>
      </c>
      <c r="M158" s="731">
        <v>364</v>
      </c>
      <c r="N158" s="731"/>
      <c r="O158" s="731"/>
      <c r="P158" s="745"/>
      <c r="Q158" s="732"/>
    </row>
    <row r="159" spans="1:17" ht="14.4" customHeight="1" x14ac:dyDescent="0.3">
      <c r="A159" s="726" t="s">
        <v>569</v>
      </c>
      <c r="B159" s="727" t="s">
        <v>5591</v>
      </c>
      <c r="C159" s="727" t="s">
        <v>5587</v>
      </c>
      <c r="D159" s="727" t="s">
        <v>5691</v>
      </c>
      <c r="E159" s="727" t="s">
        <v>5692</v>
      </c>
      <c r="F159" s="731"/>
      <c r="G159" s="731"/>
      <c r="H159" s="731"/>
      <c r="I159" s="731"/>
      <c r="J159" s="731">
        <v>1</v>
      </c>
      <c r="K159" s="731">
        <v>319</v>
      </c>
      <c r="L159" s="731">
        <v>1</v>
      </c>
      <c r="M159" s="731">
        <v>319</v>
      </c>
      <c r="N159" s="731"/>
      <c r="O159" s="731"/>
      <c r="P159" s="745"/>
      <c r="Q159" s="732"/>
    </row>
    <row r="160" spans="1:17" ht="14.4" customHeight="1" x14ac:dyDescent="0.3">
      <c r="A160" s="726" t="s">
        <v>569</v>
      </c>
      <c r="B160" s="727" t="s">
        <v>5591</v>
      </c>
      <c r="C160" s="727" t="s">
        <v>5587</v>
      </c>
      <c r="D160" s="727" t="s">
        <v>5697</v>
      </c>
      <c r="E160" s="727" t="s">
        <v>5698</v>
      </c>
      <c r="F160" s="731"/>
      <c r="G160" s="731"/>
      <c r="H160" s="731"/>
      <c r="I160" s="731"/>
      <c r="J160" s="731"/>
      <c r="K160" s="731"/>
      <c r="L160" s="731"/>
      <c r="M160" s="731"/>
      <c r="N160" s="731">
        <v>2</v>
      </c>
      <c r="O160" s="731">
        <v>230</v>
      </c>
      <c r="P160" s="745"/>
      <c r="Q160" s="732">
        <v>115</v>
      </c>
    </row>
    <row r="161" spans="1:17" ht="14.4" customHeight="1" x14ac:dyDescent="0.3">
      <c r="A161" s="726" t="s">
        <v>569</v>
      </c>
      <c r="B161" s="727" t="s">
        <v>5591</v>
      </c>
      <c r="C161" s="727" t="s">
        <v>5587</v>
      </c>
      <c r="D161" s="727" t="s">
        <v>5831</v>
      </c>
      <c r="E161" s="727" t="s">
        <v>5832</v>
      </c>
      <c r="F161" s="731"/>
      <c r="G161" s="731"/>
      <c r="H161" s="731"/>
      <c r="I161" s="731"/>
      <c r="J161" s="731">
        <v>2</v>
      </c>
      <c r="K161" s="731">
        <v>3336</v>
      </c>
      <c r="L161" s="731">
        <v>1</v>
      </c>
      <c r="M161" s="731">
        <v>1668</v>
      </c>
      <c r="N161" s="731">
        <v>1</v>
      </c>
      <c r="O161" s="731">
        <v>1670</v>
      </c>
      <c r="P161" s="745">
        <v>0.50059952038369304</v>
      </c>
      <c r="Q161" s="732">
        <v>1670</v>
      </c>
    </row>
    <row r="162" spans="1:17" ht="14.4" customHeight="1" x14ac:dyDescent="0.3">
      <c r="A162" s="726" t="s">
        <v>569</v>
      </c>
      <c r="B162" s="727" t="s">
        <v>5591</v>
      </c>
      <c r="C162" s="727" t="s">
        <v>5587</v>
      </c>
      <c r="D162" s="727" t="s">
        <v>5833</v>
      </c>
      <c r="E162" s="727" t="s">
        <v>5834</v>
      </c>
      <c r="F162" s="731">
        <v>2</v>
      </c>
      <c r="G162" s="731">
        <v>486</v>
      </c>
      <c r="H162" s="731">
        <v>1.9676113360323886</v>
      </c>
      <c r="I162" s="731">
        <v>243</v>
      </c>
      <c r="J162" s="731">
        <v>1</v>
      </c>
      <c r="K162" s="731">
        <v>247</v>
      </c>
      <c r="L162" s="731">
        <v>1</v>
      </c>
      <c r="M162" s="731">
        <v>247</v>
      </c>
      <c r="N162" s="731">
        <v>1</v>
      </c>
      <c r="O162" s="731">
        <v>310</v>
      </c>
      <c r="P162" s="745">
        <v>1.2550607287449393</v>
      </c>
      <c r="Q162" s="732">
        <v>310</v>
      </c>
    </row>
    <row r="163" spans="1:17" ht="14.4" customHeight="1" x14ac:dyDescent="0.3">
      <c r="A163" s="726" t="s">
        <v>569</v>
      </c>
      <c r="B163" s="727" t="s">
        <v>5591</v>
      </c>
      <c r="C163" s="727" t="s">
        <v>5587</v>
      </c>
      <c r="D163" s="727" t="s">
        <v>5709</v>
      </c>
      <c r="E163" s="727" t="s">
        <v>5710</v>
      </c>
      <c r="F163" s="731"/>
      <c r="G163" s="731"/>
      <c r="H163" s="731"/>
      <c r="I163" s="731"/>
      <c r="J163" s="731"/>
      <c r="K163" s="731"/>
      <c r="L163" s="731"/>
      <c r="M163" s="731"/>
      <c r="N163" s="731">
        <v>1</v>
      </c>
      <c r="O163" s="731">
        <v>227</v>
      </c>
      <c r="P163" s="745"/>
      <c r="Q163" s="732">
        <v>227</v>
      </c>
    </row>
    <row r="164" spans="1:17" ht="14.4" customHeight="1" x14ac:dyDescent="0.3">
      <c r="A164" s="726" t="s">
        <v>569</v>
      </c>
      <c r="B164" s="727" t="s">
        <v>5591</v>
      </c>
      <c r="C164" s="727" t="s">
        <v>5587</v>
      </c>
      <c r="D164" s="727" t="s">
        <v>5835</v>
      </c>
      <c r="E164" s="727"/>
      <c r="F164" s="731"/>
      <c r="G164" s="731"/>
      <c r="H164" s="731"/>
      <c r="I164" s="731"/>
      <c r="J164" s="731"/>
      <c r="K164" s="731"/>
      <c r="L164" s="731"/>
      <c r="M164" s="731"/>
      <c r="N164" s="731">
        <v>0</v>
      </c>
      <c r="O164" s="731">
        <v>0</v>
      </c>
      <c r="P164" s="745"/>
      <c r="Q164" s="732"/>
    </row>
    <row r="165" spans="1:17" ht="14.4" customHeight="1" x14ac:dyDescent="0.3">
      <c r="A165" s="726" t="s">
        <v>569</v>
      </c>
      <c r="B165" s="727" t="s">
        <v>5836</v>
      </c>
      <c r="C165" s="727" t="s">
        <v>5587</v>
      </c>
      <c r="D165" s="727" t="s">
        <v>5837</v>
      </c>
      <c r="E165" s="727" t="s">
        <v>5838</v>
      </c>
      <c r="F165" s="731"/>
      <c r="G165" s="731"/>
      <c r="H165" s="731"/>
      <c r="I165" s="731"/>
      <c r="J165" s="731">
        <v>1</v>
      </c>
      <c r="K165" s="731">
        <v>3948</v>
      </c>
      <c r="L165" s="731">
        <v>1</v>
      </c>
      <c r="M165" s="731">
        <v>3948</v>
      </c>
      <c r="N165" s="731"/>
      <c r="O165" s="731"/>
      <c r="P165" s="745"/>
      <c r="Q165" s="732"/>
    </row>
    <row r="166" spans="1:17" ht="14.4" customHeight="1" x14ac:dyDescent="0.3">
      <c r="A166" s="726" t="s">
        <v>569</v>
      </c>
      <c r="B166" s="727" t="s">
        <v>5836</v>
      </c>
      <c r="C166" s="727" t="s">
        <v>5587</v>
      </c>
      <c r="D166" s="727" t="s">
        <v>5839</v>
      </c>
      <c r="E166" s="727" t="s">
        <v>5840</v>
      </c>
      <c r="F166" s="731">
        <v>3</v>
      </c>
      <c r="G166" s="731">
        <v>7350</v>
      </c>
      <c r="H166" s="731"/>
      <c r="I166" s="731">
        <v>2450</v>
      </c>
      <c r="J166" s="731"/>
      <c r="K166" s="731"/>
      <c r="L166" s="731"/>
      <c r="M166" s="731"/>
      <c r="N166" s="731"/>
      <c r="O166" s="731"/>
      <c r="P166" s="745"/>
      <c r="Q166" s="732"/>
    </row>
    <row r="167" spans="1:17" ht="14.4" customHeight="1" x14ac:dyDescent="0.3">
      <c r="A167" s="726" t="s">
        <v>569</v>
      </c>
      <c r="B167" s="727" t="s">
        <v>5836</v>
      </c>
      <c r="C167" s="727" t="s">
        <v>5587</v>
      </c>
      <c r="D167" s="727" t="s">
        <v>5841</v>
      </c>
      <c r="E167" s="727" t="s">
        <v>5842</v>
      </c>
      <c r="F167" s="731">
        <v>1</v>
      </c>
      <c r="G167" s="731">
        <v>2698</v>
      </c>
      <c r="H167" s="731">
        <v>0.97400722021660646</v>
      </c>
      <c r="I167" s="731">
        <v>2698</v>
      </c>
      <c r="J167" s="731">
        <v>1</v>
      </c>
      <c r="K167" s="731">
        <v>2770</v>
      </c>
      <c r="L167" s="731">
        <v>1</v>
      </c>
      <c r="M167" s="731">
        <v>2770</v>
      </c>
      <c r="N167" s="731">
        <v>1</v>
      </c>
      <c r="O167" s="731">
        <v>2771</v>
      </c>
      <c r="P167" s="745">
        <v>1.0003610108303249</v>
      </c>
      <c r="Q167" s="732">
        <v>2771</v>
      </c>
    </row>
    <row r="168" spans="1:17" ht="14.4" customHeight="1" x14ac:dyDescent="0.3">
      <c r="A168" s="726" t="s">
        <v>569</v>
      </c>
      <c r="B168" s="727" t="s">
        <v>5836</v>
      </c>
      <c r="C168" s="727" t="s">
        <v>5587</v>
      </c>
      <c r="D168" s="727" t="s">
        <v>5843</v>
      </c>
      <c r="E168" s="727" t="s">
        <v>5844</v>
      </c>
      <c r="F168" s="731"/>
      <c r="G168" s="731"/>
      <c r="H168" s="731"/>
      <c r="I168" s="731"/>
      <c r="J168" s="731">
        <v>1</v>
      </c>
      <c r="K168" s="731">
        <v>6170</v>
      </c>
      <c r="L168" s="731">
        <v>1</v>
      </c>
      <c r="M168" s="731">
        <v>6170</v>
      </c>
      <c r="N168" s="731"/>
      <c r="O168" s="731"/>
      <c r="P168" s="745"/>
      <c r="Q168" s="732"/>
    </row>
    <row r="169" spans="1:17" ht="14.4" customHeight="1" x14ac:dyDescent="0.3">
      <c r="A169" s="726" t="s">
        <v>569</v>
      </c>
      <c r="B169" s="727" t="s">
        <v>5836</v>
      </c>
      <c r="C169" s="727" t="s">
        <v>5587</v>
      </c>
      <c r="D169" s="727" t="s">
        <v>5845</v>
      </c>
      <c r="E169" s="727" t="s">
        <v>5846</v>
      </c>
      <c r="F169" s="731"/>
      <c r="G169" s="731"/>
      <c r="H169" s="731"/>
      <c r="I169" s="731"/>
      <c r="J169" s="731">
        <v>1</v>
      </c>
      <c r="K169" s="731">
        <v>3479</v>
      </c>
      <c r="L169" s="731">
        <v>1</v>
      </c>
      <c r="M169" s="731">
        <v>3479</v>
      </c>
      <c r="N169" s="731"/>
      <c r="O169" s="731"/>
      <c r="P169" s="745"/>
      <c r="Q169" s="732"/>
    </row>
    <row r="170" spans="1:17" ht="14.4" customHeight="1" x14ac:dyDescent="0.3">
      <c r="A170" s="726" t="s">
        <v>569</v>
      </c>
      <c r="B170" s="727" t="s">
        <v>5836</v>
      </c>
      <c r="C170" s="727" t="s">
        <v>5587</v>
      </c>
      <c r="D170" s="727" t="s">
        <v>5847</v>
      </c>
      <c r="E170" s="727" t="s">
        <v>5848</v>
      </c>
      <c r="F170" s="731">
        <v>1</v>
      </c>
      <c r="G170" s="731">
        <v>1630</v>
      </c>
      <c r="H170" s="731">
        <v>0.97139451728247916</v>
      </c>
      <c r="I170" s="731">
        <v>1630</v>
      </c>
      <c r="J170" s="731">
        <v>1</v>
      </c>
      <c r="K170" s="731">
        <v>1678</v>
      </c>
      <c r="L170" s="731">
        <v>1</v>
      </c>
      <c r="M170" s="731">
        <v>1678</v>
      </c>
      <c r="N170" s="731"/>
      <c r="O170" s="731"/>
      <c r="P170" s="745"/>
      <c r="Q170" s="732"/>
    </row>
    <row r="171" spans="1:17" ht="14.4" customHeight="1" x14ac:dyDescent="0.3">
      <c r="A171" s="726" t="s">
        <v>569</v>
      </c>
      <c r="B171" s="727" t="s">
        <v>5836</v>
      </c>
      <c r="C171" s="727" t="s">
        <v>5587</v>
      </c>
      <c r="D171" s="727" t="s">
        <v>5849</v>
      </c>
      <c r="E171" s="727" t="s">
        <v>5850</v>
      </c>
      <c r="F171" s="731"/>
      <c r="G171" s="731"/>
      <c r="H171" s="731"/>
      <c r="I171" s="731"/>
      <c r="J171" s="731">
        <v>1</v>
      </c>
      <c r="K171" s="731">
        <v>2314</v>
      </c>
      <c r="L171" s="731">
        <v>1</v>
      </c>
      <c r="M171" s="731">
        <v>2314</v>
      </c>
      <c r="N171" s="731"/>
      <c r="O171" s="731"/>
      <c r="P171" s="745"/>
      <c r="Q171" s="732"/>
    </row>
    <row r="172" spans="1:17" ht="14.4" customHeight="1" x14ac:dyDescent="0.3">
      <c r="A172" s="726" t="s">
        <v>569</v>
      </c>
      <c r="B172" s="727" t="s">
        <v>5836</v>
      </c>
      <c r="C172" s="727" t="s">
        <v>5587</v>
      </c>
      <c r="D172" s="727" t="s">
        <v>5851</v>
      </c>
      <c r="E172" s="727" t="s">
        <v>5852</v>
      </c>
      <c r="F172" s="731"/>
      <c r="G172" s="731"/>
      <c r="H172" s="731"/>
      <c r="I172" s="731"/>
      <c r="J172" s="731">
        <v>1</v>
      </c>
      <c r="K172" s="731">
        <v>4937</v>
      </c>
      <c r="L172" s="731">
        <v>1</v>
      </c>
      <c r="M172" s="731">
        <v>4937</v>
      </c>
      <c r="N172" s="731">
        <v>2</v>
      </c>
      <c r="O172" s="731">
        <v>9874</v>
      </c>
      <c r="P172" s="745">
        <v>2</v>
      </c>
      <c r="Q172" s="732">
        <v>4937</v>
      </c>
    </row>
    <row r="173" spans="1:17" ht="14.4" customHeight="1" x14ac:dyDescent="0.3">
      <c r="A173" s="726" t="s">
        <v>569</v>
      </c>
      <c r="B173" s="727" t="s">
        <v>5836</v>
      </c>
      <c r="C173" s="727" t="s">
        <v>5587</v>
      </c>
      <c r="D173" s="727" t="s">
        <v>5853</v>
      </c>
      <c r="E173" s="727" t="s">
        <v>5854</v>
      </c>
      <c r="F173" s="731"/>
      <c r="G173" s="731"/>
      <c r="H173" s="731"/>
      <c r="I173" s="731"/>
      <c r="J173" s="731"/>
      <c r="K173" s="731"/>
      <c r="L173" s="731"/>
      <c r="M173" s="731"/>
      <c r="N173" s="731">
        <v>1</v>
      </c>
      <c r="O173" s="731">
        <v>837</v>
      </c>
      <c r="P173" s="745"/>
      <c r="Q173" s="732">
        <v>837</v>
      </c>
    </row>
    <row r="174" spans="1:17" ht="14.4" customHeight="1" x14ac:dyDescent="0.3">
      <c r="A174" s="726" t="s">
        <v>569</v>
      </c>
      <c r="B174" s="727" t="s">
        <v>5836</v>
      </c>
      <c r="C174" s="727" t="s">
        <v>5587</v>
      </c>
      <c r="D174" s="727" t="s">
        <v>5855</v>
      </c>
      <c r="E174" s="727" t="s">
        <v>5856</v>
      </c>
      <c r="F174" s="731">
        <v>2</v>
      </c>
      <c r="G174" s="731">
        <v>0</v>
      </c>
      <c r="H174" s="731"/>
      <c r="I174" s="731">
        <v>0</v>
      </c>
      <c r="J174" s="731">
        <v>2</v>
      </c>
      <c r="K174" s="731">
        <v>0</v>
      </c>
      <c r="L174" s="731"/>
      <c r="M174" s="731">
        <v>0</v>
      </c>
      <c r="N174" s="731">
        <v>5</v>
      </c>
      <c r="O174" s="731">
        <v>0</v>
      </c>
      <c r="P174" s="745"/>
      <c r="Q174" s="732">
        <v>0</v>
      </c>
    </row>
    <row r="175" spans="1:17" ht="14.4" customHeight="1" x14ac:dyDescent="0.3">
      <c r="A175" s="726" t="s">
        <v>569</v>
      </c>
      <c r="B175" s="727" t="s">
        <v>5836</v>
      </c>
      <c r="C175" s="727" t="s">
        <v>5587</v>
      </c>
      <c r="D175" s="727" t="s">
        <v>5857</v>
      </c>
      <c r="E175" s="727" t="s">
        <v>5858</v>
      </c>
      <c r="F175" s="731"/>
      <c r="G175" s="731"/>
      <c r="H175" s="731"/>
      <c r="I175" s="731"/>
      <c r="J175" s="731">
        <v>1</v>
      </c>
      <c r="K175" s="731">
        <v>0</v>
      </c>
      <c r="L175" s="731"/>
      <c r="M175" s="731">
        <v>0</v>
      </c>
      <c r="N175" s="731"/>
      <c r="O175" s="731"/>
      <c r="P175" s="745"/>
      <c r="Q175" s="732"/>
    </row>
    <row r="176" spans="1:17" ht="14.4" customHeight="1" x14ac:dyDescent="0.3">
      <c r="A176" s="726" t="s">
        <v>569</v>
      </c>
      <c r="B176" s="727" t="s">
        <v>5836</v>
      </c>
      <c r="C176" s="727" t="s">
        <v>5587</v>
      </c>
      <c r="D176" s="727" t="s">
        <v>5859</v>
      </c>
      <c r="E176" s="727" t="s">
        <v>5860</v>
      </c>
      <c r="F176" s="731"/>
      <c r="G176" s="731"/>
      <c r="H176" s="731"/>
      <c r="I176" s="731"/>
      <c r="J176" s="731"/>
      <c r="K176" s="731"/>
      <c r="L176" s="731"/>
      <c r="M176" s="731"/>
      <c r="N176" s="731">
        <v>1</v>
      </c>
      <c r="O176" s="731">
        <v>0</v>
      </c>
      <c r="P176" s="745"/>
      <c r="Q176" s="732">
        <v>0</v>
      </c>
    </row>
    <row r="177" spans="1:17" ht="14.4" customHeight="1" x14ac:dyDescent="0.3">
      <c r="A177" s="726" t="s">
        <v>569</v>
      </c>
      <c r="B177" s="727" t="s">
        <v>5836</v>
      </c>
      <c r="C177" s="727" t="s">
        <v>5587</v>
      </c>
      <c r="D177" s="727" t="s">
        <v>5861</v>
      </c>
      <c r="E177" s="727" t="s">
        <v>5862</v>
      </c>
      <c r="F177" s="731"/>
      <c r="G177" s="731"/>
      <c r="H177" s="731"/>
      <c r="I177" s="731"/>
      <c r="J177" s="731">
        <v>1</v>
      </c>
      <c r="K177" s="731">
        <v>0</v>
      </c>
      <c r="L177" s="731"/>
      <c r="M177" s="731">
        <v>0</v>
      </c>
      <c r="N177" s="731"/>
      <c r="O177" s="731"/>
      <c r="P177" s="745"/>
      <c r="Q177" s="732"/>
    </row>
    <row r="178" spans="1:17" ht="14.4" customHeight="1" x14ac:dyDescent="0.3">
      <c r="A178" s="726" t="s">
        <v>569</v>
      </c>
      <c r="B178" s="727" t="s">
        <v>5836</v>
      </c>
      <c r="C178" s="727" t="s">
        <v>5587</v>
      </c>
      <c r="D178" s="727" t="s">
        <v>5863</v>
      </c>
      <c r="E178" s="727" t="s">
        <v>5864</v>
      </c>
      <c r="F178" s="731">
        <v>1</v>
      </c>
      <c r="G178" s="731">
        <v>0</v>
      </c>
      <c r="H178" s="731"/>
      <c r="I178" s="731">
        <v>0</v>
      </c>
      <c r="J178" s="731"/>
      <c r="K178" s="731"/>
      <c r="L178" s="731"/>
      <c r="M178" s="731"/>
      <c r="N178" s="731">
        <v>1</v>
      </c>
      <c r="O178" s="731">
        <v>0</v>
      </c>
      <c r="P178" s="745"/>
      <c r="Q178" s="732">
        <v>0</v>
      </c>
    </row>
    <row r="179" spans="1:17" ht="14.4" customHeight="1" x14ac:dyDescent="0.3">
      <c r="A179" s="726" t="s">
        <v>569</v>
      </c>
      <c r="B179" s="727" t="s">
        <v>5836</v>
      </c>
      <c r="C179" s="727" t="s">
        <v>5587</v>
      </c>
      <c r="D179" s="727" t="s">
        <v>5865</v>
      </c>
      <c r="E179" s="727" t="s">
        <v>5866</v>
      </c>
      <c r="F179" s="731">
        <v>2</v>
      </c>
      <c r="G179" s="731">
        <v>0</v>
      </c>
      <c r="H179" s="731"/>
      <c r="I179" s="731">
        <v>0</v>
      </c>
      <c r="J179" s="731">
        <v>2</v>
      </c>
      <c r="K179" s="731">
        <v>0</v>
      </c>
      <c r="L179" s="731"/>
      <c r="M179" s="731">
        <v>0</v>
      </c>
      <c r="N179" s="731">
        <v>5</v>
      </c>
      <c r="O179" s="731">
        <v>0</v>
      </c>
      <c r="P179" s="745"/>
      <c r="Q179" s="732">
        <v>0</v>
      </c>
    </row>
    <row r="180" spans="1:17" ht="14.4" customHeight="1" x14ac:dyDescent="0.3">
      <c r="A180" s="726" t="s">
        <v>569</v>
      </c>
      <c r="B180" s="727" t="s">
        <v>5836</v>
      </c>
      <c r="C180" s="727" t="s">
        <v>5587</v>
      </c>
      <c r="D180" s="727" t="s">
        <v>5867</v>
      </c>
      <c r="E180" s="727" t="s">
        <v>5868</v>
      </c>
      <c r="F180" s="731">
        <v>3</v>
      </c>
      <c r="G180" s="731">
        <v>1557</v>
      </c>
      <c r="H180" s="731"/>
      <c r="I180" s="731">
        <v>519</v>
      </c>
      <c r="J180" s="731"/>
      <c r="K180" s="731"/>
      <c r="L180" s="731"/>
      <c r="M180" s="731"/>
      <c r="N180" s="731">
        <v>1</v>
      </c>
      <c r="O180" s="731">
        <v>532</v>
      </c>
      <c r="P180" s="745"/>
      <c r="Q180" s="732">
        <v>532</v>
      </c>
    </row>
    <row r="181" spans="1:17" ht="14.4" customHeight="1" x14ac:dyDescent="0.3">
      <c r="A181" s="726" t="s">
        <v>569</v>
      </c>
      <c r="B181" s="727" t="s">
        <v>5836</v>
      </c>
      <c r="C181" s="727" t="s">
        <v>5587</v>
      </c>
      <c r="D181" s="727" t="s">
        <v>5869</v>
      </c>
      <c r="E181" s="727" t="s">
        <v>5870</v>
      </c>
      <c r="F181" s="731">
        <v>1</v>
      </c>
      <c r="G181" s="731">
        <v>815</v>
      </c>
      <c r="H181" s="731">
        <v>0.97139451728247916</v>
      </c>
      <c r="I181" s="731">
        <v>815</v>
      </c>
      <c r="J181" s="731">
        <v>1</v>
      </c>
      <c r="K181" s="731">
        <v>839</v>
      </c>
      <c r="L181" s="731">
        <v>1</v>
      </c>
      <c r="M181" s="731">
        <v>839</v>
      </c>
      <c r="N181" s="731"/>
      <c r="O181" s="731"/>
      <c r="P181" s="745"/>
      <c r="Q181" s="732"/>
    </row>
    <row r="182" spans="1:17" ht="14.4" customHeight="1" x14ac:dyDescent="0.3">
      <c r="A182" s="726" t="s">
        <v>569</v>
      </c>
      <c r="B182" s="727" t="s">
        <v>5836</v>
      </c>
      <c r="C182" s="727" t="s">
        <v>5587</v>
      </c>
      <c r="D182" s="727" t="s">
        <v>5871</v>
      </c>
      <c r="E182" s="727" t="s">
        <v>5872</v>
      </c>
      <c r="F182" s="731"/>
      <c r="G182" s="731"/>
      <c r="H182" s="731"/>
      <c r="I182" s="731"/>
      <c r="J182" s="731"/>
      <c r="K182" s="731"/>
      <c r="L182" s="731"/>
      <c r="M182" s="731"/>
      <c r="N182" s="731">
        <v>1</v>
      </c>
      <c r="O182" s="731">
        <v>6288</v>
      </c>
      <c r="P182" s="745"/>
      <c r="Q182" s="732">
        <v>6288</v>
      </c>
    </row>
    <row r="183" spans="1:17" ht="14.4" customHeight="1" x14ac:dyDescent="0.3">
      <c r="A183" s="726" t="s">
        <v>569</v>
      </c>
      <c r="B183" s="727" t="s">
        <v>5836</v>
      </c>
      <c r="C183" s="727" t="s">
        <v>5587</v>
      </c>
      <c r="D183" s="727" t="s">
        <v>5873</v>
      </c>
      <c r="E183" s="727" t="s">
        <v>5874</v>
      </c>
      <c r="F183" s="731">
        <v>5</v>
      </c>
      <c r="G183" s="731">
        <v>45615</v>
      </c>
      <c r="H183" s="731">
        <v>2.4416550690504231</v>
      </c>
      <c r="I183" s="731">
        <v>9123</v>
      </c>
      <c r="J183" s="731">
        <v>2</v>
      </c>
      <c r="K183" s="731">
        <v>18682</v>
      </c>
      <c r="L183" s="731">
        <v>1</v>
      </c>
      <c r="M183" s="731">
        <v>9341</v>
      </c>
      <c r="N183" s="731">
        <v>6</v>
      </c>
      <c r="O183" s="731">
        <v>56076</v>
      </c>
      <c r="P183" s="745">
        <v>3.0016058237876031</v>
      </c>
      <c r="Q183" s="732">
        <v>9346</v>
      </c>
    </row>
    <row r="184" spans="1:17" ht="14.4" customHeight="1" x14ac:dyDescent="0.3">
      <c r="A184" s="726" t="s">
        <v>569</v>
      </c>
      <c r="B184" s="727" t="s">
        <v>5836</v>
      </c>
      <c r="C184" s="727" t="s">
        <v>5587</v>
      </c>
      <c r="D184" s="727" t="s">
        <v>5875</v>
      </c>
      <c r="E184" s="727" t="s">
        <v>5876</v>
      </c>
      <c r="F184" s="731"/>
      <c r="G184" s="731"/>
      <c r="H184" s="731"/>
      <c r="I184" s="731"/>
      <c r="J184" s="731">
        <v>2</v>
      </c>
      <c r="K184" s="731">
        <v>7224</v>
      </c>
      <c r="L184" s="731">
        <v>1</v>
      </c>
      <c r="M184" s="731">
        <v>3612</v>
      </c>
      <c r="N184" s="731"/>
      <c r="O184" s="731"/>
      <c r="P184" s="745"/>
      <c r="Q184" s="732"/>
    </row>
    <row r="185" spans="1:17" ht="14.4" customHeight="1" x14ac:dyDescent="0.3">
      <c r="A185" s="726" t="s">
        <v>569</v>
      </c>
      <c r="B185" s="727" t="s">
        <v>5836</v>
      </c>
      <c r="C185" s="727" t="s">
        <v>5587</v>
      </c>
      <c r="D185" s="727" t="s">
        <v>5877</v>
      </c>
      <c r="E185" s="727" t="s">
        <v>5878</v>
      </c>
      <c r="F185" s="731">
        <v>1</v>
      </c>
      <c r="G185" s="731">
        <v>3620</v>
      </c>
      <c r="H185" s="731">
        <v>0.96765570703020587</v>
      </c>
      <c r="I185" s="731">
        <v>3620</v>
      </c>
      <c r="J185" s="731">
        <v>1</v>
      </c>
      <c r="K185" s="731">
        <v>3741</v>
      </c>
      <c r="L185" s="731">
        <v>1</v>
      </c>
      <c r="M185" s="731">
        <v>3741</v>
      </c>
      <c r="N185" s="731"/>
      <c r="O185" s="731"/>
      <c r="P185" s="745"/>
      <c r="Q185" s="732"/>
    </row>
    <row r="186" spans="1:17" ht="14.4" customHeight="1" x14ac:dyDescent="0.3">
      <c r="A186" s="726" t="s">
        <v>569</v>
      </c>
      <c r="B186" s="727" t="s">
        <v>5836</v>
      </c>
      <c r="C186" s="727" t="s">
        <v>5587</v>
      </c>
      <c r="D186" s="727" t="s">
        <v>5879</v>
      </c>
      <c r="E186" s="727" t="s">
        <v>5880</v>
      </c>
      <c r="F186" s="731">
        <v>1</v>
      </c>
      <c r="G186" s="731">
        <v>1912</v>
      </c>
      <c r="H186" s="731">
        <v>0.48185483870967744</v>
      </c>
      <c r="I186" s="731">
        <v>1912</v>
      </c>
      <c r="J186" s="731">
        <v>2</v>
      </c>
      <c r="K186" s="731">
        <v>3968</v>
      </c>
      <c r="L186" s="731">
        <v>1</v>
      </c>
      <c r="M186" s="731">
        <v>1984</v>
      </c>
      <c r="N186" s="731"/>
      <c r="O186" s="731"/>
      <c r="P186" s="745"/>
      <c r="Q186" s="732"/>
    </row>
    <row r="187" spans="1:17" ht="14.4" customHeight="1" x14ac:dyDescent="0.3">
      <c r="A187" s="726" t="s">
        <v>569</v>
      </c>
      <c r="B187" s="727" t="s">
        <v>5836</v>
      </c>
      <c r="C187" s="727" t="s">
        <v>5587</v>
      </c>
      <c r="D187" s="727" t="s">
        <v>5881</v>
      </c>
      <c r="E187" s="727" t="s">
        <v>5882</v>
      </c>
      <c r="F187" s="731">
        <v>1</v>
      </c>
      <c r="G187" s="731">
        <v>0</v>
      </c>
      <c r="H187" s="731"/>
      <c r="I187" s="731">
        <v>0</v>
      </c>
      <c r="J187" s="731"/>
      <c r="K187" s="731"/>
      <c r="L187" s="731"/>
      <c r="M187" s="731"/>
      <c r="N187" s="731">
        <v>3</v>
      </c>
      <c r="O187" s="731">
        <v>0</v>
      </c>
      <c r="P187" s="745"/>
      <c r="Q187" s="732">
        <v>0</v>
      </c>
    </row>
    <row r="188" spans="1:17" ht="14.4" customHeight="1" x14ac:dyDescent="0.3">
      <c r="A188" s="726" t="s">
        <v>569</v>
      </c>
      <c r="B188" s="727" t="s">
        <v>5836</v>
      </c>
      <c r="C188" s="727" t="s">
        <v>5587</v>
      </c>
      <c r="D188" s="727" t="s">
        <v>5883</v>
      </c>
      <c r="E188" s="727" t="s">
        <v>5884</v>
      </c>
      <c r="F188" s="731">
        <v>2</v>
      </c>
      <c r="G188" s="731">
        <v>0</v>
      </c>
      <c r="H188" s="731"/>
      <c r="I188" s="731">
        <v>0</v>
      </c>
      <c r="J188" s="731">
        <v>2</v>
      </c>
      <c r="K188" s="731">
        <v>0</v>
      </c>
      <c r="L188" s="731"/>
      <c r="M188" s="731">
        <v>0</v>
      </c>
      <c r="N188" s="731">
        <v>5</v>
      </c>
      <c r="O188" s="731">
        <v>0</v>
      </c>
      <c r="P188" s="745"/>
      <c r="Q188" s="732">
        <v>0</v>
      </c>
    </row>
    <row r="189" spans="1:17" ht="14.4" customHeight="1" x14ac:dyDescent="0.3">
      <c r="A189" s="726" t="s">
        <v>569</v>
      </c>
      <c r="B189" s="727" t="s">
        <v>5836</v>
      </c>
      <c r="C189" s="727" t="s">
        <v>5587</v>
      </c>
      <c r="D189" s="727" t="s">
        <v>5885</v>
      </c>
      <c r="E189" s="727" t="s">
        <v>5886</v>
      </c>
      <c r="F189" s="731">
        <v>1</v>
      </c>
      <c r="G189" s="731">
        <v>8684</v>
      </c>
      <c r="H189" s="731"/>
      <c r="I189" s="731">
        <v>8684</v>
      </c>
      <c r="J189" s="731"/>
      <c r="K189" s="731"/>
      <c r="L189" s="731"/>
      <c r="M189" s="731"/>
      <c r="N189" s="731"/>
      <c r="O189" s="731"/>
      <c r="P189" s="745"/>
      <c r="Q189" s="732"/>
    </row>
    <row r="190" spans="1:17" ht="14.4" customHeight="1" x14ac:dyDescent="0.3">
      <c r="A190" s="726" t="s">
        <v>569</v>
      </c>
      <c r="B190" s="727" t="s">
        <v>5836</v>
      </c>
      <c r="C190" s="727" t="s">
        <v>5587</v>
      </c>
      <c r="D190" s="727" t="s">
        <v>5887</v>
      </c>
      <c r="E190" s="727" t="s">
        <v>5888</v>
      </c>
      <c r="F190" s="731"/>
      <c r="G190" s="731"/>
      <c r="H190" s="731"/>
      <c r="I190" s="731"/>
      <c r="J190" s="731"/>
      <c r="K190" s="731"/>
      <c r="L190" s="731"/>
      <c r="M190" s="731"/>
      <c r="N190" s="731">
        <v>1</v>
      </c>
      <c r="O190" s="731">
        <v>0</v>
      </c>
      <c r="P190" s="745"/>
      <c r="Q190" s="732">
        <v>0</v>
      </c>
    </row>
    <row r="191" spans="1:17" ht="14.4" customHeight="1" x14ac:dyDescent="0.3">
      <c r="A191" s="726" t="s">
        <v>569</v>
      </c>
      <c r="B191" s="727" t="s">
        <v>5836</v>
      </c>
      <c r="C191" s="727" t="s">
        <v>5587</v>
      </c>
      <c r="D191" s="727" t="s">
        <v>5889</v>
      </c>
      <c r="E191" s="727" t="s">
        <v>5890</v>
      </c>
      <c r="F191" s="731"/>
      <c r="G191" s="731"/>
      <c r="H191" s="731"/>
      <c r="I191" s="731"/>
      <c r="J191" s="731">
        <v>1</v>
      </c>
      <c r="K191" s="731">
        <v>3297</v>
      </c>
      <c r="L191" s="731">
        <v>1</v>
      </c>
      <c r="M191" s="731">
        <v>3297</v>
      </c>
      <c r="N191" s="731"/>
      <c r="O191" s="731"/>
      <c r="P191" s="745"/>
      <c r="Q191" s="732"/>
    </row>
    <row r="192" spans="1:17" ht="14.4" customHeight="1" x14ac:dyDescent="0.3">
      <c r="A192" s="726" t="s">
        <v>569</v>
      </c>
      <c r="B192" s="727" t="s">
        <v>5836</v>
      </c>
      <c r="C192" s="727" t="s">
        <v>5587</v>
      </c>
      <c r="D192" s="727" t="s">
        <v>5891</v>
      </c>
      <c r="E192" s="727" t="s">
        <v>5892</v>
      </c>
      <c r="F192" s="731"/>
      <c r="G192" s="731"/>
      <c r="H192" s="731"/>
      <c r="I192" s="731"/>
      <c r="J192" s="731">
        <v>2</v>
      </c>
      <c r="K192" s="731">
        <v>0</v>
      </c>
      <c r="L192" s="731"/>
      <c r="M192" s="731">
        <v>0</v>
      </c>
      <c r="N192" s="731">
        <v>2</v>
      </c>
      <c r="O192" s="731">
        <v>0</v>
      </c>
      <c r="P192" s="745"/>
      <c r="Q192" s="732">
        <v>0</v>
      </c>
    </row>
    <row r="193" spans="1:17" ht="14.4" customHeight="1" x14ac:dyDescent="0.3">
      <c r="A193" s="726" t="s">
        <v>569</v>
      </c>
      <c r="B193" s="727" t="s">
        <v>5836</v>
      </c>
      <c r="C193" s="727" t="s">
        <v>5587</v>
      </c>
      <c r="D193" s="727" t="s">
        <v>5893</v>
      </c>
      <c r="E193" s="727" t="s">
        <v>5894</v>
      </c>
      <c r="F193" s="731"/>
      <c r="G193" s="731"/>
      <c r="H193" s="731"/>
      <c r="I193" s="731"/>
      <c r="J193" s="731">
        <v>1</v>
      </c>
      <c r="K193" s="731">
        <v>2537</v>
      </c>
      <c r="L193" s="731">
        <v>1</v>
      </c>
      <c r="M193" s="731">
        <v>2537</v>
      </c>
      <c r="N193" s="731"/>
      <c r="O193" s="731"/>
      <c r="P193" s="745"/>
      <c r="Q193" s="732"/>
    </row>
    <row r="194" spans="1:17" ht="14.4" customHeight="1" x14ac:dyDescent="0.3">
      <c r="A194" s="726" t="s">
        <v>569</v>
      </c>
      <c r="B194" s="727" t="s">
        <v>5836</v>
      </c>
      <c r="C194" s="727" t="s">
        <v>5587</v>
      </c>
      <c r="D194" s="727" t="s">
        <v>5895</v>
      </c>
      <c r="E194" s="727" t="s">
        <v>5896</v>
      </c>
      <c r="F194" s="731">
        <v>1</v>
      </c>
      <c r="G194" s="731">
        <v>5589</v>
      </c>
      <c r="H194" s="731">
        <v>0.97267664462234593</v>
      </c>
      <c r="I194" s="731">
        <v>5589</v>
      </c>
      <c r="J194" s="731">
        <v>1</v>
      </c>
      <c r="K194" s="731">
        <v>5746</v>
      </c>
      <c r="L194" s="731">
        <v>1</v>
      </c>
      <c r="M194" s="731">
        <v>5746</v>
      </c>
      <c r="N194" s="731"/>
      <c r="O194" s="731"/>
      <c r="P194" s="745"/>
      <c r="Q194" s="732"/>
    </row>
    <row r="195" spans="1:17" ht="14.4" customHeight="1" x14ac:dyDescent="0.3">
      <c r="A195" s="726" t="s">
        <v>569</v>
      </c>
      <c r="B195" s="727" t="s">
        <v>5836</v>
      </c>
      <c r="C195" s="727" t="s">
        <v>5587</v>
      </c>
      <c r="D195" s="727" t="s">
        <v>5897</v>
      </c>
      <c r="E195" s="727" t="s">
        <v>5898</v>
      </c>
      <c r="F195" s="731">
        <v>2</v>
      </c>
      <c r="G195" s="731">
        <v>9350</v>
      </c>
      <c r="H195" s="731">
        <v>1.977580372250423</v>
      </c>
      <c r="I195" s="731">
        <v>4675</v>
      </c>
      <c r="J195" s="731">
        <v>1</v>
      </c>
      <c r="K195" s="731">
        <v>4728</v>
      </c>
      <c r="L195" s="731">
        <v>1</v>
      </c>
      <c r="M195" s="731">
        <v>4728</v>
      </c>
      <c r="N195" s="731">
        <v>2</v>
      </c>
      <c r="O195" s="731">
        <v>9464</v>
      </c>
      <c r="P195" s="745">
        <v>2.0016920473773268</v>
      </c>
      <c r="Q195" s="732">
        <v>4732</v>
      </c>
    </row>
    <row r="196" spans="1:17" ht="14.4" customHeight="1" x14ac:dyDescent="0.3">
      <c r="A196" s="726" t="s">
        <v>569</v>
      </c>
      <c r="B196" s="727" t="s">
        <v>5836</v>
      </c>
      <c r="C196" s="727" t="s">
        <v>5587</v>
      </c>
      <c r="D196" s="727" t="s">
        <v>5899</v>
      </c>
      <c r="E196" s="727" t="s">
        <v>5900</v>
      </c>
      <c r="F196" s="731"/>
      <c r="G196" s="731"/>
      <c r="H196" s="731"/>
      <c r="I196" s="731"/>
      <c r="J196" s="731"/>
      <c r="K196" s="731"/>
      <c r="L196" s="731"/>
      <c r="M196" s="731"/>
      <c r="N196" s="731">
        <v>2</v>
      </c>
      <c r="O196" s="731">
        <v>9334</v>
      </c>
      <c r="P196" s="745"/>
      <c r="Q196" s="732">
        <v>4667</v>
      </c>
    </row>
    <row r="197" spans="1:17" ht="14.4" customHeight="1" x14ac:dyDescent="0.3">
      <c r="A197" s="726" t="s">
        <v>569</v>
      </c>
      <c r="B197" s="727" t="s">
        <v>5836</v>
      </c>
      <c r="C197" s="727" t="s">
        <v>5587</v>
      </c>
      <c r="D197" s="727" t="s">
        <v>5901</v>
      </c>
      <c r="E197" s="727" t="s">
        <v>5902</v>
      </c>
      <c r="F197" s="731"/>
      <c r="G197" s="731"/>
      <c r="H197" s="731"/>
      <c r="I197" s="731"/>
      <c r="J197" s="731">
        <v>2</v>
      </c>
      <c r="K197" s="731">
        <v>10564</v>
      </c>
      <c r="L197" s="731">
        <v>1</v>
      </c>
      <c r="M197" s="731">
        <v>5282</v>
      </c>
      <c r="N197" s="731">
        <v>1</v>
      </c>
      <c r="O197" s="731">
        <v>5284</v>
      </c>
      <c r="P197" s="745">
        <v>0.50018932222642942</v>
      </c>
      <c r="Q197" s="732">
        <v>5284</v>
      </c>
    </row>
    <row r="198" spans="1:17" ht="14.4" customHeight="1" x14ac:dyDescent="0.3">
      <c r="A198" s="726" t="s">
        <v>569</v>
      </c>
      <c r="B198" s="727" t="s">
        <v>5836</v>
      </c>
      <c r="C198" s="727" t="s">
        <v>5587</v>
      </c>
      <c r="D198" s="727" t="s">
        <v>5903</v>
      </c>
      <c r="E198" s="727" t="s">
        <v>5904</v>
      </c>
      <c r="F198" s="731"/>
      <c r="G198" s="731"/>
      <c r="H198" s="731"/>
      <c r="I198" s="731"/>
      <c r="J198" s="731"/>
      <c r="K198" s="731"/>
      <c r="L198" s="731"/>
      <c r="M198" s="731"/>
      <c r="N198" s="731">
        <v>1</v>
      </c>
      <c r="O198" s="731">
        <v>6206</v>
      </c>
      <c r="P198" s="745"/>
      <c r="Q198" s="732">
        <v>6206</v>
      </c>
    </row>
    <row r="199" spans="1:17" ht="14.4" customHeight="1" x14ac:dyDescent="0.3">
      <c r="A199" s="726" t="s">
        <v>569</v>
      </c>
      <c r="B199" s="727" t="s">
        <v>5836</v>
      </c>
      <c r="C199" s="727" t="s">
        <v>5587</v>
      </c>
      <c r="D199" s="727" t="s">
        <v>5905</v>
      </c>
      <c r="E199" s="727" t="s">
        <v>5906</v>
      </c>
      <c r="F199" s="731"/>
      <c r="G199" s="731"/>
      <c r="H199" s="731"/>
      <c r="I199" s="731"/>
      <c r="J199" s="731"/>
      <c r="K199" s="731"/>
      <c r="L199" s="731"/>
      <c r="M199" s="731"/>
      <c r="N199" s="731">
        <v>1</v>
      </c>
      <c r="O199" s="731">
        <v>8593</v>
      </c>
      <c r="P199" s="745"/>
      <c r="Q199" s="732">
        <v>8593</v>
      </c>
    </row>
    <row r="200" spans="1:17" ht="14.4" customHeight="1" x14ac:dyDescent="0.3">
      <c r="A200" s="726" t="s">
        <v>569</v>
      </c>
      <c r="B200" s="727" t="s">
        <v>5836</v>
      </c>
      <c r="C200" s="727" t="s">
        <v>5587</v>
      </c>
      <c r="D200" s="727" t="s">
        <v>5907</v>
      </c>
      <c r="E200" s="727" t="s">
        <v>5908</v>
      </c>
      <c r="F200" s="731">
        <v>1</v>
      </c>
      <c r="G200" s="731">
        <v>0</v>
      </c>
      <c r="H200" s="731"/>
      <c r="I200" s="731">
        <v>0</v>
      </c>
      <c r="J200" s="731"/>
      <c r="K200" s="731"/>
      <c r="L200" s="731"/>
      <c r="M200" s="731"/>
      <c r="N200" s="731"/>
      <c r="O200" s="731"/>
      <c r="P200" s="745"/>
      <c r="Q200" s="732"/>
    </row>
    <row r="201" spans="1:17" ht="14.4" customHeight="1" x14ac:dyDescent="0.3">
      <c r="A201" s="726" t="s">
        <v>569</v>
      </c>
      <c r="B201" s="727" t="s">
        <v>5836</v>
      </c>
      <c r="C201" s="727" t="s">
        <v>5587</v>
      </c>
      <c r="D201" s="727" t="s">
        <v>5909</v>
      </c>
      <c r="E201" s="727" t="s">
        <v>5910</v>
      </c>
      <c r="F201" s="731"/>
      <c r="G201" s="731"/>
      <c r="H201" s="731"/>
      <c r="I201" s="731"/>
      <c r="J201" s="731"/>
      <c r="K201" s="731"/>
      <c r="L201" s="731"/>
      <c r="M201" s="731"/>
      <c r="N201" s="731">
        <v>1</v>
      </c>
      <c r="O201" s="731">
        <v>0</v>
      </c>
      <c r="P201" s="745"/>
      <c r="Q201" s="732">
        <v>0</v>
      </c>
    </row>
    <row r="202" spans="1:17" ht="14.4" customHeight="1" x14ac:dyDescent="0.3">
      <c r="A202" s="726" t="s">
        <v>569</v>
      </c>
      <c r="B202" s="727" t="s">
        <v>5836</v>
      </c>
      <c r="C202" s="727" t="s">
        <v>5587</v>
      </c>
      <c r="D202" s="727" t="s">
        <v>5911</v>
      </c>
      <c r="E202" s="727" t="s">
        <v>5912</v>
      </c>
      <c r="F202" s="731"/>
      <c r="G202" s="731"/>
      <c r="H202" s="731"/>
      <c r="I202" s="731"/>
      <c r="J202" s="731"/>
      <c r="K202" s="731"/>
      <c r="L202" s="731"/>
      <c r="M202" s="731"/>
      <c r="N202" s="731">
        <v>1</v>
      </c>
      <c r="O202" s="731">
        <v>0</v>
      </c>
      <c r="P202" s="745"/>
      <c r="Q202" s="732">
        <v>0</v>
      </c>
    </row>
    <row r="203" spans="1:17" ht="14.4" customHeight="1" x14ac:dyDescent="0.3">
      <c r="A203" s="726" t="s">
        <v>569</v>
      </c>
      <c r="B203" s="727" t="s">
        <v>5836</v>
      </c>
      <c r="C203" s="727" t="s">
        <v>5587</v>
      </c>
      <c r="D203" s="727" t="s">
        <v>5913</v>
      </c>
      <c r="E203" s="727" t="s">
        <v>5914</v>
      </c>
      <c r="F203" s="731">
        <v>1</v>
      </c>
      <c r="G203" s="731">
        <v>0</v>
      </c>
      <c r="H203" s="731"/>
      <c r="I203" s="731">
        <v>0</v>
      </c>
      <c r="J203" s="731"/>
      <c r="K203" s="731"/>
      <c r="L203" s="731"/>
      <c r="M203" s="731"/>
      <c r="N203" s="731"/>
      <c r="O203" s="731"/>
      <c r="P203" s="745"/>
      <c r="Q203" s="732"/>
    </row>
    <row r="204" spans="1:17" ht="14.4" customHeight="1" x14ac:dyDescent="0.3">
      <c r="A204" s="726" t="s">
        <v>569</v>
      </c>
      <c r="B204" s="727" t="s">
        <v>5836</v>
      </c>
      <c r="C204" s="727" t="s">
        <v>5587</v>
      </c>
      <c r="D204" s="727" t="s">
        <v>5915</v>
      </c>
      <c r="E204" s="727" t="s">
        <v>5916</v>
      </c>
      <c r="F204" s="731"/>
      <c r="G204" s="731"/>
      <c r="H204" s="731"/>
      <c r="I204" s="731"/>
      <c r="J204" s="731"/>
      <c r="K204" s="731"/>
      <c r="L204" s="731"/>
      <c r="M204" s="731"/>
      <c r="N204" s="731">
        <v>1</v>
      </c>
      <c r="O204" s="731">
        <v>0</v>
      </c>
      <c r="P204" s="745"/>
      <c r="Q204" s="732">
        <v>0</v>
      </c>
    </row>
    <row r="205" spans="1:17" ht="14.4" customHeight="1" x14ac:dyDescent="0.3">
      <c r="A205" s="726" t="s">
        <v>569</v>
      </c>
      <c r="B205" s="727" t="s">
        <v>5586</v>
      </c>
      <c r="C205" s="727" t="s">
        <v>5592</v>
      </c>
      <c r="D205" s="727" t="s">
        <v>5917</v>
      </c>
      <c r="E205" s="727" t="s">
        <v>1142</v>
      </c>
      <c r="F205" s="731">
        <v>7.1</v>
      </c>
      <c r="G205" s="731">
        <v>80186.33</v>
      </c>
      <c r="H205" s="731"/>
      <c r="I205" s="731">
        <v>11293.849295774649</v>
      </c>
      <c r="J205" s="731"/>
      <c r="K205" s="731"/>
      <c r="L205" s="731"/>
      <c r="M205" s="731"/>
      <c r="N205" s="731">
        <v>7.8</v>
      </c>
      <c r="O205" s="731">
        <v>88091.61</v>
      </c>
      <c r="P205" s="745"/>
      <c r="Q205" s="732">
        <v>11293.796153846155</v>
      </c>
    </row>
    <row r="206" spans="1:17" ht="14.4" customHeight="1" x14ac:dyDescent="0.3">
      <c r="A206" s="726" t="s">
        <v>569</v>
      </c>
      <c r="B206" s="727" t="s">
        <v>5586</v>
      </c>
      <c r="C206" s="727" t="s">
        <v>5592</v>
      </c>
      <c r="D206" s="727" t="s">
        <v>5918</v>
      </c>
      <c r="E206" s="727" t="s">
        <v>5919</v>
      </c>
      <c r="F206" s="731"/>
      <c r="G206" s="731"/>
      <c r="H206" s="731"/>
      <c r="I206" s="731"/>
      <c r="J206" s="731">
        <v>15</v>
      </c>
      <c r="K206" s="731">
        <v>748.95</v>
      </c>
      <c r="L206" s="731">
        <v>1</v>
      </c>
      <c r="M206" s="731">
        <v>49.93</v>
      </c>
      <c r="N206" s="731">
        <v>6</v>
      </c>
      <c r="O206" s="731">
        <v>299.58</v>
      </c>
      <c r="P206" s="745">
        <v>0.39999999999999997</v>
      </c>
      <c r="Q206" s="732">
        <v>49.93</v>
      </c>
    </row>
    <row r="207" spans="1:17" ht="14.4" customHeight="1" x14ac:dyDescent="0.3">
      <c r="A207" s="726" t="s">
        <v>569</v>
      </c>
      <c r="B207" s="727" t="s">
        <v>5586</v>
      </c>
      <c r="C207" s="727" t="s">
        <v>5592</v>
      </c>
      <c r="D207" s="727" t="s">
        <v>5918</v>
      </c>
      <c r="E207" s="727"/>
      <c r="F207" s="731"/>
      <c r="G207" s="731"/>
      <c r="H207" s="731"/>
      <c r="I207" s="731"/>
      <c r="J207" s="731">
        <v>38</v>
      </c>
      <c r="K207" s="731">
        <v>1897.34</v>
      </c>
      <c r="L207" s="731">
        <v>1</v>
      </c>
      <c r="M207" s="731">
        <v>49.93</v>
      </c>
      <c r="N207" s="731"/>
      <c r="O207" s="731"/>
      <c r="P207" s="745"/>
      <c r="Q207" s="732"/>
    </row>
    <row r="208" spans="1:17" ht="14.4" customHeight="1" x14ac:dyDescent="0.3">
      <c r="A208" s="726" t="s">
        <v>569</v>
      </c>
      <c r="B208" s="727" t="s">
        <v>5586</v>
      </c>
      <c r="C208" s="727" t="s">
        <v>5592</v>
      </c>
      <c r="D208" s="727" t="s">
        <v>5920</v>
      </c>
      <c r="E208" s="727" t="s">
        <v>1053</v>
      </c>
      <c r="F208" s="731">
        <v>1</v>
      </c>
      <c r="G208" s="731">
        <v>4988.09</v>
      </c>
      <c r="H208" s="731">
        <v>0.5</v>
      </c>
      <c r="I208" s="731">
        <v>4988.09</v>
      </c>
      <c r="J208" s="731">
        <v>2</v>
      </c>
      <c r="K208" s="731">
        <v>9976.18</v>
      </c>
      <c r="L208" s="731">
        <v>1</v>
      </c>
      <c r="M208" s="731">
        <v>4988.09</v>
      </c>
      <c r="N208" s="731">
        <v>7</v>
      </c>
      <c r="O208" s="731">
        <v>34916.79</v>
      </c>
      <c r="P208" s="745">
        <v>3.5000160382029994</v>
      </c>
      <c r="Q208" s="732">
        <v>4988.1128571428571</v>
      </c>
    </row>
    <row r="209" spans="1:17" ht="14.4" customHeight="1" x14ac:dyDescent="0.3">
      <c r="A209" s="726" t="s">
        <v>569</v>
      </c>
      <c r="B209" s="727" t="s">
        <v>5586</v>
      </c>
      <c r="C209" s="727" t="s">
        <v>5592</v>
      </c>
      <c r="D209" s="727" t="s">
        <v>5921</v>
      </c>
      <c r="E209" s="727" t="s">
        <v>1948</v>
      </c>
      <c r="F209" s="731">
        <v>496</v>
      </c>
      <c r="G209" s="731">
        <v>55963.68</v>
      </c>
      <c r="H209" s="731">
        <v>0.95248897118893316</v>
      </c>
      <c r="I209" s="731">
        <v>112.83</v>
      </c>
      <c r="J209" s="731">
        <v>695</v>
      </c>
      <c r="K209" s="731">
        <v>58755.199999999997</v>
      </c>
      <c r="L209" s="731">
        <v>1</v>
      </c>
      <c r="M209" s="731">
        <v>84.539856115107909</v>
      </c>
      <c r="N209" s="731">
        <v>491.5</v>
      </c>
      <c r="O209" s="731">
        <v>39359.320000000007</v>
      </c>
      <c r="P209" s="745">
        <v>0.6698865802516204</v>
      </c>
      <c r="Q209" s="732">
        <v>80.080000000000013</v>
      </c>
    </row>
    <row r="210" spans="1:17" ht="14.4" customHeight="1" x14ac:dyDescent="0.3">
      <c r="A210" s="726" t="s">
        <v>569</v>
      </c>
      <c r="B210" s="727" t="s">
        <v>5586</v>
      </c>
      <c r="C210" s="727" t="s">
        <v>5592</v>
      </c>
      <c r="D210" s="727" t="s">
        <v>5922</v>
      </c>
      <c r="E210" s="727" t="s">
        <v>1948</v>
      </c>
      <c r="F210" s="731"/>
      <c r="G210" s="731"/>
      <c r="H210" s="731"/>
      <c r="I210" s="731"/>
      <c r="J210" s="731">
        <v>1</v>
      </c>
      <c r="K210" s="731">
        <v>76.13</v>
      </c>
      <c r="L210" s="731">
        <v>1</v>
      </c>
      <c r="M210" s="731">
        <v>76.13</v>
      </c>
      <c r="N210" s="731"/>
      <c r="O210" s="731"/>
      <c r="P210" s="745"/>
      <c r="Q210" s="732"/>
    </row>
    <row r="211" spans="1:17" ht="14.4" customHeight="1" x14ac:dyDescent="0.3">
      <c r="A211" s="726" t="s">
        <v>569</v>
      </c>
      <c r="B211" s="727" t="s">
        <v>5586</v>
      </c>
      <c r="C211" s="727" t="s">
        <v>5592</v>
      </c>
      <c r="D211" s="727" t="s">
        <v>5923</v>
      </c>
      <c r="E211" s="727" t="s">
        <v>1380</v>
      </c>
      <c r="F211" s="731">
        <v>2.9</v>
      </c>
      <c r="G211" s="731">
        <v>915.5</v>
      </c>
      <c r="H211" s="731"/>
      <c r="I211" s="731">
        <v>315.68965517241378</v>
      </c>
      <c r="J211" s="731"/>
      <c r="K211" s="731"/>
      <c r="L211" s="731"/>
      <c r="M211" s="731"/>
      <c r="N211" s="731"/>
      <c r="O211" s="731"/>
      <c r="P211" s="745"/>
      <c r="Q211" s="732"/>
    </row>
    <row r="212" spans="1:17" ht="14.4" customHeight="1" x14ac:dyDescent="0.3">
      <c r="A212" s="726" t="s">
        <v>569</v>
      </c>
      <c r="B212" s="727" t="s">
        <v>5586</v>
      </c>
      <c r="C212" s="727" t="s">
        <v>5592</v>
      </c>
      <c r="D212" s="727" t="s">
        <v>5924</v>
      </c>
      <c r="E212" s="727" t="s">
        <v>5925</v>
      </c>
      <c r="F212" s="731">
        <v>31</v>
      </c>
      <c r="G212" s="731">
        <v>2493.33</v>
      </c>
      <c r="H212" s="731">
        <v>30.999999999999996</v>
      </c>
      <c r="I212" s="731">
        <v>80.429999999999993</v>
      </c>
      <c r="J212" s="731">
        <v>1</v>
      </c>
      <c r="K212" s="731">
        <v>80.430000000000007</v>
      </c>
      <c r="L212" s="731">
        <v>1</v>
      </c>
      <c r="M212" s="731">
        <v>80.430000000000007</v>
      </c>
      <c r="N212" s="731"/>
      <c r="O212" s="731"/>
      <c r="P212" s="745"/>
      <c r="Q212" s="732"/>
    </row>
    <row r="213" spans="1:17" ht="14.4" customHeight="1" x14ac:dyDescent="0.3">
      <c r="A213" s="726" t="s">
        <v>569</v>
      </c>
      <c r="B213" s="727" t="s">
        <v>5586</v>
      </c>
      <c r="C213" s="727" t="s">
        <v>5592</v>
      </c>
      <c r="D213" s="727" t="s">
        <v>5926</v>
      </c>
      <c r="E213" s="727" t="s">
        <v>1134</v>
      </c>
      <c r="F213" s="731">
        <v>789</v>
      </c>
      <c r="G213" s="731">
        <v>46077.600000000006</v>
      </c>
      <c r="H213" s="731">
        <v>1.6540880503144657</v>
      </c>
      <c r="I213" s="731">
        <v>58.400000000000006</v>
      </c>
      <c r="J213" s="731">
        <v>477</v>
      </c>
      <c r="K213" s="731">
        <v>27856.799999999999</v>
      </c>
      <c r="L213" s="731">
        <v>1</v>
      </c>
      <c r="M213" s="731">
        <v>58.4</v>
      </c>
      <c r="N213" s="731">
        <v>847</v>
      </c>
      <c r="O213" s="731">
        <v>49464.799999999996</v>
      </c>
      <c r="P213" s="745">
        <v>1.7756813417190775</v>
      </c>
      <c r="Q213" s="732">
        <v>58.399999999999991</v>
      </c>
    </row>
    <row r="214" spans="1:17" ht="14.4" customHeight="1" x14ac:dyDescent="0.3">
      <c r="A214" s="726" t="s">
        <v>569</v>
      </c>
      <c r="B214" s="727" t="s">
        <v>5586</v>
      </c>
      <c r="C214" s="727" t="s">
        <v>5592</v>
      </c>
      <c r="D214" s="727" t="s">
        <v>5927</v>
      </c>
      <c r="E214" s="727" t="s">
        <v>5928</v>
      </c>
      <c r="F214" s="731"/>
      <c r="G214" s="731"/>
      <c r="H214" s="731"/>
      <c r="I214" s="731"/>
      <c r="J214" s="731">
        <v>16</v>
      </c>
      <c r="K214" s="731">
        <v>11076.56</v>
      </c>
      <c r="L214" s="731">
        <v>1</v>
      </c>
      <c r="M214" s="731">
        <v>692.28499999999997</v>
      </c>
      <c r="N214" s="731"/>
      <c r="O214" s="731"/>
      <c r="P214" s="745"/>
      <c r="Q214" s="732"/>
    </row>
    <row r="215" spans="1:17" ht="14.4" customHeight="1" x14ac:dyDescent="0.3">
      <c r="A215" s="726" t="s">
        <v>569</v>
      </c>
      <c r="B215" s="727" t="s">
        <v>5586</v>
      </c>
      <c r="C215" s="727" t="s">
        <v>5592</v>
      </c>
      <c r="D215" s="727" t="s">
        <v>5929</v>
      </c>
      <c r="E215" s="727" t="s">
        <v>5930</v>
      </c>
      <c r="F215" s="731">
        <v>0</v>
      </c>
      <c r="G215" s="731">
        <v>0</v>
      </c>
      <c r="H215" s="731"/>
      <c r="I215" s="731"/>
      <c r="J215" s="731"/>
      <c r="K215" s="731"/>
      <c r="L215" s="731"/>
      <c r="M215" s="731"/>
      <c r="N215" s="731"/>
      <c r="O215" s="731"/>
      <c r="P215" s="745"/>
      <c r="Q215" s="732"/>
    </row>
    <row r="216" spans="1:17" ht="14.4" customHeight="1" x14ac:dyDescent="0.3">
      <c r="A216" s="726" t="s">
        <v>569</v>
      </c>
      <c r="B216" s="727" t="s">
        <v>5586</v>
      </c>
      <c r="C216" s="727" t="s">
        <v>5592</v>
      </c>
      <c r="D216" s="727" t="s">
        <v>5931</v>
      </c>
      <c r="E216" s="727" t="s">
        <v>1609</v>
      </c>
      <c r="F216" s="731">
        <v>7.8999999999999995</v>
      </c>
      <c r="G216" s="731">
        <v>94905.86</v>
      </c>
      <c r="H216" s="731">
        <v>3.7619047619047619</v>
      </c>
      <c r="I216" s="731">
        <v>12013.400000000001</v>
      </c>
      <c r="J216" s="731">
        <v>2.1</v>
      </c>
      <c r="K216" s="731">
        <v>25228.14</v>
      </c>
      <c r="L216" s="731">
        <v>1</v>
      </c>
      <c r="M216" s="731">
        <v>12013.4</v>
      </c>
      <c r="N216" s="731">
        <v>16.5</v>
      </c>
      <c r="O216" s="731">
        <v>198221.1</v>
      </c>
      <c r="P216" s="745">
        <v>7.8571428571428577</v>
      </c>
      <c r="Q216" s="732">
        <v>12013.4</v>
      </c>
    </row>
    <row r="217" spans="1:17" ht="14.4" customHeight="1" x14ac:dyDescent="0.3">
      <c r="A217" s="726" t="s">
        <v>569</v>
      </c>
      <c r="B217" s="727" t="s">
        <v>5586</v>
      </c>
      <c r="C217" s="727" t="s">
        <v>5592</v>
      </c>
      <c r="D217" s="727" t="s">
        <v>5932</v>
      </c>
      <c r="E217" s="727" t="s">
        <v>5933</v>
      </c>
      <c r="F217" s="731">
        <v>0.1</v>
      </c>
      <c r="G217" s="731">
        <v>494.39</v>
      </c>
      <c r="H217" s="731"/>
      <c r="I217" s="731">
        <v>4943.8999999999996</v>
      </c>
      <c r="J217" s="731"/>
      <c r="K217" s="731"/>
      <c r="L217" s="731"/>
      <c r="M217" s="731"/>
      <c r="N217" s="731"/>
      <c r="O217" s="731"/>
      <c r="P217" s="745"/>
      <c r="Q217" s="732"/>
    </row>
    <row r="218" spans="1:17" ht="14.4" customHeight="1" x14ac:dyDescent="0.3">
      <c r="A218" s="726" t="s">
        <v>569</v>
      </c>
      <c r="B218" s="727" t="s">
        <v>5586</v>
      </c>
      <c r="C218" s="727" t="s">
        <v>5592</v>
      </c>
      <c r="D218" s="727" t="s">
        <v>5934</v>
      </c>
      <c r="E218" s="727" t="s">
        <v>5935</v>
      </c>
      <c r="F218" s="731">
        <v>42</v>
      </c>
      <c r="G218" s="731">
        <v>1621.6200000000001</v>
      </c>
      <c r="H218" s="731">
        <v>0.89361702127659592</v>
      </c>
      <c r="I218" s="731">
        <v>38.61</v>
      </c>
      <c r="J218" s="731">
        <v>47</v>
      </c>
      <c r="K218" s="731">
        <v>1814.6699999999998</v>
      </c>
      <c r="L218" s="731">
        <v>1</v>
      </c>
      <c r="M218" s="731">
        <v>38.61</v>
      </c>
      <c r="N218" s="731"/>
      <c r="O218" s="731"/>
      <c r="P218" s="745"/>
      <c r="Q218" s="732"/>
    </row>
    <row r="219" spans="1:17" ht="14.4" customHeight="1" x14ac:dyDescent="0.3">
      <c r="A219" s="726" t="s">
        <v>569</v>
      </c>
      <c r="B219" s="727" t="s">
        <v>5586</v>
      </c>
      <c r="C219" s="727" t="s">
        <v>5592</v>
      </c>
      <c r="D219" s="727" t="s">
        <v>5934</v>
      </c>
      <c r="E219" s="727"/>
      <c r="F219" s="731">
        <v>74</v>
      </c>
      <c r="G219" s="731">
        <v>2857.1400000000003</v>
      </c>
      <c r="H219" s="731">
        <v>1.3214285714285716</v>
      </c>
      <c r="I219" s="731">
        <v>38.610000000000007</v>
      </c>
      <c r="J219" s="731">
        <v>56</v>
      </c>
      <c r="K219" s="731">
        <v>2162.16</v>
      </c>
      <c r="L219" s="731">
        <v>1</v>
      </c>
      <c r="M219" s="731">
        <v>38.61</v>
      </c>
      <c r="N219" s="731"/>
      <c r="O219" s="731"/>
      <c r="P219" s="745"/>
      <c r="Q219" s="732"/>
    </row>
    <row r="220" spans="1:17" ht="14.4" customHeight="1" x14ac:dyDescent="0.3">
      <c r="A220" s="726" t="s">
        <v>569</v>
      </c>
      <c r="B220" s="727" t="s">
        <v>5586</v>
      </c>
      <c r="C220" s="727" t="s">
        <v>5592</v>
      </c>
      <c r="D220" s="727" t="s">
        <v>5936</v>
      </c>
      <c r="E220" s="727" t="s">
        <v>5937</v>
      </c>
      <c r="F220" s="731">
        <v>77.699999999999989</v>
      </c>
      <c r="G220" s="731">
        <v>30038.850000000002</v>
      </c>
      <c r="H220" s="731">
        <v>0.95926021727884125</v>
      </c>
      <c r="I220" s="731">
        <v>386.60038610038617</v>
      </c>
      <c r="J220" s="731">
        <v>81</v>
      </c>
      <c r="K220" s="731">
        <v>31314.6</v>
      </c>
      <c r="L220" s="731">
        <v>1</v>
      </c>
      <c r="M220" s="731">
        <v>386.59999999999997</v>
      </c>
      <c r="N220" s="731">
        <v>88.300000000000011</v>
      </c>
      <c r="O220" s="731">
        <v>34136.78</v>
      </c>
      <c r="P220" s="745">
        <v>1.0901234567901235</v>
      </c>
      <c r="Q220" s="732">
        <v>386.59999999999991</v>
      </c>
    </row>
    <row r="221" spans="1:17" ht="14.4" customHeight="1" x14ac:dyDescent="0.3">
      <c r="A221" s="726" t="s">
        <v>569</v>
      </c>
      <c r="B221" s="727" t="s">
        <v>5586</v>
      </c>
      <c r="C221" s="727" t="s">
        <v>5592</v>
      </c>
      <c r="D221" s="727" t="s">
        <v>5938</v>
      </c>
      <c r="E221" s="727" t="s">
        <v>1378</v>
      </c>
      <c r="F221" s="731">
        <v>4</v>
      </c>
      <c r="G221" s="731">
        <v>32940.6</v>
      </c>
      <c r="H221" s="731"/>
      <c r="I221" s="731">
        <v>8235.15</v>
      </c>
      <c r="J221" s="731"/>
      <c r="K221" s="731"/>
      <c r="L221" s="731"/>
      <c r="M221" s="731"/>
      <c r="N221" s="731">
        <v>17</v>
      </c>
      <c r="O221" s="731">
        <v>155690.59</v>
      </c>
      <c r="P221" s="745"/>
      <c r="Q221" s="732">
        <v>9158.27</v>
      </c>
    </row>
    <row r="222" spans="1:17" ht="14.4" customHeight="1" x14ac:dyDescent="0.3">
      <c r="A222" s="726" t="s">
        <v>569</v>
      </c>
      <c r="B222" s="727" t="s">
        <v>5586</v>
      </c>
      <c r="C222" s="727" t="s">
        <v>5592</v>
      </c>
      <c r="D222" s="727" t="s">
        <v>5939</v>
      </c>
      <c r="E222" s="727" t="s">
        <v>1378</v>
      </c>
      <c r="F222" s="731">
        <v>1</v>
      </c>
      <c r="G222" s="731">
        <v>17279.77</v>
      </c>
      <c r="H222" s="731"/>
      <c r="I222" s="731">
        <v>17279.77</v>
      </c>
      <c r="J222" s="731"/>
      <c r="K222" s="731"/>
      <c r="L222" s="731"/>
      <c r="M222" s="731"/>
      <c r="N222" s="731"/>
      <c r="O222" s="731"/>
      <c r="P222" s="745"/>
      <c r="Q222" s="732"/>
    </row>
    <row r="223" spans="1:17" ht="14.4" customHeight="1" x14ac:dyDescent="0.3">
      <c r="A223" s="726" t="s">
        <v>569</v>
      </c>
      <c r="B223" s="727" t="s">
        <v>5586</v>
      </c>
      <c r="C223" s="727" t="s">
        <v>5592</v>
      </c>
      <c r="D223" s="727" t="s">
        <v>5940</v>
      </c>
      <c r="E223" s="727" t="s">
        <v>5941</v>
      </c>
      <c r="F223" s="731">
        <v>7</v>
      </c>
      <c r="G223" s="731">
        <v>300.16000000000003</v>
      </c>
      <c r="H223" s="731"/>
      <c r="I223" s="731">
        <v>42.88</v>
      </c>
      <c r="J223" s="731"/>
      <c r="K223" s="731"/>
      <c r="L223" s="731"/>
      <c r="M223" s="731"/>
      <c r="N223" s="731"/>
      <c r="O223" s="731"/>
      <c r="P223" s="745"/>
      <c r="Q223" s="732"/>
    </row>
    <row r="224" spans="1:17" ht="14.4" customHeight="1" x14ac:dyDescent="0.3">
      <c r="A224" s="726" t="s">
        <v>569</v>
      </c>
      <c r="B224" s="727" t="s">
        <v>5586</v>
      </c>
      <c r="C224" s="727" t="s">
        <v>5592</v>
      </c>
      <c r="D224" s="727" t="s">
        <v>5942</v>
      </c>
      <c r="E224" s="727" t="s">
        <v>5943</v>
      </c>
      <c r="F224" s="731"/>
      <c r="G224" s="731"/>
      <c r="H224" s="731"/>
      <c r="I224" s="731"/>
      <c r="J224" s="731">
        <v>7</v>
      </c>
      <c r="K224" s="731">
        <v>540.54</v>
      </c>
      <c r="L224" s="731">
        <v>1</v>
      </c>
      <c r="M224" s="731">
        <v>77.22</v>
      </c>
      <c r="N224" s="731"/>
      <c r="O224" s="731"/>
      <c r="P224" s="745"/>
      <c r="Q224" s="732"/>
    </row>
    <row r="225" spans="1:17" ht="14.4" customHeight="1" x14ac:dyDescent="0.3">
      <c r="A225" s="726" t="s">
        <v>569</v>
      </c>
      <c r="B225" s="727" t="s">
        <v>5586</v>
      </c>
      <c r="C225" s="727" t="s">
        <v>5592</v>
      </c>
      <c r="D225" s="727" t="s">
        <v>5944</v>
      </c>
      <c r="E225" s="727" t="s">
        <v>5945</v>
      </c>
      <c r="F225" s="731">
        <v>0.4</v>
      </c>
      <c r="G225" s="731">
        <v>108.06</v>
      </c>
      <c r="H225" s="731"/>
      <c r="I225" s="731">
        <v>270.14999999999998</v>
      </c>
      <c r="J225" s="731"/>
      <c r="K225" s="731"/>
      <c r="L225" s="731"/>
      <c r="M225" s="731"/>
      <c r="N225" s="731"/>
      <c r="O225" s="731"/>
      <c r="P225" s="745"/>
      <c r="Q225" s="732"/>
    </row>
    <row r="226" spans="1:17" ht="14.4" customHeight="1" x14ac:dyDescent="0.3">
      <c r="A226" s="726" t="s">
        <v>569</v>
      </c>
      <c r="B226" s="727" t="s">
        <v>5586</v>
      </c>
      <c r="C226" s="727" t="s">
        <v>5592</v>
      </c>
      <c r="D226" s="727" t="s">
        <v>5946</v>
      </c>
      <c r="E226" s="727" t="s">
        <v>5947</v>
      </c>
      <c r="F226" s="731">
        <v>75</v>
      </c>
      <c r="G226" s="731">
        <v>27243.75</v>
      </c>
      <c r="H226" s="731">
        <v>0.95764346681083246</v>
      </c>
      <c r="I226" s="731">
        <v>363.25</v>
      </c>
      <c r="J226" s="731">
        <v>104.69999999999999</v>
      </c>
      <c r="K226" s="731">
        <v>28448.739999999998</v>
      </c>
      <c r="L226" s="731">
        <v>1</v>
      </c>
      <c r="M226" s="731">
        <v>271.71671442215853</v>
      </c>
      <c r="N226" s="731">
        <v>75.2</v>
      </c>
      <c r="O226" s="731">
        <v>20433.14</v>
      </c>
      <c r="P226" s="745">
        <v>0.7182441120415175</v>
      </c>
      <c r="Q226" s="732">
        <v>271.71728723404254</v>
      </c>
    </row>
    <row r="227" spans="1:17" ht="14.4" customHeight="1" x14ac:dyDescent="0.3">
      <c r="A227" s="726" t="s">
        <v>569</v>
      </c>
      <c r="B227" s="727" t="s">
        <v>5586</v>
      </c>
      <c r="C227" s="727" t="s">
        <v>5592</v>
      </c>
      <c r="D227" s="727" t="s">
        <v>5948</v>
      </c>
      <c r="E227" s="727" t="s">
        <v>5949</v>
      </c>
      <c r="F227" s="731"/>
      <c r="G227" s="731"/>
      <c r="H227" s="731"/>
      <c r="I227" s="731"/>
      <c r="J227" s="731"/>
      <c r="K227" s="731"/>
      <c r="L227" s="731"/>
      <c r="M227" s="731"/>
      <c r="N227" s="731">
        <v>0.6</v>
      </c>
      <c r="O227" s="731">
        <v>81.52</v>
      </c>
      <c r="P227" s="745"/>
      <c r="Q227" s="732">
        <v>135.86666666666667</v>
      </c>
    </row>
    <row r="228" spans="1:17" ht="14.4" customHeight="1" x14ac:dyDescent="0.3">
      <c r="A228" s="726" t="s">
        <v>569</v>
      </c>
      <c r="B228" s="727" t="s">
        <v>5586</v>
      </c>
      <c r="C228" s="727" t="s">
        <v>5592</v>
      </c>
      <c r="D228" s="727" t="s">
        <v>5950</v>
      </c>
      <c r="E228" s="727" t="s">
        <v>5951</v>
      </c>
      <c r="F228" s="731">
        <v>20</v>
      </c>
      <c r="G228" s="731">
        <v>2629.6</v>
      </c>
      <c r="H228" s="731"/>
      <c r="I228" s="731">
        <v>131.47999999999999</v>
      </c>
      <c r="J228" s="731"/>
      <c r="K228" s="731"/>
      <c r="L228" s="731"/>
      <c r="M228" s="731"/>
      <c r="N228" s="731"/>
      <c r="O228" s="731"/>
      <c r="P228" s="745"/>
      <c r="Q228" s="732"/>
    </row>
    <row r="229" spans="1:17" ht="14.4" customHeight="1" x14ac:dyDescent="0.3">
      <c r="A229" s="726" t="s">
        <v>569</v>
      </c>
      <c r="B229" s="727" t="s">
        <v>5586</v>
      </c>
      <c r="C229" s="727" t="s">
        <v>5592</v>
      </c>
      <c r="D229" s="727" t="s">
        <v>5952</v>
      </c>
      <c r="E229" s="727" t="s">
        <v>5953</v>
      </c>
      <c r="F229" s="731">
        <v>77</v>
      </c>
      <c r="G229" s="731">
        <v>3277.3199999999997</v>
      </c>
      <c r="H229" s="731">
        <v>1.9396557846641886</v>
      </c>
      <c r="I229" s="731">
        <v>42.562597402597397</v>
      </c>
      <c r="J229" s="731">
        <v>35</v>
      </c>
      <c r="K229" s="731">
        <v>1689.64</v>
      </c>
      <c r="L229" s="731">
        <v>1</v>
      </c>
      <c r="M229" s="731">
        <v>48.275428571428577</v>
      </c>
      <c r="N229" s="731">
        <v>12</v>
      </c>
      <c r="O229" s="731">
        <v>804.72</v>
      </c>
      <c r="P229" s="745">
        <v>0.47626713382732416</v>
      </c>
      <c r="Q229" s="732">
        <v>67.06</v>
      </c>
    </row>
    <row r="230" spans="1:17" ht="14.4" customHeight="1" x14ac:dyDescent="0.3">
      <c r="A230" s="726" t="s">
        <v>569</v>
      </c>
      <c r="B230" s="727" t="s">
        <v>5586</v>
      </c>
      <c r="C230" s="727" t="s">
        <v>5592</v>
      </c>
      <c r="D230" s="727" t="s">
        <v>5954</v>
      </c>
      <c r="E230" s="727" t="s">
        <v>1128</v>
      </c>
      <c r="F230" s="731">
        <v>23</v>
      </c>
      <c r="G230" s="731">
        <v>1512.25</v>
      </c>
      <c r="H230" s="731"/>
      <c r="I230" s="731">
        <v>65.75</v>
      </c>
      <c r="J230" s="731"/>
      <c r="K230" s="731"/>
      <c r="L230" s="731"/>
      <c r="M230" s="731"/>
      <c r="N230" s="731"/>
      <c r="O230" s="731"/>
      <c r="P230" s="745"/>
      <c r="Q230" s="732"/>
    </row>
    <row r="231" spans="1:17" ht="14.4" customHeight="1" x14ac:dyDescent="0.3">
      <c r="A231" s="726" t="s">
        <v>569</v>
      </c>
      <c r="B231" s="727" t="s">
        <v>5586</v>
      </c>
      <c r="C231" s="727" t="s">
        <v>5592</v>
      </c>
      <c r="D231" s="727" t="s">
        <v>5955</v>
      </c>
      <c r="E231" s="727" t="s">
        <v>1059</v>
      </c>
      <c r="F231" s="731"/>
      <c r="G231" s="731"/>
      <c r="H231" s="731"/>
      <c r="I231" s="731"/>
      <c r="J231" s="731"/>
      <c r="K231" s="731"/>
      <c r="L231" s="731"/>
      <c r="M231" s="731"/>
      <c r="N231" s="731">
        <v>9</v>
      </c>
      <c r="O231" s="731">
        <v>38834.19</v>
      </c>
      <c r="P231" s="745"/>
      <c r="Q231" s="732">
        <v>4314.91</v>
      </c>
    </row>
    <row r="232" spans="1:17" ht="14.4" customHeight="1" x14ac:dyDescent="0.3">
      <c r="A232" s="726" t="s">
        <v>569</v>
      </c>
      <c r="B232" s="727" t="s">
        <v>5586</v>
      </c>
      <c r="C232" s="727" t="s">
        <v>5592</v>
      </c>
      <c r="D232" s="727" t="s">
        <v>5956</v>
      </c>
      <c r="E232" s="727" t="s">
        <v>1059</v>
      </c>
      <c r="F232" s="731"/>
      <c r="G232" s="731"/>
      <c r="H232" s="731"/>
      <c r="I232" s="731"/>
      <c r="J232" s="731"/>
      <c r="K232" s="731"/>
      <c r="L232" s="731"/>
      <c r="M232" s="731"/>
      <c r="N232" s="731">
        <v>12</v>
      </c>
      <c r="O232" s="731">
        <v>103557.96</v>
      </c>
      <c r="P232" s="745"/>
      <c r="Q232" s="732">
        <v>8629.83</v>
      </c>
    </row>
    <row r="233" spans="1:17" ht="14.4" customHeight="1" x14ac:dyDescent="0.3">
      <c r="A233" s="726" t="s">
        <v>569</v>
      </c>
      <c r="B233" s="727" t="s">
        <v>5586</v>
      </c>
      <c r="C233" s="727" t="s">
        <v>5592</v>
      </c>
      <c r="D233" s="727" t="s">
        <v>5957</v>
      </c>
      <c r="E233" s="727" t="s">
        <v>5958</v>
      </c>
      <c r="F233" s="731">
        <v>0</v>
      </c>
      <c r="G233" s="731">
        <v>0</v>
      </c>
      <c r="H233" s="731"/>
      <c r="I233" s="731"/>
      <c r="J233" s="731"/>
      <c r="K233" s="731"/>
      <c r="L233" s="731"/>
      <c r="M233" s="731"/>
      <c r="N233" s="731"/>
      <c r="O233" s="731"/>
      <c r="P233" s="745"/>
      <c r="Q233" s="732"/>
    </row>
    <row r="234" spans="1:17" ht="14.4" customHeight="1" x14ac:dyDescent="0.3">
      <c r="A234" s="726" t="s">
        <v>569</v>
      </c>
      <c r="B234" s="727" t="s">
        <v>5586</v>
      </c>
      <c r="C234" s="727" t="s">
        <v>5592</v>
      </c>
      <c r="D234" s="727" t="s">
        <v>5959</v>
      </c>
      <c r="E234" s="727" t="s">
        <v>5960</v>
      </c>
      <c r="F234" s="731">
        <v>21</v>
      </c>
      <c r="G234" s="731">
        <v>1380.75</v>
      </c>
      <c r="H234" s="731">
        <v>0.7</v>
      </c>
      <c r="I234" s="731">
        <v>65.75</v>
      </c>
      <c r="J234" s="731">
        <v>30</v>
      </c>
      <c r="K234" s="731">
        <v>1972.5</v>
      </c>
      <c r="L234" s="731">
        <v>1</v>
      </c>
      <c r="M234" s="731">
        <v>65.75</v>
      </c>
      <c r="N234" s="731"/>
      <c r="O234" s="731"/>
      <c r="P234" s="745"/>
      <c r="Q234" s="732"/>
    </row>
    <row r="235" spans="1:17" ht="14.4" customHeight="1" x14ac:dyDescent="0.3">
      <c r="A235" s="726" t="s">
        <v>569</v>
      </c>
      <c r="B235" s="727" t="s">
        <v>5586</v>
      </c>
      <c r="C235" s="727" t="s">
        <v>5592</v>
      </c>
      <c r="D235" s="727" t="s">
        <v>5961</v>
      </c>
      <c r="E235" s="727" t="s">
        <v>1112</v>
      </c>
      <c r="F235" s="731">
        <v>1.7</v>
      </c>
      <c r="G235" s="731">
        <v>157.59</v>
      </c>
      <c r="H235" s="731">
        <v>0.68961141256782776</v>
      </c>
      <c r="I235" s="731">
        <v>92.7</v>
      </c>
      <c r="J235" s="731">
        <v>2.9</v>
      </c>
      <c r="K235" s="731">
        <v>228.52</v>
      </c>
      <c r="L235" s="731">
        <v>1</v>
      </c>
      <c r="M235" s="731">
        <v>78.800000000000011</v>
      </c>
      <c r="N235" s="731">
        <v>9.6</v>
      </c>
      <c r="O235" s="731">
        <v>756.6</v>
      </c>
      <c r="P235" s="745">
        <v>3.310869945737791</v>
      </c>
      <c r="Q235" s="732">
        <v>78.8125</v>
      </c>
    </row>
    <row r="236" spans="1:17" ht="14.4" customHeight="1" x14ac:dyDescent="0.3">
      <c r="A236" s="726" t="s">
        <v>569</v>
      </c>
      <c r="B236" s="727" t="s">
        <v>5586</v>
      </c>
      <c r="C236" s="727" t="s">
        <v>5592</v>
      </c>
      <c r="D236" s="727" t="s">
        <v>5961</v>
      </c>
      <c r="E236" s="727" t="s">
        <v>5962</v>
      </c>
      <c r="F236" s="731"/>
      <c r="G236" s="731"/>
      <c r="H236" s="731"/>
      <c r="I236" s="731"/>
      <c r="J236" s="731">
        <v>2</v>
      </c>
      <c r="K236" s="731">
        <v>157.60000000000002</v>
      </c>
      <c r="L236" s="731">
        <v>1</v>
      </c>
      <c r="M236" s="731">
        <v>78.800000000000011</v>
      </c>
      <c r="N236" s="731"/>
      <c r="O236" s="731"/>
      <c r="P236" s="745"/>
      <c r="Q236" s="732"/>
    </row>
    <row r="237" spans="1:17" ht="14.4" customHeight="1" x14ac:dyDescent="0.3">
      <c r="A237" s="726" t="s">
        <v>569</v>
      </c>
      <c r="B237" s="727" t="s">
        <v>5586</v>
      </c>
      <c r="C237" s="727" t="s">
        <v>5592</v>
      </c>
      <c r="D237" s="727" t="s">
        <v>5963</v>
      </c>
      <c r="E237" s="727" t="s">
        <v>1657</v>
      </c>
      <c r="F237" s="731">
        <v>38</v>
      </c>
      <c r="G237" s="731">
        <v>2591.9</v>
      </c>
      <c r="H237" s="731">
        <v>18.47398431931575</v>
      </c>
      <c r="I237" s="731">
        <v>68.207894736842107</v>
      </c>
      <c r="J237" s="731">
        <v>2</v>
      </c>
      <c r="K237" s="731">
        <v>140.30000000000001</v>
      </c>
      <c r="L237" s="731">
        <v>1</v>
      </c>
      <c r="M237" s="731">
        <v>70.150000000000006</v>
      </c>
      <c r="N237" s="731">
        <v>123</v>
      </c>
      <c r="O237" s="731">
        <v>5427.99</v>
      </c>
      <c r="P237" s="745">
        <v>38.688453314326438</v>
      </c>
      <c r="Q237" s="732">
        <v>44.129999999999995</v>
      </c>
    </row>
    <row r="238" spans="1:17" ht="14.4" customHeight="1" x14ac:dyDescent="0.3">
      <c r="A238" s="726" t="s">
        <v>569</v>
      </c>
      <c r="B238" s="727" t="s">
        <v>5586</v>
      </c>
      <c r="C238" s="727" t="s">
        <v>5592</v>
      </c>
      <c r="D238" s="727" t="s">
        <v>5964</v>
      </c>
      <c r="E238" s="727" t="s">
        <v>5965</v>
      </c>
      <c r="F238" s="731"/>
      <c r="G238" s="731"/>
      <c r="H238" s="731"/>
      <c r="I238" s="731"/>
      <c r="J238" s="731"/>
      <c r="K238" s="731"/>
      <c r="L238" s="731"/>
      <c r="M238" s="731"/>
      <c r="N238" s="731">
        <v>1.35</v>
      </c>
      <c r="O238" s="731">
        <v>1033.02</v>
      </c>
      <c r="P238" s="745"/>
      <c r="Q238" s="732">
        <v>765.19999999999993</v>
      </c>
    </row>
    <row r="239" spans="1:17" ht="14.4" customHeight="1" x14ac:dyDescent="0.3">
      <c r="A239" s="726" t="s">
        <v>569</v>
      </c>
      <c r="B239" s="727" t="s">
        <v>5586</v>
      </c>
      <c r="C239" s="727" t="s">
        <v>5592</v>
      </c>
      <c r="D239" s="727" t="s">
        <v>5966</v>
      </c>
      <c r="E239" s="727" t="s">
        <v>5967</v>
      </c>
      <c r="F239" s="731"/>
      <c r="G239" s="731"/>
      <c r="H239" s="731"/>
      <c r="I239" s="731"/>
      <c r="J239" s="731">
        <v>2.5</v>
      </c>
      <c r="K239" s="731">
        <v>1999.41</v>
      </c>
      <c r="L239" s="731">
        <v>1</v>
      </c>
      <c r="M239" s="731">
        <v>799.76400000000001</v>
      </c>
      <c r="N239" s="731">
        <v>6</v>
      </c>
      <c r="O239" s="731">
        <v>4798.59</v>
      </c>
      <c r="P239" s="745">
        <v>2.4000030008852611</v>
      </c>
      <c r="Q239" s="732">
        <v>799.76499999999999</v>
      </c>
    </row>
    <row r="240" spans="1:17" ht="14.4" customHeight="1" x14ac:dyDescent="0.3">
      <c r="A240" s="726" t="s">
        <v>569</v>
      </c>
      <c r="B240" s="727" t="s">
        <v>5586</v>
      </c>
      <c r="C240" s="727" t="s">
        <v>5592</v>
      </c>
      <c r="D240" s="727" t="s">
        <v>5968</v>
      </c>
      <c r="E240" s="727" t="s">
        <v>1376</v>
      </c>
      <c r="F240" s="731">
        <v>1</v>
      </c>
      <c r="G240" s="731">
        <v>1287.3599999999999</v>
      </c>
      <c r="H240" s="731"/>
      <c r="I240" s="731">
        <v>1287.3599999999999</v>
      </c>
      <c r="J240" s="731"/>
      <c r="K240" s="731"/>
      <c r="L240" s="731"/>
      <c r="M240" s="731"/>
      <c r="N240" s="731"/>
      <c r="O240" s="731"/>
      <c r="P240" s="745"/>
      <c r="Q240" s="732"/>
    </row>
    <row r="241" spans="1:17" ht="14.4" customHeight="1" x14ac:dyDescent="0.3">
      <c r="A241" s="726" t="s">
        <v>569</v>
      </c>
      <c r="B241" s="727" t="s">
        <v>5586</v>
      </c>
      <c r="C241" s="727" t="s">
        <v>5592</v>
      </c>
      <c r="D241" s="727" t="s">
        <v>5969</v>
      </c>
      <c r="E241" s="727" t="s">
        <v>5970</v>
      </c>
      <c r="F241" s="731">
        <v>5.8</v>
      </c>
      <c r="G241" s="731">
        <v>11975.65</v>
      </c>
      <c r="H241" s="731"/>
      <c r="I241" s="731">
        <v>2064.7672413793102</v>
      </c>
      <c r="J241" s="731"/>
      <c r="K241" s="731"/>
      <c r="L241" s="731"/>
      <c r="M241" s="731"/>
      <c r="N241" s="731"/>
      <c r="O241" s="731"/>
      <c r="P241" s="745"/>
      <c r="Q241" s="732"/>
    </row>
    <row r="242" spans="1:17" ht="14.4" customHeight="1" x14ac:dyDescent="0.3">
      <c r="A242" s="726" t="s">
        <v>569</v>
      </c>
      <c r="B242" s="727" t="s">
        <v>5586</v>
      </c>
      <c r="C242" s="727" t="s">
        <v>5592</v>
      </c>
      <c r="D242" s="727" t="s">
        <v>5971</v>
      </c>
      <c r="E242" s="727" t="s">
        <v>1108</v>
      </c>
      <c r="F242" s="731"/>
      <c r="G242" s="731"/>
      <c r="H242" s="731"/>
      <c r="I242" s="731"/>
      <c r="J242" s="731">
        <v>3</v>
      </c>
      <c r="K242" s="731">
        <v>7044.33</v>
      </c>
      <c r="L242" s="731">
        <v>1</v>
      </c>
      <c r="M242" s="731">
        <v>2348.11</v>
      </c>
      <c r="N242" s="731">
        <v>2</v>
      </c>
      <c r="O242" s="731">
        <v>4696.22</v>
      </c>
      <c r="P242" s="745">
        <v>0.66666666666666674</v>
      </c>
      <c r="Q242" s="732">
        <v>2348.11</v>
      </c>
    </row>
    <row r="243" spans="1:17" ht="14.4" customHeight="1" x14ac:dyDescent="0.3">
      <c r="A243" s="726" t="s">
        <v>569</v>
      </c>
      <c r="B243" s="727" t="s">
        <v>5586</v>
      </c>
      <c r="C243" s="727" t="s">
        <v>5592</v>
      </c>
      <c r="D243" s="727" t="s">
        <v>5972</v>
      </c>
      <c r="E243" s="727" t="s">
        <v>2128</v>
      </c>
      <c r="F243" s="731"/>
      <c r="G243" s="731"/>
      <c r="H243" s="731"/>
      <c r="I243" s="731"/>
      <c r="J243" s="731"/>
      <c r="K243" s="731"/>
      <c r="L243" s="731"/>
      <c r="M243" s="731"/>
      <c r="N243" s="731">
        <v>1.4</v>
      </c>
      <c r="O243" s="731">
        <v>548.52</v>
      </c>
      <c r="P243" s="745"/>
      <c r="Q243" s="732">
        <v>391.8</v>
      </c>
    </row>
    <row r="244" spans="1:17" ht="14.4" customHeight="1" x14ac:dyDescent="0.3">
      <c r="A244" s="726" t="s">
        <v>569</v>
      </c>
      <c r="B244" s="727" t="s">
        <v>5586</v>
      </c>
      <c r="C244" s="727" t="s">
        <v>5592</v>
      </c>
      <c r="D244" s="727" t="s">
        <v>5973</v>
      </c>
      <c r="E244" s="727" t="s">
        <v>5974</v>
      </c>
      <c r="F244" s="731">
        <v>4</v>
      </c>
      <c r="G244" s="731">
        <v>15020.8</v>
      </c>
      <c r="H244" s="731">
        <v>2.4222799180790502</v>
      </c>
      <c r="I244" s="731">
        <v>3755.2</v>
      </c>
      <c r="J244" s="731">
        <v>1.9</v>
      </c>
      <c r="K244" s="731">
        <v>6201.1</v>
      </c>
      <c r="L244" s="731">
        <v>1</v>
      </c>
      <c r="M244" s="731">
        <v>3263.7368421052633</v>
      </c>
      <c r="N244" s="731"/>
      <c r="O244" s="731"/>
      <c r="P244" s="745"/>
      <c r="Q244" s="732"/>
    </row>
    <row r="245" spans="1:17" ht="14.4" customHeight="1" x14ac:dyDescent="0.3">
      <c r="A245" s="726" t="s">
        <v>569</v>
      </c>
      <c r="B245" s="727" t="s">
        <v>5586</v>
      </c>
      <c r="C245" s="727" t="s">
        <v>5592</v>
      </c>
      <c r="D245" s="727" t="s">
        <v>5975</v>
      </c>
      <c r="E245" s="727" t="s">
        <v>5976</v>
      </c>
      <c r="F245" s="731"/>
      <c r="G245" s="731"/>
      <c r="H245" s="731"/>
      <c r="I245" s="731"/>
      <c r="J245" s="731">
        <v>51</v>
      </c>
      <c r="K245" s="731">
        <v>5589.5999999999995</v>
      </c>
      <c r="L245" s="731">
        <v>1</v>
      </c>
      <c r="M245" s="731">
        <v>109.6</v>
      </c>
      <c r="N245" s="731">
        <v>73</v>
      </c>
      <c r="O245" s="731">
        <v>8000.8</v>
      </c>
      <c r="P245" s="745">
        <v>1.4313725490196081</v>
      </c>
      <c r="Q245" s="732">
        <v>109.60000000000001</v>
      </c>
    </row>
    <row r="246" spans="1:17" ht="14.4" customHeight="1" x14ac:dyDescent="0.3">
      <c r="A246" s="726" t="s">
        <v>569</v>
      </c>
      <c r="B246" s="727" t="s">
        <v>5586</v>
      </c>
      <c r="C246" s="727" t="s">
        <v>5592</v>
      </c>
      <c r="D246" s="727" t="s">
        <v>5977</v>
      </c>
      <c r="E246" s="727" t="s">
        <v>1091</v>
      </c>
      <c r="F246" s="731">
        <v>3.7</v>
      </c>
      <c r="G246" s="731">
        <v>2856.94</v>
      </c>
      <c r="H246" s="731">
        <v>1.4799807292826839</v>
      </c>
      <c r="I246" s="731">
        <v>772.14594594594587</v>
      </c>
      <c r="J246" s="731">
        <v>2.5</v>
      </c>
      <c r="K246" s="731">
        <v>1930.39</v>
      </c>
      <c r="L246" s="731">
        <v>1</v>
      </c>
      <c r="M246" s="731">
        <v>772.15600000000006</v>
      </c>
      <c r="N246" s="731">
        <v>10.399999999999999</v>
      </c>
      <c r="O246" s="731">
        <v>8030.4299999999994</v>
      </c>
      <c r="P246" s="745">
        <v>4.160003937028268</v>
      </c>
      <c r="Q246" s="732">
        <v>772.15673076923076</v>
      </c>
    </row>
    <row r="247" spans="1:17" ht="14.4" customHeight="1" x14ac:dyDescent="0.3">
      <c r="A247" s="726" t="s">
        <v>569</v>
      </c>
      <c r="B247" s="727" t="s">
        <v>5586</v>
      </c>
      <c r="C247" s="727" t="s">
        <v>5592</v>
      </c>
      <c r="D247" s="727" t="s">
        <v>5978</v>
      </c>
      <c r="E247" s="727" t="s">
        <v>5979</v>
      </c>
      <c r="F247" s="731">
        <v>22.68</v>
      </c>
      <c r="G247" s="731">
        <v>61378.63</v>
      </c>
      <c r="H247" s="731">
        <v>4.5573238452554294</v>
      </c>
      <c r="I247" s="731">
        <v>2706.2888007054671</v>
      </c>
      <c r="J247" s="731">
        <v>4.2</v>
      </c>
      <c r="K247" s="731">
        <v>13468.13</v>
      </c>
      <c r="L247" s="731">
        <v>1</v>
      </c>
      <c r="M247" s="731">
        <v>3206.6976190476189</v>
      </c>
      <c r="N247" s="731">
        <v>7.2</v>
      </c>
      <c r="O247" s="731">
        <v>24487.8</v>
      </c>
      <c r="P247" s="745">
        <v>1.8182034179949258</v>
      </c>
      <c r="Q247" s="732">
        <v>3401.083333333333</v>
      </c>
    </row>
    <row r="248" spans="1:17" ht="14.4" customHeight="1" x14ac:dyDescent="0.3">
      <c r="A248" s="726" t="s">
        <v>569</v>
      </c>
      <c r="B248" s="727" t="s">
        <v>5586</v>
      </c>
      <c r="C248" s="727" t="s">
        <v>5592</v>
      </c>
      <c r="D248" s="727" t="s">
        <v>5978</v>
      </c>
      <c r="E248" s="727"/>
      <c r="F248" s="731">
        <v>1.6800000000000002</v>
      </c>
      <c r="G248" s="731">
        <v>5713.82</v>
      </c>
      <c r="H248" s="731"/>
      <c r="I248" s="731">
        <v>3401.083333333333</v>
      </c>
      <c r="J248" s="731"/>
      <c r="K248" s="731"/>
      <c r="L248" s="731"/>
      <c r="M248" s="731"/>
      <c r="N248" s="731"/>
      <c r="O248" s="731"/>
      <c r="P248" s="745"/>
      <c r="Q248" s="732"/>
    </row>
    <row r="249" spans="1:17" ht="14.4" customHeight="1" x14ac:dyDescent="0.3">
      <c r="A249" s="726" t="s">
        <v>569</v>
      </c>
      <c r="B249" s="727" t="s">
        <v>5586</v>
      </c>
      <c r="C249" s="727" t="s">
        <v>5592</v>
      </c>
      <c r="D249" s="727" t="s">
        <v>5980</v>
      </c>
      <c r="E249" s="727" t="s">
        <v>1664</v>
      </c>
      <c r="F249" s="731"/>
      <c r="G249" s="731"/>
      <c r="H249" s="731"/>
      <c r="I249" s="731"/>
      <c r="J249" s="731"/>
      <c r="K249" s="731"/>
      <c r="L249" s="731"/>
      <c r="M249" s="731"/>
      <c r="N249" s="731">
        <v>0.6</v>
      </c>
      <c r="O249" s="731">
        <v>257.22000000000003</v>
      </c>
      <c r="P249" s="745"/>
      <c r="Q249" s="732">
        <v>428.70000000000005</v>
      </c>
    </row>
    <row r="250" spans="1:17" ht="14.4" customHeight="1" x14ac:dyDescent="0.3">
      <c r="A250" s="726" t="s">
        <v>569</v>
      </c>
      <c r="B250" s="727" t="s">
        <v>5586</v>
      </c>
      <c r="C250" s="727" t="s">
        <v>5592</v>
      </c>
      <c r="D250" s="727" t="s">
        <v>5981</v>
      </c>
      <c r="E250" s="727" t="s">
        <v>5982</v>
      </c>
      <c r="F250" s="731"/>
      <c r="G250" s="731"/>
      <c r="H250" s="731"/>
      <c r="I250" s="731"/>
      <c r="J250" s="731"/>
      <c r="K250" s="731"/>
      <c r="L250" s="731"/>
      <c r="M250" s="731"/>
      <c r="N250" s="731">
        <v>13.6</v>
      </c>
      <c r="O250" s="731">
        <v>31383.940000000002</v>
      </c>
      <c r="P250" s="745"/>
      <c r="Q250" s="732">
        <v>2307.642647058824</v>
      </c>
    </row>
    <row r="251" spans="1:17" ht="14.4" customHeight="1" x14ac:dyDescent="0.3">
      <c r="A251" s="726" t="s">
        <v>569</v>
      </c>
      <c r="B251" s="727" t="s">
        <v>5586</v>
      </c>
      <c r="C251" s="727" t="s">
        <v>5592</v>
      </c>
      <c r="D251" s="727" t="s">
        <v>5983</v>
      </c>
      <c r="E251" s="727" t="s">
        <v>5984</v>
      </c>
      <c r="F251" s="731"/>
      <c r="G251" s="731"/>
      <c r="H251" s="731"/>
      <c r="I251" s="731"/>
      <c r="J251" s="731">
        <v>5</v>
      </c>
      <c r="K251" s="731">
        <v>51961.75</v>
      </c>
      <c r="L251" s="731">
        <v>1</v>
      </c>
      <c r="M251" s="731">
        <v>10392.35</v>
      </c>
      <c r="N251" s="731"/>
      <c r="O251" s="731"/>
      <c r="P251" s="745"/>
      <c r="Q251" s="732"/>
    </row>
    <row r="252" spans="1:17" ht="14.4" customHeight="1" x14ac:dyDescent="0.3">
      <c r="A252" s="726" t="s">
        <v>569</v>
      </c>
      <c r="B252" s="727" t="s">
        <v>5586</v>
      </c>
      <c r="C252" s="727" t="s">
        <v>5592</v>
      </c>
      <c r="D252" s="727" t="s">
        <v>5985</v>
      </c>
      <c r="E252" s="727" t="s">
        <v>5986</v>
      </c>
      <c r="F252" s="731"/>
      <c r="G252" s="731"/>
      <c r="H252" s="731"/>
      <c r="I252" s="731"/>
      <c r="J252" s="731">
        <v>7.8</v>
      </c>
      <c r="K252" s="731">
        <v>25457.11</v>
      </c>
      <c r="L252" s="731">
        <v>1</v>
      </c>
      <c r="M252" s="731">
        <v>3263.7320512820515</v>
      </c>
      <c r="N252" s="731">
        <v>19.5</v>
      </c>
      <c r="O252" s="731">
        <v>63643.040000000001</v>
      </c>
      <c r="P252" s="745">
        <v>2.5000104096655118</v>
      </c>
      <c r="Q252" s="732">
        <v>3263.7456410256409</v>
      </c>
    </row>
    <row r="253" spans="1:17" ht="14.4" customHeight="1" x14ac:dyDescent="0.3">
      <c r="A253" s="726" t="s">
        <v>569</v>
      </c>
      <c r="B253" s="727" t="s">
        <v>5586</v>
      </c>
      <c r="C253" s="727" t="s">
        <v>5592</v>
      </c>
      <c r="D253" s="727" t="s">
        <v>5987</v>
      </c>
      <c r="E253" s="727" t="s">
        <v>1643</v>
      </c>
      <c r="F253" s="731"/>
      <c r="G253" s="731"/>
      <c r="H253" s="731"/>
      <c r="I253" s="731"/>
      <c r="J253" s="731"/>
      <c r="K253" s="731"/>
      <c r="L253" s="731"/>
      <c r="M253" s="731"/>
      <c r="N253" s="731">
        <v>4.8</v>
      </c>
      <c r="O253" s="731">
        <v>1921.92</v>
      </c>
      <c r="P253" s="745"/>
      <c r="Q253" s="732">
        <v>400.40000000000003</v>
      </c>
    </row>
    <row r="254" spans="1:17" ht="14.4" customHeight="1" x14ac:dyDescent="0.3">
      <c r="A254" s="726" t="s">
        <v>569</v>
      </c>
      <c r="B254" s="727" t="s">
        <v>5586</v>
      </c>
      <c r="C254" s="727" t="s">
        <v>5592</v>
      </c>
      <c r="D254" s="727" t="s">
        <v>5988</v>
      </c>
      <c r="E254" s="727" t="s">
        <v>1643</v>
      </c>
      <c r="F254" s="731"/>
      <c r="G254" s="731"/>
      <c r="H254" s="731"/>
      <c r="I254" s="731"/>
      <c r="J254" s="731"/>
      <c r="K254" s="731"/>
      <c r="L254" s="731"/>
      <c r="M254" s="731"/>
      <c r="N254" s="731">
        <v>4.8</v>
      </c>
      <c r="O254" s="731">
        <v>3843.84</v>
      </c>
      <c r="P254" s="745"/>
      <c r="Q254" s="732">
        <v>800.80000000000007</v>
      </c>
    </row>
    <row r="255" spans="1:17" ht="14.4" customHeight="1" x14ac:dyDescent="0.3">
      <c r="A255" s="726" t="s">
        <v>569</v>
      </c>
      <c r="B255" s="727" t="s">
        <v>5586</v>
      </c>
      <c r="C255" s="727" t="s">
        <v>5592</v>
      </c>
      <c r="D255" s="727" t="s">
        <v>5989</v>
      </c>
      <c r="E255" s="727" t="s">
        <v>5990</v>
      </c>
      <c r="F255" s="731">
        <v>1</v>
      </c>
      <c r="G255" s="731">
        <v>1287.3599999999999</v>
      </c>
      <c r="H255" s="731"/>
      <c r="I255" s="731">
        <v>1287.3599999999999</v>
      </c>
      <c r="J255" s="731"/>
      <c r="K255" s="731"/>
      <c r="L255" s="731"/>
      <c r="M255" s="731"/>
      <c r="N255" s="731"/>
      <c r="O255" s="731"/>
      <c r="P255" s="745"/>
      <c r="Q255" s="732"/>
    </row>
    <row r="256" spans="1:17" ht="14.4" customHeight="1" x14ac:dyDescent="0.3">
      <c r="A256" s="726" t="s">
        <v>569</v>
      </c>
      <c r="B256" s="727" t="s">
        <v>5586</v>
      </c>
      <c r="C256" s="727" t="s">
        <v>5592</v>
      </c>
      <c r="D256" s="727" t="s">
        <v>5991</v>
      </c>
      <c r="E256" s="727" t="s">
        <v>5992</v>
      </c>
      <c r="F256" s="731"/>
      <c r="G256" s="731"/>
      <c r="H256" s="731"/>
      <c r="I256" s="731"/>
      <c r="J256" s="731">
        <v>2.2000000000000002</v>
      </c>
      <c r="K256" s="731">
        <v>24846.47</v>
      </c>
      <c r="L256" s="731">
        <v>1</v>
      </c>
      <c r="M256" s="731">
        <v>11293.85</v>
      </c>
      <c r="N256" s="731"/>
      <c r="O256" s="731"/>
      <c r="P256" s="745"/>
      <c r="Q256" s="732"/>
    </row>
    <row r="257" spans="1:17" ht="14.4" customHeight="1" x14ac:dyDescent="0.3">
      <c r="A257" s="726" t="s">
        <v>569</v>
      </c>
      <c r="B257" s="727" t="s">
        <v>5586</v>
      </c>
      <c r="C257" s="727" t="s">
        <v>5592</v>
      </c>
      <c r="D257" s="727" t="s">
        <v>5993</v>
      </c>
      <c r="E257" s="727" t="s">
        <v>1649</v>
      </c>
      <c r="F257" s="731"/>
      <c r="G257" s="731"/>
      <c r="H257" s="731"/>
      <c r="I257" s="731"/>
      <c r="J257" s="731"/>
      <c r="K257" s="731"/>
      <c r="L257" s="731"/>
      <c r="M257" s="731"/>
      <c r="N257" s="731">
        <v>1</v>
      </c>
      <c r="O257" s="731">
        <v>789.8</v>
      </c>
      <c r="P257" s="745"/>
      <c r="Q257" s="732">
        <v>789.8</v>
      </c>
    </row>
    <row r="258" spans="1:17" ht="14.4" customHeight="1" x14ac:dyDescent="0.3">
      <c r="A258" s="726" t="s">
        <v>569</v>
      </c>
      <c r="B258" s="727" t="s">
        <v>5586</v>
      </c>
      <c r="C258" s="727" t="s">
        <v>5592</v>
      </c>
      <c r="D258" s="727" t="s">
        <v>5994</v>
      </c>
      <c r="E258" s="727" t="s">
        <v>1635</v>
      </c>
      <c r="F258" s="731"/>
      <c r="G258" s="731"/>
      <c r="H258" s="731"/>
      <c r="I258" s="731"/>
      <c r="J258" s="731"/>
      <c r="K258" s="731"/>
      <c r="L258" s="731"/>
      <c r="M258" s="731"/>
      <c r="N258" s="731">
        <v>0.2</v>
      </c>
      <c r="O258" s="731">
        <v>652.75</v>
      </c>
      <c r="P258" s="745"/>
      <c r="Q258" s="732">
        <v>3263.75</v>
      </c>
    </row>
    <row r="259" spans="1:17" ht="14.4" customHeight="1" x14ac:dyDescent="0.3">
      <c r="A259" s="726" t="s">
        <v>569</v>
      </c>
      <c r="B259" s="727" t="s">
        <v>5586</v>
      </c>
      <c r="C259" s="727" t="s">
        <v>5592</v>
      </c>
      <c r="D259" s="727" t="s">
        <v>5995</v>
      </c>
      <c r="E259" s="727" t="s">
        <v>5960</v>
      </c>
      <c r="F259" s="731"/>
      <c r="G259" s="731"/>
      <c r="H259" s="731"/>
      <c r="I259" s="731"/>
      <c r="J259" s="731"/>
      <c r="K259" s="731"/>
      <c r="L259" s="731"/>
      <c r="M259" s="731"/>
      <c r="N259" s="731">
        <v>8.6999999999999993</v>
      </c>
      <c r="O259" s="731">
        <v>5147.7699999999995</v>
      </c>
      <c r="P259" s="745"/>
      <c r="Q259" s="732">
        <v>591.69770114942526</v>
      </c>
    </row>
    <row r="260" spans="1:17" ht="14.4" customHeight="1" x14ac:dyDescent="0.3">
      <c r="A260" s="726" t="s">
        <v>569</v>
      </c>
      <c r="B260" s="727" t="s">
        <v>5586</v>
      </c>
      <c r="C260" s="727" t="s">
        <v>5592</v>
      </c>
      <c r="D260" s="727" t="s">
        <v>5996</v>
      </c>
      <c r="E260" s="727" t="s">
        <v>5997</v>
      </c>
      <c r="F260" s="731">
        <v>21</v>
      </c>
      <c r="G260" s="731">
        <v>954.03</v>
      </c>
      <c r="H260" s="731"/>
      <c r="I260" s="731">
        <v>45.43</v>
      </c>
      <c r="J260" s="731"/>
      <c r="K260" s="731"/>
      <c r="L260" s="731"/>
      <c r="M260" s="731"/>
      <c r="N260" s="731"/>
      <c r="O260" s="731"/>
      <c r="P260" s="745"/>
      <c r="Q260" s="732"/>
    </row>
    <row r="261" spans="1:17" ht="14.4" customHeight="1" x14ac:dyDescent="0.3">
      <c r="A261" s="726" t="s">
        <v>569</v>
      </c>
      <c r="B261" s="727" t="s">
        <v>5586</v>
      </c>
      <c r="C261" s="727" t="s">
        <v>5998</v>
      </c>
      <c r="D261" s="727" t="s">
        <v>5999</v>
      </c>
      <c r="E261" s="727" t="s">
        <v>6000</v>
      </c>
      <c r="F261" s="731">
        <v>2</v>
      </c>
      <c r="G261" s="731">
        <v>2431.6999999999998</v>
      </c>
      <c r="H261" s="731">
        <v>0.93031708138218083</v>
      </c>
      <c r="I261" s="731">
        <v>1215.8499999999999</v>
      </c>
      <c r="J261" s="731">
        <v>2</v>
      </c>
      <c r="K261" s="731">
        <v>2613.84</v>
      </c>
      <c r="L261" s="731">
        <v>1</v>
      </c>
      <c r="M261" s="731">
        <v>1306.92</v>
      </c>
      <c r="N261" s="731">
        <v>1</v>
      </c>
      <c r="O261" s="731">
        <v>1406.61</v>
      </c>
      <c r="P261" s="745">
        <v>0.53813928932145805</v>
      </c>
      <c r="Q261" s="732">
        <v>1406.61</v>
      </c>
    </row>
    <row r="262" spans="1:17" ht="14.4" customHeight="1" x14ac:dyDescent="0.3">
      <c r="A262" s="726" t="s">
        <v>569</v>
      </c>
      <c r="B262" s="727" t="s">
        <v>5586</v>
      </c>
      <c r="C262" s="727" t="s">
        <v>5998</v>
      </c>
      <c r="D262" s="727" t="s">
        <v>6001</v>
      </c>
      <c r="E262" s="727" t="s">
        <v>6002</v>
      </c>
      <c r="F262" s="731">
        <v>108</v>
      </c>
      <c r="G262" s="731">
        <v>201482.64</v>
      </c>
      <c r="H262" s="731">
        <v>1.1036505936645438</v>
      </c>
      <c r="I262" s="731">
        <v>1865.5800000000002</v>
      </c>
      <c r="J262" s="731">
        <v>91</v>
      </c>
      <c r="K262" s="731">
        <v>182560.16999999998</v>
      </c>
      <c r="L262" s="731">
        <v>1</v>
      </c>
      <c r="M262" s="731">
        <v>2006.1557142857141</v>
      </c>
      <c r="N262" s="731">
        <v>108</v>
      </c>
      <c r="O262" s="731">
        <v>232315.19999999998</v>
      </c>
      <c r="P262" s="745">
        <v>1.2725404451584374</v>
      </c>
      <c r="Q262" s="732">
        <v>2151.0666666666666</v>
      </c>
    </row>
    <row r="263" spans="1:17" ht="14.4" customHeight="1" x14ac:dyDescent="0.3">
      <c r="A263" s="726" t="s">
        <v>569</v>
      </c>
      <c r="B263" s="727" t="s">
        <v>5586</v>
      </c>
      <c r="C263" s="727" t="s">
        <v>5998</v>
      </c>
      <c r="D263" s="727" t="s">
        <v>6003</v>
      </c>
      <c r="E263" s="727" t="s">
        <v>6004</v>
      </c>
      <c r="F263" s="731">
        <v>9</v>
      </c>
      <c r="G263" s="731">
        <v>24022.75</v>
      </c>
      <c r="H263" s="731">
        <v>9.7618138153269758</v>
      </c>
      <c r="I263" s="731">
        <v>2669.1944444444443</v>
      </c>
      <c r="J263" s="731">
        <v>1</v>
      </c>
      <c r="K263" s="731">
        <v>2460.89</v>
      </c>
      <c r="L263" s="731">
        <v>1</v>
      </c>
      <c r="M263" s="731">
        <v>2460.89</v>
      </c>
      <c r="N263" s="731">
        <v>38</v>
      </c>
      <c r="O263" s="731">
        <v>100363.7</v>
      </c>
      <c r="P263" s="745">
        <v>40.783497027498186</v>
      </c>
      <c r="Q263" s="732">
        <v>2641.15</v>
      </c>
    </row>
    <row r="264" spans="1:17" ht="14.4" customHeight="1" x14ac:dyDescent="0.3">
      <c r="A264" s="726" t="s">
        <v>569</v>
      </c>
      <c r="B264" s="727" t="s">
        <v>5586</v>
      </c>
      <c r="C264" s="727" t="s">
        <v>5998</v>
      </c>
      <c r="D264" s="727" t="s">
        <v>6005</v>
      </c>
      <c r="E264" s="727" t="s">
        <v>6006</v>
      </c>
      <c r="F264" s="731">
        <v>5</v>
      </c>
      <c r="G264" s="731">
        <v>9327.9</v>
      </c>
      <c r="H264" s="731"/>
      <c r="I264" s="731">
        <v>1865.58</v>
      </c>
      <c r="J264" s="731"/>
      <c r="K264" s="731"/>
      <c r="L264" s="731"/>
      <c r="M264" s="731"/>
      <c r="N264" s="731">
        <v>5</v>
      </c>
      <c r="O264" s="731">
        <v>10797.85</v>
      </c>
      <c r="P264" s="745"/>
      <c r="Q264" s="732">
        <v>2159.5700000000002</v>
      </c>
    </row>
    <row r="265" spans="1:17" ht="14.4" customHeight="1" x14ac:dyDescent="0.3">
      <c r="A265" s="726" t="s">
        <v>569</v>
      </c>
      <c r="B265" s="727" t="s">
        <v>5586</v>
      </c>
      <c r="C265" s="727" t="s">
        <v>5998</v>
      </c>
      <c r="D265" s="727" t="s">
        <v>6007</v>
      </c>
      <c r="E265" s="727" t="s">
        <v>6008</v>
      </c>
      <c r="F265" s="731">
        <v>1</v>
      </c>
      <c r="G265" s="731">
        <v>8074.36</v>
      </c>
      <c r="H265" s="731"/>
      <c r="I265" s="731">
        <v>8074.36</v>
      </c>
      <c r="J265" s="731"/>
      <c r="K265" s="731"/>
      <c r="L265" s="731"/>
      <c r="M265" s="731"/>
      <c r="N265" s="731">
        <v>2</v>
      </c>
      <c r="O265" s="731">
        <v>17804.72</v>
      </c>
      <c r="P265" s="745"/>
      <c r="Q265" s="732">
        <v>8902.36</v>
      </c>
    </row>
    <row r="266" spans="1:17" ht="14.4" customHeight="1" x14ac:dyDescent="0.3">
      <c r="A266" s="726" t="s">
        <v>569</v>
      </c>
      <c r="B266" s="727" t="s">
        <v>5586</v>
      </c>
      <c r="C266" s="727" t="s">
        <v>5998</v>
      </c>
      <c r="D266" s="727" t="s">
        <v>6009</v>
      </c>
      <c r="E266" s="727" t="s">
        <v>6010</v>
      </c>
      <c r="F266" s="731">
        <v>8</v>
      </c>
      <c r="G266" s="731">
        <v>77488.800000000003</v>
      </c>
      <c r="H266" s="731">
        <v>7.8182040150010144</v>
      </c>
      <c r="I266" s="731">
        <v>9686.1</v>
      </c>
      <c r="J266" s="731">
        <v>1</v>
      </c>
      <c r="K266" s="731">
        <v>9911.33</v>
      </c>
      <c r="L266" s="731">
        <v>1</v>
      </c>
      <c r="M266" s="731">
        <v>9911.33</v>
      </c>
      <c r="N266" s="731">
        <v>5</v>
      </c>
      <c r="O266" s="731">
        <v>51545.75</v>
      </c>
      <c r="P266" s="745">
        <v>5.2006895139199276</v>
      </c>
      <c r="Q266" s="732">
        <v>10309.15</v>
      </c>
    </row>
    <row r="267" spans="1:17" ht="14.4" customHeight="1" x14ac:dyDescent="0.3">
      <c r="A267" s="726" t="s">
        <v>569</v>
      </c>
      <c r="B267" s="727" t="s">
        <v>5586</v>
      </c>
      <c r="C267" s="727" t="s">
        <v>5998</v>
      </c>
      <c r="D267" s="727" t="s">
        <v>6011</v>
      </c>
      <c r="E267" s="727" t="s">
        <v>6012</v>
      </c>
      <c r="F267" s="731">
        <v>69</v>
      </c>
      <c r="G267" s="731">
        <v>63864.33</v>
      </c>
      <c r="H267" s="731">
        <v>2.3106783295065849</v>
      </c>
      <c r="I267" s="731">
        <v>925.57</v>
      </c>
      <c r="J267" s="731">
        <v>26</v>
      </c>
      <c r="K267" s="731">
        <v>27638.78</v>
      </c>
      <c r="L267" s="731">
        <v>1</v>
      </c>
      <c r="M267" s="731">
        <v>1063.03</v>
      </c>
      <c r="N267" s="731">
        <v>72</v>
      </c>
      <c r="O267" s="731">
        <v>87087.34</v>
      </c>
      <c r="P267" s="745">
        <v>3.1509111473082387</v>
      </c>
      <c r="Q267" s="732">
        <v>1209.5463888888889</v>
      </c>
    </row>
    <row r="268" spans="1:17" ht="14.4" customHeight="1" x14ac:dyDescent="0.3">
      <c r="A268" s="726" t="s">
        <v>569</v>
      </c>
      <c r="B268" s="727" t="s">
        <v>5586</v>
      </c>
      <c r="C268" s="727" t="s">
        <v>5998</v>
      </c>
      <c r="D268" s="727" t="s">
        <v>6013</v>
      </c>
      <c r="E268" s="727" t="s">
        <v>6014</v>
      </c>
      <c r="F268" s="731"/>
      <c r="G268" s="731"/>
      <c r="H268" s="731"/>
      <c r="I268" s="731"/>
      <c r="J268" s="731"/>
      <c r="K268" s="731"/>
      <c r="L268" s="731"/>
      <c r="M268" s="731"/>
      <c r="N268" s="731">
        <v>1</v>
      </c>
      <c r="O268" s="731">
        <v>245.61</v>
      </c>
      <c r="P268" s="745"/>
      <c r="Q268" s="732">
        <v>245.61</v>
      </c>
    </row>
    <row r="269" spans="1:17" ht="14.4" customHeight="1" x14ac:dyDescent="0.3">
      <c r="A269" s="726" t="s">
        <v>569</v>
      </c>
      <c r="B269" s="727" t="s">
        <v>5586</v>
      </c>
      <c r="C269" s="727" t="s">
        <v>5764</v>
      </c>
      <c r="D269" s="727" t="s">
        <v>5765</v>
      </c>
      <c r="E269" s="727" t="s">
        <v>5766</v>
      </c>
      <c r="F269" s="731">
        <v>706</v>
      </c>
      <c r="G269" s="731">
        <v>232965.87999999998</v>
      </c>
      <c r="H269" s="731">
        <v>0.98879551820728284</v>
      </c>
      <c r="I269" s="731">
        <v>329.97999999999996</v>
      </c>
      <c r="J269" s="731">
        <v>714</v>
      </c>
      <c r="K269" s="731">
        <v>235605.72</v>
      </c>
      <c r="L269" s="731">
        <v>1</v>
      </c>
      <c r="M269" s="731">
        <v>329.98</v>
      </c>
      <c r="N269" s="731">
        <v>759</v>
      </c>
      <c r="O269" s="731">
        <v>250454.82</v>
      </c>
      <c r="P269" s="745">
        <v>1.0630252100840336</v>
      </c>
      <c r="Q269" s="732">
        <v>329.98</v>
      </c>
    </row>
    <row r="270" spans="1:17" ht="14.4" customHeight="1" x14ac:dyDescent="0.3">
      <c r="A270" s="726" t="s">
        <v>569</v>
      </c>
      <c r="B270" s="727" t="s">
        <v>5586</v>
      </c>
      <c r="C270" s="727" t="s">
        <v>5764</v>
      </c>
      <c r="D270" s="727" t="s">
        <v>5767</v>
      </c>
      <c r="E270" s="727" t="s">
        <v>5766</v>
      </c>
      <c r="F270" s="731">
        <v>38</v>
      </c>
      <c r="G270" s="731">
        <v>16469.580000000002</v>
      </c>
      <c r="H270" s="731">
        <v>1.1875</v>
      </c>
      <c r="I270" s="731">
        <v>433.41</v>
      </c>
      <c r="J270" s="731">
        <v>32</v>
      </c>
      <c r="K270" s="731">
        <v>13869.12</v>
      </c>
      <c r="L270" s="731">
        <v>1</v>
      </c>
      <c r="M270" s="731">
        <v>433.41</v>
      </c>
      <c r="N270" s="731">
        <v>66</v>
      </c>
      <c r="O270" s="731">
        <v>28605.06</v>
      </c>
      <c r="P270" s="745">
        <v>2.0625</v>
      </c>
      <c r="Q270" s="732">
        <v>433.41</v>
      </c>
    </row>
    <row r="271" spans="1:17" ht="14.4" customHeight="1" x14ac:dyDescent="0.3">
      <c r="A271" s="726" t="s">
        <v>569</v>
      </c>
      <c r="B271" s="727" t="s">
        <v>5586</v>
      </c>
      <c r="C271" s="727" t="s">
        <v>5764</v>
      </c>
      <c r="D271" s="727" t="s">
        <v>6015</v>
      </c>
      <c r="E271" s="727" t="s">
        <v>6016</v>
      </c>
      <c r="F271" s="731">
        <v>51</v>
      </c>
      <c r="G271" s="731">
        <v>73203.360000000001</v>
      </c>
      <c r="H271" s="731">
        <v>1.0625</v>
      </c>
      <c r="I271" s="731">
        <v>1435.36</v>
      </c>
      <c r="J271" s="731">
        <v>48</v>
      </c>
      <c r="K271" s="731">
        <v>68897.279999999999</v>
      </c>
      <c r="L271" s="731">
        <v>1</v>
      </c>
      <c r="M271" s="731">
        <v>1435.36</v>
      </c>
      <c r="N271" s="731">
        <v>39</v>
      </c>
      <c r="O271" s="731">
        <v>55979.040000000008</v>
      </c>
      <c r="P271" s="745">
        <v>0.81250000000000011</v>
      </c>
      <c r="Q271" s="732">
        <v>1435.3600000000001</v>
      </c>
    </row>
    <row r="272" spans="1:17" ht="14.4" customHeight="1" x14ac:dyDescent="0.3">
      <c r="A272" s="726" t="s">
        <v>569</v>
      </c>
      <c r="B272" s="727" t="s">
        <v>5586</v>
      </c>
      <c r="C272" s="727" t="s">
        <v>5764</v>
      </c>
      <c r="D272" s="727" t="s">
        <v>6017</v>
      </c>
      <c r="E272" s="727" t="s">
        <v>6016</v>
      </c>
      <c r="F272" s="731">
        <v>6</v>
      </c>
      <c r="G272" s="731">
        <v>10186.620000000001</v>
      </c>
      <c r="H272" s="731">
        <v>2.0000000000000004</v>
      </c>
      <c r="I272" s="731">
        <v>1697.7700000000002</v>
      </c>
      <c r="J272" s="731">
        <v>3</v>
      </c>
      <c r="K272" s="731">
        <v>5093.3099999999995</v>
      </c>
      <c r="L272" s="731">
        <v>1</v>
      </c>
      <c r="M272" s="731">
        <v>1697.7699999999998</v>
      </c>
      <c r="N272" s="731">
        <v>7</v>
      </c>
      <c r="O272" s="731">
        <v>11884.39</v>
      </c>
      <c r="P272" s="745">
        <v>2.3333333333333335</v>
      </c>
      <c r="Q272" s="732">
        <v>1697.77</v>
      </c>
    </row>
    <row r="273" spans="1:17" ht="14.4" customHeight="1" x14ac:dyDescent="0.3">
      <c r="A273" s="726" t="s">
        <v>569</v>
      </c>
      <c r="B273" s="727" t="s">
        <v>5586</v>
      </c>
      <c r="C273" s="727" t="s">
        <v>5764</v>
      </c>
      <c r="D273" s="727" t="s">
        <v>6018</v>
      </c>
      <c r="E273" s="727" t="s">
        <v>6019</v>
      </c>
      <c r="F273" s="731">
        <v>33</v>
      </c>
      <c r="G273" s="731">
        <v>23858.010000000002</v>
      </c>
      <c r="H273" s="731">
        <v>0.55932203389830504</v>
      </c>
      <c r="I273" s="731">
        <v>722.97</v>
      </c>
      <c r="J273" s="731">
        <v>59</v>
      </c>
      <c r="K273" s="731">
        <v>42655.23</v>
      </c>
      <c r="L273" s="731">
        <v>1</v>
      </c>
      <c r="M273" s="731">
        <v>722.97</v>
      </c>
      <c r="N273" s="731">
        <v>16</v>
      </c>
      <c r="O273" s="731">
        <v>11567.52</v>
      </c>
      <c r="P273" s="745">
        <v>0.2711864406779661</v>
      </c>
      <c r="Q273" s="732">
        <v>722.97</v>
      </c>
    </row>
    <row r="274" spans="1:17" ht="14.4" customHeight="1" x14ac:dyDescent="0.3">
      <c r="A274" s="726" t="s">
        <v>569</v>
      </c>
      <c r="B274" s="727" t="s">
        <v>5586</v>
      </c>
      <c r="C274" s="727" t="s">
        <v>5764</v>
      </c>
      <c r="D274" s="727" t="s">
        <v>6020</v>
      </c>
      <c r="E274" s="727" t="s">
        <v>6019</v>
      </c>
      <c r="F274" s="731">
        <v>120</v>
      </c>
      <c r="G274" s="731">
        <v>56697.599999999991</v>
      </c>
      <c r="H274" s="731">
        <v>0.82191780821917793</v>
      </c>
      <c r="I274" s="731">
        <v>472.4799999999999</v>
      </c>
      <c r="J274" s="731">
        <v>146</v>
      </c>
      <c r="K274" s="731">
        <v>68982.080000000002</v>
      </c>
      <c r="L274" s="731">
        <v>1</v>
      </c>
      <c r="M274" s="731">
        <v>472.48</v>
      </c>
      <c r="N274" s="731">
        <v>134</v>
      </c>
      <c r="O274" s="731">
        <v>63312.319999999992</v>
      </c>
      <c r="P274" s="745">
        <v>0.91780821917808209</v>
      </c>
      <c r="Q274" s="732">
        <v>472.47999999999996</v>
      </c>
    </row>
    <row r="275" spans="1:17" ht="14.4" customHeight="1" x14ac:dyDescent="0.3">
      <c r="A275" s="726" t="s">
        <v>569</v>
      </c>
      <c r="B275" s="727" t="s">
        <v>5586</v>
      </c>
      <c r="C275" s="727" t="s">
        <v>5764</v>
      </c>
      <c r="D275" s="727" t="s">
        <v>6021</v>
      </c>
      <c r="E275" s="727" t="s">
        <v>6019</v>
      </c>
      <c r="F275" s="731">
        <v>10</v>
      </c>
      <c r="G275" s="731">
        <v>4664.7000000000007</v>
      </c>
      <c r="H275" s="731">
        <v>1.0000000000000002</v>
      </c>
      <c r="I275" s="731">
        <v>466.47000000000008</v>
      </c>
      <c r="J275" s="731">
        <v>10</v>
      </c>
      <c r="K275" s="731">
        <v>4664.7</v>
      </c>
      <c r="L275" s="731">
        <v>1</v>
      </c>
      <c r="M275" s="731">
        <v>466.46999999999997</v>
      </c>
      <c r="N275" s="731">
        <v>14</v>
      </c>
      <c r="O275" s="731">
        <v>6530.58</v>
      </c>
      <c r="P275" s="745">
        <v>1.4000000000000001</v>
      </c>
      <c r="Q275" s="732">
        <v>466.46999999999997</v>
      </c>
    </row>
    <row r="276" spans="1:17" ht="14.4" customHeight="1" x14ac:dyDescent="0.3">
      <c r="A276" s="726" t="s">
        <v>569</v>
      </c>
      <c r="B276" s="727" t="s">
        <v>5586</v>
      </c>
      <c r="C276" s="727" t="s">
        <v>5764</v>
      </c>
      <c r="D276" s="727" t="s">
        <v>6022</v>
      </c>
      <c r="E276" s="727" t="s">
        <v>6023</v>
      </c>
      <c r="F276" s="731">
        <v>6</v>
      </c>
      <c r="G276" s="731">
        <v>25872</v>
      </c>
      <c r="H276" s="731">
        <v>1.5</v>
      </c>
      <c r="I276" s="731">
        <v>4312</v>
      </c>
      <c r="J276" s="731">
        <v>4</v>
      </c>
      <c r="K276" s="731">
        <v>17248</v>
      </c>
      <c r="L276" s="731">
        <v>1</v>
      </c>
      <c r="M276" s="731">
        <v>4312</v>
      </c>
      <c r="N276" s="731">
        <v>8</v>
      </c>
      <c r="O276" s="731">
        <v>34496</v>
      </c>
      <c r="P276" s="745">
        <v>2</v>
      </c>
      <c r="Q276" s="732">
        <v>4312</v>
      </c>
    </row>
    <row r="277" spans="1:17" ht="14.4" customHeight="1" x14ac:dyDescent="0.3">
      <c r="A277" s="726" t="s">
        <v>569</v>
      </c>
      <c r="B277" s="727" t="s">
        <v>5586</v>
      </c>
      <c r="C277" s="727" t="s">
        <v>5764</v>
      </c>
      <c r="D277" s="727" t="s">
        <v>6024</v>
      </c>
      <c r="E277" s="727" t="s">
        <v>6025</v>
      </c>
      <c r="F277" s="731">
        <v>2</v>
      </c>
      <c r="G277" s="731">
        <v>8872.94</v>
      </c>
      <c r="H277" s="731">
        <v>2</v>
      </c>
      <c r="I277" s="731">
        <v>4436.47</v>
      </c>
      <c r="J277" s="731">
        <v>1</v>
      </c>
      <c r="K277" s="731">
        <v>4436.47</v>
      </c>
      <c r="L277" s="731">
        <v>1</v>
      </c>
      <c r="M277" s="731">
        <v>4436.47</v>
      </c>
      <c r="N277" s="731"/>
      <c r="O277" s="731"/>
      <c r="P277" s="745"/>
      <c r="Q277" s="732"/>
    </row>
    <row r="278" spans="1:17" ht="14.4" customHeight="1" x14ac:dyDescent="0.3">
      <c r="A278" s="726" t="s">
        <v>569</v>
      </c>
      <c r="B278" s="727" t="s">
        <v>5586</v>
      </c>
      <c r="C278" s="727" t="s">
        <v>5764</v>
      </c>
      <c r="D278" s="727" t="s">
        <v>6026</v>
      </c>
      <c r="E278" s="727" t="s">
        <v>6027</v>
      </c>
      <c r="F278" s="731">
        <v>4</v>
      </c>
      <c r="G278" s="731">
        <v>16498.080000000002</v>
      </c>
      <c r="H278" s="731">
        <v>0.44444444444444442</v>
      </c>
      <c r="I278" s="731">
        <v>4124.5200000000004</v>
      </c>
      <c r="J278" s="731">
        <v>9</v>
      </c>
      <c r="K278" s="731">
        <v>37120.680000000008</v>
      </c>
      <c r="L278" s="731">
        <v>1</v>
      </c>
      <c r="M278" s="731">
        <v>4124.5200000000004</v>
      </c>
      <c r="N278" s="731">
        <v>7</v>
      </c>
      <c r="O278" s="731">
        <v>28871.640000000003</v>
      </c>
      <c r="P278" s="745">
        <v>0.77777777777777768</v>
      </c>
      <c r="Q278" s="732">
        <v>4124.5200000000004</v>
      </c>
    </row>
    <row r="279" spans="1:17" ht="14.4" customHeight="1" x14ac:dyDescent="0.3">
      <c r="A279" s="726" t="s">
        <v>569</v>
      </c>
      <c r="B279" s="727" t="s">
        <v>5586</v>
      </c>
      <c r="C279" s="727" t="s">
        <v>5764</v>
      </c>
      <c r="D279" s="727" t="s">
        <v>6028</v>
      </c>
      <c r="E279" s="727" t="s">
        <v>6029</v>
      </c>
      <c r="F279" s="731">
        <v>5</v>
      </c>
      <c r="G279" s="731">
        <v>3037.05</v>
      </c>
      <c r="H279" s="731">
        <v>2.5000000000000004</v>
      </c>
      <c r="I279" s="731">
        <v>607.41000000000008</v>
      </c>
      <c r="J279" s="731">
        <v>2</v>
      </c>
      <c r="K279" s="731">
        <v>1214.82</v>
      </c>
      <c r="L279" s="731">
        <v>1</v>
      </c>
      <c r="M279" s="731">
        <v>607.41</v>
      </c>
      <c r="N279" s="731">
        <v>10</v>
      </c>
      <c r="O279" s="731">
        <v>6074.0999999999995</v>
      </c>
      <c r="P279" s="745">
        <v>5</v>
      </c>
      <c r="Q279" s="732">
        <v>607.41</v>
      </c>
    </row>
    <row r="280" spans="1:17" ht="14.4" customHeight="1" x14ac:dyDescent="0.3">
      <c r="A280" s="726" t="s">
        <v>569</v>
      </c>
      <c r="B280" s="727" t="s">
        <v>5586</v>
      </c>
      <c r="C280" s="727" t="s">
        <v>5764</v>
      </c>
      <c r="D280" s="727" t="s">
        <v>6030</v>
      </c>
      <c r="E280" s="727" t="s">
        <v>6031</v>
      </c>
      <c r="F280" s="731"/>
      <c r="G280" s="731"/>
      <c r="H280" s="731"/>
      <c r="I280" s="731"/>
      <c r="J280" s="731">
        <v>0.30000000000000004</v>
      </c>
      <c r="K280" s="731">
        <v>55.019999999999996</v>
      </c>
      <c r="L280" s="731">
        <v>1</v>
      </c>
      <c r="M280" s="731">
        <v>183.39999999999995</v>
      </c>
      <c r="N280" s="731"/>
      <c r="O280" s="731"/>
      <c r="P280" s="745"/>
      <c r="Q280" s="732"/>
    </row>
    <row r="281" spans="1:17" ht="14.4" customHeight="1" x14ac:dyDescent="0.3">
      <c r="A281" s="726" t="s">
        <v>569</v>
      </c>
      <c r="B281" s="727" t="s">
        <v>5586</v>
      </c>
      <c r="C281" s="727" t="s">
        <v>5764</v>
      </c>
      <c r="D281" s="727" t="s">
        <v>6032</v>
      </c>
      <c r="E281" s="727" t="s">
        <v>6031</v>
      </c>
      <c r="F281" s="731">
        <v>5.9</v>
      </c>
      <c r="G281" s="731">
        <v>7468.23</v>
      </c>
      <c r="H281" s="731">
        <v>1.3409084788123953</v>
      </c>
      <c r="I281" s="731">
        <v>1265.8016949152541</v>
      </c>
      <c r="J281" s="731">
        <v>4.3999999999999995</v>
      </c>
      <c r="K281" s="731">
        <v>5569.53</v>
      </c>
      <c r="L281" s="731">
        <v>1</v>
      </c>
      <c r="M281" s="731">
        <v>1265.8022727272728</v>
      </c>
      <c r="N281" s="731">
        <v>1.7</v>
      </c>
      <c r="O281" s="731">
        <v>2151.8599999999997</v>
      </c>
      <c r="P281" s="745">
        <v>0.38636294265404797</v>
      </c>
      <c r="Q281" s="732">
        <v>1265.7999999999997</v>
      </c>
    </row>
    <row r="282" spans="1:17" ht="14.4" customHeight="1" x14ac:dyDescent="0.3">
      <c r="A282" s="726" t="s">
        <v>569</v>
      </c>
      <c r="B282" s="727" t="s">
        <v>5586</v>
      </c>
      <c r="C282" s="727" t="s">
        <v>5764</v>
      </c>
      <c r="D282" s="727" t="s">
        <v>6033</v>
      </c>
      <c r="E282" s="727" t="s">
        <v>5773</v>
      </c>
      <c r="F282" s="731">
        <v>59</v>
      </c>
      <c r="G282" s="731">
        <v>5135.95</v>
      </c>
      <c r="H282" s="731">
        <v>0.53636363636363626</v>
      </c>
      <c r="I282" s="731">
        <v>87.05</v>
      </c>
      <c r="J282" s="731">
        <v>110</v>
      </c>
      <c r="K282" s="731">
        <v>9575.5000000000018</v>
      </c>
      <c r="L282" s="731">
        <v>1</v>
      </c>
      <c r="M282" s="731">
        <v>87.050000000000011</v>
      </c>
      <c r="N282" s="731">
        <v>52</v>
      </c>
      <c r="O282" s="731">
        <v>4526.5999999999995</v>
      </c>
      <c r="P282" s="745">
        <v>0.47272727272727261</v>
      </c>
      <c r="Q282" s="732">
        <v>87.049999999999983</v>
      </c>
    </row>
    <row r="283" spans="1:17" ht="14.4" customHeight="1" x14ac:dyDescent="0.3">
      <c r="A283" s="726" t="s">
        <v>569</v>
      </c>
      <c r="B283" s="727" t="s">
        <v>5586</v>
      </c>
      <c r="C283" s="727" t="s">
        <v>5764</v>
      </c>
      <c r="D283" s="727" t="s">
        <v>6034</v>
      </c>
      <c r="E283" s="727" t="s">
        <v>5773</v>
      </c>
      <c r="F283" s="731">
        <v>14</v>
      </c>
      <c r="G283" s="731">
        <v>1806.42</v>
      </c>
      <c r="H283" s="731">
        <v>0.58333333333333326</v>
      </c>
      <c r="I283" s="731">
        <v>129.03</v>
      </c>
      <c r="J283" s="731">
        <v>24</v>
      </c>
      <c r="K283" s="731">
        <v>3096.7200000000003</v>
      </c>
      <c r="L283" s="731">
        <v>1</v>
      </c>
      <c r="M283" s="731">
        <v>129.03</v>
      </c>
      <c r="N283" s="731">
        <v>11</v>
      </c>
      <c r="O283" s="731">
        <v>1419.33</v>
      </c>
      <c r="P283" s="745">
        <v>0.45833333333333326</v>
      </c>
      <c r="Q283" s="732">
        <v>129.03</v>
      </c>
    </row>
    <row r="284" spans="1:17" ht="14.4" customHeight="1" x14ac:dyDescent="0.3">
      <c r="A284" s="726" t="s">
        <v>569</v>
      </c>
      <c r="B284" s="727" t="s">
        <v>5586</v>
      </c>
      <c r="C284" s="727" t="s">
        <v>5764</v>
      </c>
      <c r="D284" s="727" t="s">
        <v>6035</v>
      </c>
      <c r="E284" s="727" t="s">
        <v>6036</v>
      </c>
      <c r="F284" s="731">
        <v>5</v>
      </c>
      <c r="G284" s="731">
        <v>4379.6499999999996</v>
      </c>
      <c r="H284" s="731">
        <v>0.83333333333333326</v>
      </c>
      <c r="I284" s="731">
        <v>875.93</v>
      </c>
      <c r="J284" s="731">
        <v>6</v>
      </c>
      <c r="K284" s="731">
        <v>5255.58</v>
      </c>
      <c r="L284" s="731">
        <v>1</v>
      </c>
      <c r="M284" s="731">
        <v>875.93</v>
      </c>
      <c r="N284" s="731">
        <v>16</v>
      </c>
      <c r="O284" s="731">
        <v>14014.88</v>
      </c>
      <c r="P284" s="745">
        <v>2.6666666666666665</v>
      </c>
      <c r="Q284" s="732">
        <v>875.93</v>
      </c>
    </row>
    <row r="285" spans="1:17" ht="14.4" customHeight="1" x14ac:dyDescent="0.3">
      <c r="A285" s="726" t="s">
        <v>569</v>
      </c>
      <c r="B285" s="727" t="s">
        <v>5586</v>
      </c>
      <c r="C285" s="727" t="s">
        <v>5764</v>
      </c>
      <c r="D285" s="727" t="s">
        <v>6037</v>
      </c>
      <c r="E285" s="727" t="s">
        <v>6038</v>
      </c>
      <c r="F285" s="731">
        <v>4</v>
      </c>
      <c r="G285" s="731">
        <v>2045.8</v>
      </c>
      <c r="H285" s="731"/>
      <c r="I285" s="731">
        <v>511.45</v>
      </c>
      <c r="J285" s="731"/>
      <c r="K285" s="731"/>
      <c r="L285" s="731"/>
      <c r="M285" s="731"/>
      <c r="N285" s="731">
        <v>1</v>
      </c>
      <c r="O285" s="731">
        <v>511.45</v>
      </c>
      <c r="P285" s="745"/>
      <c r="Q285" s="732">
        <v>511.45</v>
      </c>
    </row>
    <row r="286" spans="1:17" ht="14.4" customHeight="1" x14ac:dyDescent="0.3">
      <c r="A286" s="726" t="s">
        <v>569</v>
      </c>
      <c r="B286" s="727" t="s">
        <v>5586</v>
      </c>
      <c r="C286" s="727" t="s">
        <v>5764</v>
      </c>
      <c r="D286" s="727" t="s">
        <v>6039</v>
      </c>
      <c r="E286" s="727" t="s">
        <v>6040</v>
      </c>
      <c r="F286" s="731">
        <v>2.8000000000000003</v>
      </c>
      <c r="G286" s="731">
        <v>2695.73</v>
      </c>
      <c r="H286" s="731"/>
      <c r="I286" s="731">
        <v>962.76071428571424</v>
      </c>
      <c r="J286" s="731"/>
      <c r="K286" s="731"/>
      <c r="L286" s="731"/>
      <c r="M286" s="731"/>
      <c r="N286" s="731"/>
      <c r="O286" s="731"/>
      <c r="P286" s="745"/>
      <c r="Q286" s="732"/>
    </row>
    <row r="287" spans="1:17" ht="14.4" customHeight="1" x14ac:dyDescent="0.3">
      <c r="A287" s="726" t="s">
        <v>569</v>
      </c>
      <c r="B287" s="727" t="s">
        <v>5586</v>
      </c>
      <c r="C287" s="727" t="s">
        <v>5764</v>
      </c>
      <c r="D287" s="727" t="s">
        <v>6041</v>
      </c>
      <c r="E287" s="727" t="s">
        <v>5769</v>
      </c>
      <c r="F287" s="731">
        <v>0.5</v>
      </c>
      <c r="G287" s="731">
        <v>57.300000000000004</v>
      </c>
      <c r="H287" s="731">
        <v>1.25</v>
      </c>
      <c r="I287" s="731">
        <v>114.60000000000001</v>
      </c>
      <c r="J287" s="731">
        <v>0.4</v>
      </c>
      <c r="K287" s="731">
        <v>45.84</v>
      </c>
      <c r="L287" s="731">
        <v>1</v>
      </c>
      <c r="M287" s="731">
        <v>114.60000000000001</v>
      </c>
      <c r="N287" s="731">
        <v>1.9</v>
      </c>
      <c r="O287" s="731">
        <v>217.75</v>
      </c>
      <c r="P287" s="745">
        <v>4.7502181500872593</v>
      </c>
      <c r="Q287" s="732">
        <v>114.60526315789474</v>
      </c>
    </row>
    <row r="288" spans="1:17" ht="14.4" customHeight="1" x14ac:dyDescent="0.3">
      <c r="A288" s="726" t="s">
        <v>569</v>
      </c>
      <c r="B288" s="727" t="s">
        <v>5586</v>
      </c>
      <c r="C288" s="727" t="s">
        <v>5764</v>
      </c>
      <c r="D288" s="727" t="s">
        <v>6042</v>
      </c>
      <c r="E288" s="727" t="s">
        <v>5769</v>
      </c>
      <c r="F288" s="731">
        <v>0.2</v>
      </c>
      <c r="G288" s="731">
        <v>27.58</v>
      </c>
      <c r="H288" s="731"/>
      <c r="I288" s="731">
        <v>137.89999999999998</v>
      </c>
      <c r="J288" s="731"/>
      <c r="K288" s="731"/>
      <c r="L288" s="731"/>
      <c r="M288" s="731"/>
      <c r="N288" s="731">
        <v>0.9</v>
      </c>
      <c r="O288" s="731">
        <v>124.13999999999999</v>
      </c>
      <c r="P288" s="745"/>
      <c r="Q288" s="732">
        <v>137.93333333333331</v>
      </c>
    </row>
    <row r="289" spans="1:17" ht="14.4" customHeight="1" x14ac:dyDescent="0.3">
      <c r="A289" s="726" t="s">
        <v>569</v>
      </c>
      <c r="B289" s="727" t="s">
        <v>5586</v>
      </c>
      <c r="C289" s="727" t="s">
        <v>5764</v>
      </c>
      <c r="D289" s="727" t="s">
        <v>5768</v>
      </c>
      <c r="E289" s="727" t="s">
        <v>5769</v>
      </c>
      <c r="F289" s="731">
        <v>12.6</v>
      </c>
      <c r="G289" s="731">
        <v>7932.74</v>
      </c>
      <c r="H289" s="731">
        <v>0.72414098436377483</v>
      </c>
      <c r="I289" s="731">
        <v>629.58253968253973</v>
      </c>
      <c r="J289" s="731">
        <v>17.399999999999999</v>
      </c>
      <c r="K289" s="731">
        <v>10954.689999999999</v>
      </c>
      <c r="L289" s="731">
        <v>1</v>
      </c>
      <c r="M289" s="731">
        <v>629.57988505747119</v>
      </c>
      <c r="N289" s="731">
        <v>21.900000000000002</v>
      </c>
      <c r="O289" s="731">
        <v>13787.810000000001</v>
      </c>
      <c r="P289" s="745">
        <v>1.2586216497226306</v>
      </c>
      <c r="Q289" s="732">
        <v>629.58036529680362</v>
      </c>
    </row>
    <row r="290" spans="1:17" ht="14.4" customHeight="1" x14ac:dyDescent="0.3">
      <c r="A290" s="726" t="s">
        <v>569</v>
      </c>
      <c r="B290" s="727" t="s">
        <v>5586</v>
      </c>
      <c r="C290" s="727" t="s">
        <v>5764</v>
      </c>
      <c r="D290" s="727" t="s">
        <v>6043</v>
      </c>
      <c r="E290" s="727" t="s">
        <v>6044</v>
      </c>
      <c r="F290" s="731"/>
      <c r="G290" s="731"/>
      <c r="H290" s="731"/>
      <c r="I290" s="731"/>
      <c r="J290" s="731">
        <v>2</v>
      </c>
      <c r="K290" s="731">
        <v>2339.6999999999998</v>
      </c>
      <c r="L290" s="731">
        <v>1</v>
      </c>
      <c r="M290" s="731">
        <v>1169.8499999999999</v>
      </c>
      <c r="N290" s="731">
        <v>2</v>
      </c>
      <c r="O290" s="731">
        <v>2339.6999999999998</v>
      </c>
      <c r="P290" s="745">
        <v>1</v>
      </c>
      <c r="Q290" s="732">
        <v>1169.8499999999999</v>
      </c>
    </row>
    <row r="291" spans="1:17" ht="14.4" customHeight="1" x14ac:dyDescent="0.3">
      <c r="A291" s="726" t="s">
        <v>569</v>
      </c>
      <c r="B291" s="727" t="s">
        <v>5586</v>
      </c>
      <c r="C291" s="727" t="s">
        <v>5764</v>
      </c>
      <c r="D291" s="727" t="s">
        <v>6045</v>
      </c>
      <c r="E291" s="727" t="s">
        <v>5771</v>
      </c>
      <c r="F291" s="731">
        <v>1</v>
      </c>
      <c r="G291" s="731">
        <v>3680.54</v>
      </c>
      <c r="H291" s="731">
        <v>1</v>
      </c>
      <c r="I291" s="731">
        <v>3680.54</v>
      </c>
      <c r="J291" s="731">
        <v>1</v>
      </c>
      <c r="K291" s="731">
        <v>3680.54</v>
      </c>
      <c r="L291" s="731">
        <v>1</v>
      </c>
      <c r="M291" s="731">
        <v>3680.54</v>
      </c>
      <c r="N291" s="731">
        <v>1</v>
      </c>
      <c r="O291" s="731">
        <v>3680.54</v>
      </c>
      <c r="P291" s="745">
        <v>1</v>
      </c>
      <c r="Q291" s="732">
        <v>3680.54</v>
      </c>
    </row>
    <row r="292" spans="1:17" ht="14.4" customHeight="1" x14ac:dyDescent="0.3">
      <c r="A292" s="726" t="s">
        <v>569</v>
      </c>
      <c r="B292" s="727" t="s">
        <v>5586</v>
      </c>
      <c r="C292" s="727" t="s">
        <v>5764</v>
      </c>
      <c r="D292" s="727" t="s">
        <v>5770</v>
      </c>
      <c r="E292" s="727" t="s">
        <v>5771</v>
      </c>
      <c r="F292" s="731">
        <v>6</v>
      </c>
      <c r="G292" s="731">
        <v>12670.800000000001</v>
      </c>
      <c r="H292" s="731">
        <v>0.75</v>
      </c>
      <c r="I292" s="731">
        <v>2111.8000000000002</v>
      </c>
      <c r="J292" s="731">
        <v>8</v>
      </c>
      <c r="K292" s="731">
        <v>16894.400000000001</v>
      </c>
      <c r="L292" s="731">
        <v>1</v>
      </c>
      <c r="M292" s="731">
        <v>2111.8000000000002</v>
      </c>
      <c r="N292" s="731">
        <v>10</v>
      </c>
      <c r="O292" s="731">
        <v>21118</v>
      </c>
      <c r="P292" s="745">
        <v>1.25</v>
      </c>
      <c r="Q292" s="732">
        <v>2111.8000000000002</v>
      </c>
    </row>
    <row r="293" spans="1:17" ht="14.4" customHeight="1" x14ac:dyDescent="0.3">
      <c r="A293" s="726" t="s">
        <v>569</v>
      </c>
      <c r="B293" s="727" t="s">
        <v>5586</v>
      </c>
      <c r="C293" s="727" t="s">
        <v>5764</v>
      </c>
      <c r="D293" s="727" t="s">
        <v>6046</v>
      </c>
      <c r="E293" s="727" t="s">
        <v>6047</v>
      </c>
      <c r="F293" s="731">
        <v>18</v>
      </c>
      <c r="G293" s="731">
        <v>18617.22</v>
      </c>
      <c r="H293" s="731">
        <v>0.6</v>
      </c>
      <c r="I293" s="731">
        <v>1034.29</v>
      </c>
      <c r="J293" s="731">
        <v>30</v>
      </c>
      <c r="K293" s="731">
        <v>31028.700000000004</v>
      </c>
      <c r="L293" s="731">
        <v>1</v>
      </c>
      <c r="M293" s="731">
        <v>1034.2900000000002</v>
      </c>
      <c r="N293" s="731">
        <v>62</v>
      </c>
      <c r="O293" s="731">
        <v>64125.98</v>
      </c>
      <c r="P293" s="745">
        <v>2.0666666666666664</v>
      </c>
      <c r="Q293" s="732">
        <v>1034.29</v>
      </c>
    </row>
    <row r="294" spans="1:17" ht="14.4" customHeight="1" x14ac:dyDescent="0.3">
      <c r="A294" s="726" t="s">
        <v>569</v>
      </c>
      <c r="B294" s="727" t="s">
        <v>5586</v>
      </c>
      <c r="C294" s="727" t="s">
        <v>5764</v>
      </c>
      <c r="D294" s="727" t="s">
        <v>6048</v>
      </c>
      <c r="E294" s="727" t="s">
        <v>6047</v>
      </c>
      <c r="F294" s="731">
        <v>46</v>
      </c>
      <c r="G294" s="731">
        <v>50580.68</v>
      </c>
      <c r="H294" s="731">
        <v>0.67647058823529405</v>
      </c>
      <c r="I294" s="731">
        <v>1099.58</v>
      </c>
      <c r="J294" s="731">
        <v>68</v>
      </c>
      <c r="K294" s="731">
        <v>74771.44</v>
      </c>
      <c r="L294" s="731">
        <v>1</v>
      </c>
      <c r="M294" s="731">
        <v>1099.58</v>
      </c>
      <c r="N294" s="731">
        <v>77</v>
      </c>
      <c r="O294" s="731">
        <v>84667.66</v>
      </c>
      <c r="P294" s="745">
        <v>1.1323529411764706</v>
      </c>
      <c r="Q294" s="732">
        <v>1099.5800000000002</v>
      </c>
    </row>
    <row r="295" spans="1:17" ht="14.4" customHeight="1" x14ac:dyDescent="0.3">
      <c r="A295" s="726" t="s">
        <v>569</v>
      </c>
      <c r="B295" s="727" t="s">
        <v>5586</v>
      </c>
      <c r="C295" s="727" t="s">
        <v>5764</v>
      </c>
      <c r="D295" s="727" t="s">
        <v>6049</v>
      </c>
      <c r="E295" s="727" t="s">
        <v>6047</v>
      </c>
      <c r="F295" s="731">
        <v>68</v>
      </c>
      <c r="G295" s="731">
        <v>80268.56</v>
      </c>
      <c r="H295" s="731">
        <v>0.62385321100917435</v>
      </c>
      <c r="I295" s="731">
        <v>1180.42</v>
      </c>
      <c r="J295" s="731">
        <v>109</v>
      </c>
      <c r="K295" s="731">
        <v>128665.78</v>
      </c>
      <c r="L295" s="731">
        <v>1</v>
      </c>
      <c r="M295" s="731">
        <v>1180.42</v>
      </c>
      <c r="N295" s="731">
        <v>114</v>
      </c>
      <c r="O295" s="731">
        <v>134567.88</v>
      </c>
      <c r="P295" s="745">
        <v>1.0458715596330275</v>
      </c>
      <c r="Q295" s="732">
        <v>1180.42</v>
      </c>
    </row>
    <row r="296" spans="1:17" ht="14.4" customHeight="1" x14ac:dyDescent="0.3">
      <c r="A296" s="726" t="s">
        <v>569</v>
      </c>
      <c r="B296" s="727" t="s">
        <v>5586</v>
      </c>
      <c r="C296" s="727" t="s">
        <v>5764</v>
      </c>
      <c r="D296" s="727" t="s">
        <v>6050</v>
      </c>
      <c r="E296" s="727" t="s">
        <v>6047</v>
      </c>
      <c r="F296" s="731">
        <v>33</v>
      </c>
      <c r="G296" s="731">
        <v>41176.74</v>
      </c>
      <c r="H296" s="731">
        <v>0.65999999999999992</v>
      </c>
      <c r="I296" s="731">
        <v>1247.78</v>
      </c>
      <c r="J296" s="731">
        <v>50</v>
      </c>
      <c r="K296" s="731">
        <v>62389</v>
      </c>
      <c r="L296" s="731">
        <v>1</v>
      </c>
      <c r="M296" s="731">
        <v>1247.78</v>
      </c>
      <c r="N296" s="731">
        <v>47</v>
      </c>
      <c r="O296" s="731">
        <v>58645.659999999989</v>
      </c>
      <c r="P296" s="745">
        <v>0.93999999999999984</v>
      </c>
      <c r="Q296" s="732">
        <v>1247.7799999999997</v>
      </c>
    </row>
    <row r="297" spans="1:17" ht="14.4" customHeight="1" x14ac:dyDescent="0.3">
      <c r="A297" s="726" t="s">
        <v>569</v>
      </c>
      <c r="B297" s="727" t="s">
        <v>5586</v>
      </c>
      <c r="C297" s="727" t="s">
        <v>5764</v>
      </c>
      <c r="D297" s="727" t="s">
        <v>6051</v>
      </c>
      <c r="E297" s="727" t="s">
        <v>6047</v>
      </c>
      <c r="F297" s="731">
        <v>7</v>
      </c>
      <c r="G297" s="731">
        <v>9634.0299999999988</v>
      </c>
      <c r="H297" s="731">
        <v>0.58333333333333326</v>
      </c>
      <c r="I297" s="731">
        <v>1376.2899999999997</v>
      </c>
      <c r="J297" s="731">
        <v>12</v>
      </c>
      <c r="K297" s="731">
        <v>16515.48</v>
      </c>
      <c r="L297" s="731">
        <v>1</v>
      </c>
      <c r="M297" s="731">
        <v>1376.29</v>
      </c>
      <c r="N297" s="731">
        <v>10</v>
      </c>
      <c r="O297" s="731">
        <v>13762.900000000001</v>
      </c>
      <c r="P297" s="745">
        <v>0.83333333333333348</v>
      </c>
      <c r="Q297" s="732">
        <v>1376.2900000000002</v>
      </c>
    </row>
    <row r="298" spans="1:17" ht="14.4" customHeight="1" x14ac:dyDescent="0.3">
      <c r="A298" s="726" t="s">
        <v>569</v>
      </c>
      <c r="B298" s="727" t="s">
        <v>5586</v>
      </c>
      <c r="C298" s="727" t="s">
        <v>5764</v>
      </c>
      <c r="D298" s="727" t="s">
        <v>6052</v>
      </c>
      <c r="E298" s="727" t="s">
        <v>6053</v>
      </c>
      <c r="F298" s="731">
        <v>2</v>
      </c>
      <c r="G298" s="731">
        <v>21251.68</v>
      </c>
      <c r="H298" s="731">
        <v>0.5</v>
      </c>
      <c r="I298" s="731">
        <v>10625.84</v>
      </c>
      <c r="J298" s="731">
        <v>4</v>
      </c>
      <c r="K298" s="731">
        <v>42503.360000000001</v>
      </c>
      <c r="L298" s="731">
        <v>1</v>
      </c>
      <c r="M298" s="731">
        <v>10625.84</v>
      </c>
      <c r="N298" s="731">
        <v>4</v>
      </c>
      <c r="O298" s="731">
        <v>42503.360000000001</v>
      </c>
      <c r="P298" s="745">
        <v>1</v>
      </c>
      <c r="Q298" s="732">
        <v>10625.84</v>
      </c>
    </row>
    <row r="299" spans="1:17" ht="14.4" customHeight="1" x14ac:dyDescent="0.3">
      <c r="A299" s="726" t="s">
        <v>569</v>
      </c>
      <c r="B299" s="727" t="s">
        <v>5586</v>
      </c>
      <c r="C299" s="727" t="s">
        <v>5764</v>
      </c>
      <c r="D299" s="727" t="s">
        <v>6054</v>
      </c>
      <c r="E299" s="727" t="s">
        <v>6055</v>
      </c>
      <c r="F299" s="731"/>
      <c r="G299" s="731"/>
      <c r="H299" s="731"/>
      <c r="I299" s="731"/>
      <c r="J299" s="731">
        <v>1</v>
      </c>
      <c r="K299" s="731">
        <v>687</v>
      </c>
      <c r="L299" s="731">
        <v>1</v>
      </c>
      <c r="M299" s="731">
        <v>687</v>
      </c>
      <c r="N299" s="731"/>
      <c r="O299" s="731"/>
      <c r="P299" s="745"/>
      <c r="Q299" s="732"/>
    </row>
    <row r="300" spans="1:17" ht="14.4" customHeight="1" x14ac:dyDescent="0.3">
      <c r="A300" s="726" t="s">
        <v>569</v>
      </c>
      <c r="B300" s="727" t="s">
        <v>5586</v>
      </c>
      <c r="C300" s="727" t="s">
        <v>5764</v>
      </c>
      <c r="D300" s="727" t="s">
        <v>6056</v>
      </c>
      <c r="E300" s="727" t="s">
        <v>6057</v>
      </c>
      <c r="F300" s="731">
        <v>12</v>
      </c>
      <c r="G300" s="731">
        <v>30774</v>
      </c>
      <c r="H300" s="731">
        <v>1</v>
      </c>
      <c r="I300" s="731">
        <v>2564.5</v>
      </c>
      <c r="J300" s="731">
        <v>12</v>
      </c>
      <c r="K300" s="731">
        <v>30774</v>
      </c>
      <c r="L300" s="731">
        <v>1</v>
      </c>
      <c r="M300" s="731">
        <v>2564.5</v>
      </c>
      <c r="N300" s="731"/>
      <c r="O300" s="731"/>
      <c r="P300" s="745"/>
      <c r="Q300" s="732"/>
    </row>
    <row r="301" spans="1:17" ht="14.4" customHeight="1" x14ac:dyDescent="0.3">
      <c r="A301" s="726" t="s">
        <v>569</v>
      </c>
      <c r="B301" s="727" t="s">
        <v>5586</v>
      </c>
      <c r="C301" s="727" t="s">
        <v>5764</v>
      </c>
      <c r="D301" s="727" t="s">
        <v>6058</v>
      </c>
      <c r="E301" s="727" t="s">
        <v>6059</v>
      </c>
      <c r="F301" s="731">
        <v>6</v>
      </c>
      <c r="G301" s="731">
        <v>11663.400000000001</v>
      </c>
      <c r="H301" s="731">
        <v>1.0000000000000002</v>
      </c>
      <c r="I301" s="731">
        <v>1943.9000000000003</v>
      </c>
      <c r="J301" s="731">
        <v>6</v>
      </c>
      <c r="K301" s="731">
        <v>11663.4</v>
      </c>
      <c r="L301" s="731">
        <v>1</v>
      </c>
      <c r="M301" s="731">
        <v>1943.8999999999999</v>
      </c>
      <c r="N301" s="731"/>
      <c r="O301" s="731"/>
      <c r="P301" s="745"/>
      <c r="Q301" s="732"/>
    </row>
    <row r="302" spans="1:17" ht="14.4" customHeight="1" x14ac:dyDescent="0.3">
      <c r="A302" s="726" t="s">
        <v>569</v>
      </c>
      <c r="B302" s="727" t="s">
        <v>5586</v>
      </c>
      <c r="C302" s="727" t="s">
        <v>5764</v>
      </c>
      <c r="D302" s="727" t="s">
        <v>6060</v>
      </c>
      <c r="E302" s="727" t="s">
        <v>6059</v>
      </c>
      <c r="F302" s="731">
        <v>6</v>
      </c>
      <c r="G302" s="731">
        <v>11663.400000000001</v>
      </c>
      <c r="H302" s="731">
        <v>1.0000000000000002</v>
      </c>
      <c r="I302" s="731">
        <v>1943.9000000000003</v>
      </c>
      <c r="J302" s="731">
        <v>6</v>
      </c>
      <c r="K302" s="731">
        <v>11663.4</v>
      </c>
      <c r="L302" s="731">
        <v>1</v>
      </c>
      <c r="M302" s="731">
        <v>1943.8999999999999</v>
      </c>
      <c r="N302" s="731"/>
      <c r="O302" s="731"/>
      <c r="P302" s="745"/>
      <c r="Q302" s="732"/>
    </row>
    <row r="303" spans="1:17" ht="14.4" customHeight="1" x14ac:dyDescent="0.3">
      <c r="A303" s="726" t="s">
        <v>569</v>
      </c>
      <c r="B303" s="727" t="s">
        <v>5586</v>
      </c>
      <c r="C303" s="727" t="s">
        <v>5764</v>
      </c>
      <c r="D303" s="727" t="s">
        <v>6061</v>
      </c>
      <c r="E303" s="727" t="s">
        <v>6062</v>
      </c>
      <c r="F303" s="731">
        <v>6</v>
      </c>
      <c r="G303" s="731">
        <v>23328</v>
      </c>
      <c r="H303" s="731">
        <v>0.42857142857142855</v>
      </c>
      <c r="I303" s="731">
        <v>3888</v>
      </c>
      <c r="J303" s="731">
        <v>14</v>
      </c>
      <c r="K303" s="731">
        <v>54432</v>
      </c>
      <c r="L303" s="731">
        <v>1</v>
      </c>
      <c r="M303" s="731">
        <v>3888</v>
      </c>
      <c r="N303" s="731">
        <v>18</v>
      </c>
      <c r="O303" s="731">
        <v>69984</v>
      </c>
      <c r="P303" s="745">
        <v>1.2857142857142858</v>
      </c>
      <c r="Q303" s="732">
        <v>3888</v>
      </c>
    </row>
    <row r="304" spans="1:17" ht="14.4" customHeight="1" x14ac:dyDescent="0.3">
      <c r="A304" s="726" t="s">
        <v>569</v>
      </c>
      <c r="B304" s="727" t="s">
        <v>5586</v>
      </c>
      <c r="C304" s="727" t="s">
        <v>5764</v>
      </c>
      <c r="D304" s="727" t="s">
        <v>6063</v>
      </c>
      <c r="E304" s="727" t="s">
        <v>6064</v>
      </c>
      <c r="F304" s="731">
        <v>37</v>
      </c>
      <c r="G304" s="731">
        <v>18482.61</v>
      </c>
      <c r="H304" s="731">
        <v>1.2333333333333334</v>
      </c>
      <c r="I304" s="731">
        <v>499.53000000000003</v>
      </c>
      <c r="J304" s="731">
        <v>30</v>
      </c>
      <c r="K304" s="731">
        <v>14985.9</v>
      </c>
      <c r="L304" s="731">
        <v>1</v>
      </c>
      <c r="M304" s="731">
        <v>499.53</v>
      </c>
      <c r="N304" s="731">
        <v>39</v>
      </c>
      <c r="O304" s="731">
        <v>19481.669999999998</v>
      </c>
      <c r="P304" s="745">
        <v>1.2999999999999998</v>
      </c>
      <c r="Q304" s="732">
        <v>499.53</v>
      </c>
    </row>
    <row r="305" spans="1:17" ht="14.4" customHeight="1" x14ac:dyDescent="0.3">
      <c r="A305" s="726" t="s">
        <v>569</v>
      </c>
      <c r="B305" s="727" t="s">
        <v>5586</v>
      </c>
      <c r="C305" s="727" t="s">
        <v>5764</v>
      </c>
      <c r="D305" s="727" t="s">
        <v>6065</v>
      </c>
      <c r="E305" s="727" t="s">
        <v>6064</v>
      </c>
      <c r="F305" s="731">
        <v>1</v>
      </c>
      <c r="G305" s="731">
        <v>426.98</v>
      </c>
      <c r="H305" s="731"/>
      <c r="I305" s="731">
        <v>426.98</v>
      </c>
      <c r="J305" s="731"/>
      <c r="K305" s="731"/>
      <c r="L305" s="731"/>
      <c r="M305" s="731"/>
      <c r="N305" s="731"/>
      <c r="O305" s="731"/>
      <c r="P305" s="745"/>
      <c r="Q305" s="732"/>
    </row>
    <row r="306" spans="1:17" ht="14.4" customHeight="1" x14ac:dyDescent="0.3">
      <c r="A306" s="726" t="s">
        <v>569</v>
      </c>
      <c r="B306" s="727" t="s">
        <v>5586</v>
      </c>
      <c r="C306" s="727" t="s">
        <v>5764</v>
      </c>
      <c r="D306" s="727" t="s">
        <v>6066</v>
      </c>
      <c r="E306" s="727" t="s">
        <v>6067</v>
      </c>
      <c r="F306" s="731">
        <v>11</v>
      </c>
      <c r="G306" s="731">
        <v>106236.57</v>
      </c>
      <c r="H306" s="731">
        <v>1.5714285714285712</v>
      </c>
      <c r="I306" s="731">
        <v>9657.8700000000008</v>
      </c>
      <c r="J306" s="731">
        <v>7</v>
      </c>
      <c r="K306" s="731">
        <v>67605.090000000011</v>
      </c>
      <c r="L306" s="731">
        <v>1</v>
      </c>
      <c r="M306" s="731">
        <v>9657.8700000000008</v>
      </c>
      <c r="N306" s="731">
        <v>10</v>
      </c>
      <c r="O306" s="731">
        <v>96578.700000000012</v>
      </c>
      <c r="P306" s="745">
        <v>1.4285714285714286</v>
      </c>
      <c r="Q306" s="732">
        <v>9657.8700000000008</v>
      </c>
    </row>
    <row r="307" spans="1:17" ht="14.4" customHeight="1" x14ac:dyDescent="0.3">
      <c r="A307" s="726" t="s">
        <v>569</v>
      </c>
      <c r="B307" s="727" t="s">
        <v>5586</v>
      </c>
      <c r="C307" s="727" t="s">
        <v>5764</v>
      </c>
      <c r="D307" s="727" t="s">
        <v>6068</v>
      </c>
      <c r="E307" s="727" t="s">
        <v>5773</v>
      </c>
      <c r="F307" s="731">
        <v>310</v>
      </c>
      <c r="G307" s="731">
        <v>21396.199999999997</v>
      </c>
      <c r="H307" s="731">
        <v>1.1698113207547169</v>
      </c>
      <c r="I307" s="731">
        <v>69.02</v>
      </c>
      <c r="J307" s="731">
        <v>265</v>
      </c>
      <c r="K307" s="731">
        <v>18290.3</v>
      </c>
      <c r="L307" s="731">
        <v>1</v>
      </c>
      <c r="M307" s="731">
        <v>69.02</v>
      </c>
      <c r="N307" s="731">
        <v>258</v>
      </c>
      <c r="O307" s="731">
        <v>17807.160000000003</v>
      </c>
      <c r="P307" s="745">
        <v>0.97358490566037759</v>
      </c>
      <c r="Q307" s="732">
        <v>69.02000000000001</v>
      </c>
    </row>
    <row r="308" spans="1:17" ht="14.4" customHeight="1" x14ac:dyDescent="0.3">
      <c r="A308" s="726" t="s">
        <v>569</v>
      </c>
      <c r="B308" s="727" t="s">
        <v>5586</v>
      </c>
      <c r="C308" s="727" t="s">
        <v>5764</v>
      </c>
      <c r="D308" s="727" t="s">
        <v>6069</v>
      </c>
      <c r="E308" s="727" t="s">
        <v>5773</v>
      </c>
      <c r="F308" s="731">
        <v>38</v>
      </c>
      <c r="G308" s="731">
        <v>3229.2400000000002</v>
      </c>
      <c r="H308" s="731">
        <v>0.35514018691588795</v>
      </c>
      <c r="I308" s="731">
        <v>84.98</v>
      </c>
      <c r="J308" s="731">
        <v>107</v>
      </c>
      <c r="K308" s="731">
        <v>9092.8599999999988</v>
      </c>
      <c r="L308" s="731">
        <v>1</v>
      </c>
      <c r="M308" s="731">
        <v>84.97999999999999</v>
      </c>
      <c r="N308" s="731">
        <v>34</v>
      </c>
      <c r="O308" s="731">
        <v>2889.32</v>
      </c>
      <c r="P308" s="745">
        <v>0.31775700934579443</v>
      </c>
      <c r="Q308" s="732">
        <v>84.98</v>
      </c>
    </row>
    <row r="309" spans="1:17" ht="14.4" customHeight="1" x14ac:dyDescent="0.3">
      <c r="A309" s="726" t="s">
        <v>569</v>
      </c>
      <c r="B309" s="727" t="s">
        <v>5586</v>
      </c>
      <c r="C309" s="727" t="s">
        <v>5764</v>
      </c>
      <c r="D309" s="727" t="s">
        <v>6070</v>
      </c>
      <c r="E309" s="727" t="s">
        <v>6071</v>
      </c>
      <c r="F309" s="731"/>
      <c r="G309" s="731"/>
      <c r="H309" s="731"/>
      <c r="I309" s="731"/>
      <c r="J309" s="731">
        <v>1</v>
      </c>
      <c r="K309" s="731">
        <v>5440.91</v>
      </c>
      <c r="L309" s="731">
        <v>1</v>
      </c>
      <c r="M309" s="731">
        <v>5440.91</v>
      </c>
      <c r="N309" s="731"/>
      <c r="O309" s="731"/>
      <c r="P309" s="745"/>
      <c r="Q309" s="732"/>
    </row>
    <row r="310" spans="1:17" ht="14.4" customHeight="1" x14ac:dyDescent="0.3">
      <c r="A310" s="726" t="s">
        <v>569</v>
      </c>
      <c r="B310" s="727" t="s">
        <v>5586</v>
      </c>
      <c r="C310" s="727" t="s">
        <v>5764</v>
      </c>
      <c r="D310" s="727" t="s">
        <v>6072</v>
      </c>
      <c r="E310" s="727" t="s">
        <v>6073</v>
      </c>
      <c r="F310" s="731">
        <v>52</v>
      </c>
      <c r="G310" s="731">
        <v>37077.040000000001</v>
      </c>
      <c r="H310" s="731">
        <v>6.5</v>
      </c>
      <c r="I310" s="731">
        <v>713.02</v>
      </c>
      <c r="J310" s="731">
        <v>8</v>
      </c>
      <c r="K310" s="731">
        <v>5704.16</v>
      </c>
      <c r="L310" s="731">
        <v>1</v>
      </c>
      <c r="M310" s="731">
        <v>713.02</v>
      </c>
      <c r="N310" s="731">
        <v>1</v>
      </c>
      <c r="O310" s="731">
        <v>713.02</v>
      </c>
      <c r="P310" s="745">
        <v>0.125</v>
      </c>
      <c r="Q310" s="732">
        <v>713.02</v>
      </c>
    </row>
    <row r="311" spans="1:17" ht="14.4" customHeight="1" x14ac:dyDescent="0.3">
      <c r="A311" s="726" t="s">
        <v>569</v>
      </c>
      <c r="B311" s="727" t="s">
        <v>5586</v>
      </c>
      <c r="C311" s="727" t="s">
        <v>5764</v>
      </c>
      <c r="D311" s="727" t="s">
        <v>6074</v>
      </c>
      <c r="E311" s="727" t="s">
        <v>6075</v>
      </c>
      <c r="F311" s="731">
        <v>87</v>
      </c>
      <c r="G311" s="731">
        <v>20016.09</v>
      </c>
      <c r="H311" s="731">
        <v>0.97752808988764051</v>
      </c>
      <c r="I311" s="731">
        <v>230.07</v>
      </c>
      <c r="J311" s="731">
        <v>89</v>
      </c>
      <c r="K311" s="731">
        <v>20476.23</v>
      </c>
      <c r="L311" s="731">
        <v>1</v>
      </c>
      <c r="M311" s="731">
        <v>230.07</v>
      </c>
      <c r="N311" s="731">
        <v>113</v>
      </c>
      <c r="O311" s="731">
        <v>25997.91</v>
      </c>
      <c r="P311" s="745">
        <v>1.2696629213483146</v>
      </c>
      <c r="Q311" s="732">
        <v>230.07</v>
      </c>
    </row>
    <row r="312" spans="1:17" ht="14.4" customHeight="1" x14ac:dyDescent="0.3">
      <c r="A312" s="726" t="s">
        <v>569</v>
      </c>
      <c r="B312" s="727" t="s">
        <v>5586</v>
      </c>
      <c r="C312" s="727" t="s">
        <v>5764</v>
      </c>
      <c r="D312" s="727" t="s">
        <v>6076</v>
      </c>
      <c r="E312" s="727" t="s">
        <v>6077</v>
      </c>
      <c r="F312" s="731">
        <v>4</v>
      </c>
      <c r="G312" s="731">
        <v>493.32</v>
      </c>
      <c r="H312" s="731">
        <v>0.8</v>
      </c>
      <c r="I312" s="731">
        <v>123.33</v>
      </c>
      <c r="J312" s="731">
        <v>5</v>
      </c>
      <c r="K312" s="731">
        <v>616.65</v>
      </c>
      <c r="L312" s="731">
        <v>1</v>
      </c>
      <c r="M312" s="731">
        <v>123.33</v>
      </c>
      <c r="N312" s="731">
        <v>4</v>
      </c>
      <c r="O312" s="731">
        <v>493.32</v>
      </c>
      <c r="P312" s="745">
        <v>0.8</v>
      </c>
      <c r="Q312" s="732">
        <v>123.33</v>
      </c>
    </row>
    <row r="313" spans="1:17" ht="14.4" customHeight="1" x14ac:dyDescent="0.3">
      <c r="A313" s="726" t="s">
        <v>569</v>
      </c>
      <c r="B313" s="727" t="s">
        <v>5586</v>
      </c>
      <c r="C313" s="727" t="s">
        <v>5764</v>
      </c>
      <c r="D313" s="727" t="s">
        <v>6078</v>
      </c>
      <c r="E313" s="727" t="s">
        <v>6077</v>
      </c>
      <c r="F313" s="731"/>
      <c r="G313" s="731"/>
      <c r="H313" s="731"/>
      <c r="I313" s="731"/>
      <c r="J313" s="731">
        <v>2</v>
      </c>
      <c r="K313" s="731">
        <v>182.4</v>
      </c>
      <c r="L313" s="731">
        <v>1</v>
      </c>
      <c r="M313" s="731">
        <v>91.2</v>
      </c>
      <c r="N313" s="731">
        <v>2</v>
      </c>
      <c r="O313" s="731">
        <v>182.4</v>
      </c>
      <c r="P313" s="745">
        <v>1</v>
      </c>
      <c r="Q313" s="732">
        <v>91.2</v>
      </c>
    </row>
    <row r="314" spans="1:17" ht="14.4" customHeight="1" x14ac:dyDescent="0.3">
      <c r="A314" s="726" t="s">
        <v>569</v>
      </c>
      <c r="B314" s="727" t="s">
        <v>5586</v>
      </c>
      <c r="C314" s="727" t="s">
        <v>5764</v>
      </c>
      <c r="D314" s="727" t="s">
        <v>6079</v>
      </c>
      <c r="E314" s="727" t="s">
        <v>6080</v>
      </c>
      <c r="F314" s="731">
        <v>3</v>
      </c>
      <c r="G314" s="731">
        <v>652.91999999999996</v>
      </c>
      <c r="H314" s="731">
        <v>1.5</v>
      </c>
      <c r="I314" s="731">
        <v>217.64</v>
      </c>
      <c r="J314" s="731">
        <v>2</v>
      </c>
      <c r="K314" s="731">
        <v>435.28</v>
      </c>
      <c r="L314" s="731">
        <v>1</v>
      </c>
      <c r="M314" s="731">
        <v>217.64</v>
      </c>
      <c r="N314" s="731">
        <v>13</v>
      </c>
      <c r="O314" s="731">
        <v>2829.3199999999997</v>
      </c>
      <c r="P314" s="745">
        <v>6.5</v>
      </c>
      <c r="Q314" s="732">
        <v>217.64</v>
      </c>
    </row>
    <row r="315" spans="1:17" ht="14.4" customHeight="1" x14ac:dyDescent="0.3">
      <c r="A315" s="726" t="s">
        <v>569</v>
      </c>
      <c r="B315" s="727" t="s">
        <v>5586</v>
      </c>
      <c r="C315" s="727" t="s">
        <v>5764</v>
      </c>
      <c r="D315" s="727" t="s">
        <v>6081</v>
      </c>
      <c r="E315" s="727" t="s">
        <v>6080</v>
      </c>
      <c r="F315" s="731">
        <v>2</v>
      </c>
      <c r="G315" s="731">
        <v>530.62</v>
      </c>
      <c r="H315" s="731">
        <v>0.25</v>
      </c>
      <c r="I315" s="731">
        <v>265.31</v>
      </c>
      <c r="J315" s="731">
        <v>8</v>
      </c>
      <c r="K315" s="731">
        <v>2122.48</v>
      </c>
      <c r="L315" s="731">
        <v>1</v>
      </c>
      <c r="M315" s="731">
        <v>265.31</v>
      </c>
      <c r="N315" s="731">
        <v>9</v>
      </c>
      <c r="O315" s="731">
        <v>2387.79</v>
      </c>
      <c r="P315" s="745">
        <v>1.125</v>
      </c>
      <c r="Q315" s="732">
        <v>265.31</v>
      </c>
    </row>
    <row r="316" spans="1:17" ht="14.4" customHeight="1" x14ac:dyDescent="0.3">
      <c r="A316" s="726" t="s">
        <v>569</v>
      </c>
      <c r="B316" s="727" t="s">
        <v>5586</v>
      </c>
      <c r="C316" s="727" t="s">
        <v>5764</v>
      </c>
      <c r="D316" s="727" t="s">
        <v>6082</v>
      </c>
      <c r="E316" s="727" t="s">
        <v>6083</v>
      </c>
      <c r="F316" s="731">
        <v>23</v>
      </c>
      <c r="G316" s="731">
        <v>11918.140000000003</v>
      </c>
      <c r="H316" s="731">
        <v>0.82142857142857162</v>
      </c>
      <c r="I316" s="731">
        <v>518.18000000000018</v>
      </c>
      <c r="J316" s="731">
        <v>28</v>
      </c>
      <c r="K316" s="731">
        <v>14509.04</v>
      </c>
      <c r="L316" s="731">
        <v>1</v>
      </c>
      <c r="M316" s="731">
        <v>518.18000000000006</v>
      </c>
      <c r="N316" s="731">
        <v>17</v>
      </c>
      <c r="O316" s="731">
        <v>8809.06</v>
      </c>
      <c r="P316" s="745">
        <v>0.6071428571428571</v>
      </c>
      <c r="Q316" s="732">
        <v>518.17999999999995</v>
      </c>
    </row>
    <row r="317" spans="1:17" ht="14.4" customHeight="1" x14ac:dyDescent="0.3">
      <c r="A317" s="726" t="s">
        <v>569</v>
      </c>
      <c r="B317" s="727" t="s">
        <v>5586</v>
      </c>
      <c r="C317" s="727" t="s">
        <v>5764</v>
      </c>
      <c r="D317" s="727" t="s">
        <v>6084</v>
      </c>
      <c r="E317" s="727" t="s">
        <v>6085</v>
      </c>
      <c r="F317" s="731">
        <v>11</v>
      </c>
      <c r="G317" s="731">
        <v>11377.189999999999</v>
      </c>
      <c r="H317" s="731">
        <v>1.2222222222222221</v>
      </c>
      <c r="I317" s="731">
        <v>1034.29</v>
      </c>
      <c r="J317" s="731">
        <v>9</v>
      </c>
      <c r="K317" s="731">
        <v>9308.61</v>
      </c>
      <c r="L317" s="731">
        <v>1</v>
      </c>
      <c r="M317" s="731">
        <v>1034.29</v>
      </c>
      <c r="N317" s="731">
        <v>12</v>
      </c>
      <c r="O317" s="731">
        <v>12411.48</v>
      </c>
      <c r="P317" s="745">
        <v>1.3333333333333333</v>
      </c>
      <c r="Q317" s="732">
        <v>1034.29</v>
      </c>
    </row>
    <row r="318" spans="1:17" ht="14.4" customHeight="1" x14ac:dyDescent="0.3">
      <c r="A318" s="726" t="s">
        <v>569</v>
      </c>
      <c r="B318" s="727" t="s">
        <v>5586</v>
      </c>
      <c r="C318" s="727" t="s">
        <v>5764</v>
      </c>
      <c r="D318" s="727" t="s">
        <v>6086</v>
      </c>
      <c r="E318" s="727" t="s">
        <v>6031</v>
      </c>
      <c r="F318" s="731">
        <v>2</v>
      </c>
      <c r="G318" s="731">
        <v>182.4</v>
      </c>
      <c r="H318" s="731"/>
      <c r="I318" s="731">
        <v>91.2</v>
      </c>
      <c r="J318" s="731"/>
      <c r="K318" s="731"/>
      <c r="L318" s="731"/>
      <c r="M318" s="731"/>
      <c r="N318" s="731">
        <v>0.3</v>
      </c>
      <c r="O318" s="731">
        <v>27.36</v>
      </c>
      <c r="P318" s="745"/>
      <c r="Q318" s="732">
        <v>91.2</v>
      </c>
    </row>
    <row r="319" spans="1:17" ht="14.4" customHeight="1" x14ac:dyDescent="0.3">
      <c r="A319" s="726" t="s">
        <v>569</v>
      </c>
      <c r="B319" s="727" t="s">
        <v>5586</v>
      </c>
      <c r="C319" s="727" t="s">
        <v>5764</v>
      </c>
      <c r="D319" s="727" t="s">
        <v>6087</v>
      </c>
      <c r="E319" s="727" t="s">
        <v>5773</v>
      </c>
      <c r="F319" s="731">
        <v>17</v>
      </c>
      <c r="G319" s="731">
        <v>1638.46</v>
      </c>
      <c r="H319" s="731">
        <v>0.50000000000000011</v>
      </c>
      <c r="I319" s="731">
        <v>96.38</v>
      </c>
      <c r="J319" s="731">
        <v>34</v>
      </c>
      <c r="K319" s="731">
        <v>3276.9199999999996</v>
      </c>
      <c r="L319" s="731">
        <v>1</v>
      </c>
      <c r="M319" s="731">
        <v>96.38</v>
      </c>
      <c r="N319" s="731">
        <v>23</v>
      </c>
      <c r="O319" s="731">
        <v>2216.7399999999998</v>
      </c>
      <c r="P319" s="745">
        <v>0.67647058823529416</v>
      </c>
      <c r="Q319" s="732">
        <v>96.38</v>
      </c>
    </row>
    <row r="320" spans="1:17" ht="14.4" customHeight="1" x14ac:dyDescent="0.3">
      <c r="A320" s="726" t="s">
        <v>569</v>
      </c>
      <c r="B320" s="727" t="s">
        <v>5586</v>
      </c>
      <c r="C320" s="727" t="s">
        <v>5764</v>
      </c>
      <c r="D320" s="727" t="s">
        <v>5772</v>
      </c>
      <c r="E320" s="727" t="s">
        <v>5773</v>
      </c>
      <c r="F320" s="731">
        <v>23</v>
      </c>
      <c r="G320" s="731">
        <v>2788.75</v>
      </c>
      <c r="H320" s="731">
        <v>0.60526315789473684</v>
      </c>
      <c r="I320" s="731">
        <v>121.25</v>
      </c>
      <c r="J320" s="731">
        <v>38</v>
      </c>
      <c r="K320" s="731">
        <v>4607.5</v>
      </c>
      <c r="L320" s="731">
        <v>1</v>
      </c>
      <c r="M320" s="731">
        <v>121.25</v>
      </c>
      <c r="N320" s="731">
        <v>26</v>
      </c>
      <c r="O320" s="731">
        <v>3152.5</v>
      </c>
      <c r="P320" s="745">
        <v>0.68421052631578949</v>
      </c>
      <c r="Q320" s="732">
        <v>121.25</v>
      </c>
    </row>
    <row r="321" spans="1:17" ht="14.4" customHeight="1" x14ac:dyDescent="0.3">
      <c r="A321" s="726" t="s">
        <v>569</v>
      </c>
      <c r="B321" s="727" t="s">
        <v>5586</v>
      </c>
      <c r="C321" s="727" t="s">
        <v>5764</v>
      </c>
      <c r="D321" s="727" t="s">
        <v>6088</v>
      </c>
      <c r="E321" s="727" t="s">
        <v>5773</v>
      </c>
      <c r="F321" s="731">
        <v>3</v>
      </c>
      <c r="G321" s="731">
        <v>310.92</v>
      </c>
      <c r="H321" s="731">
        <v>1.5</v>
      </c>
      <c r="I321" s="731">
        <v>103.64</v>
      </c>
      <c r="J321" s="731">
        <v>2</v>
      </c>
      <c r="K321" s="731">
        <v>207.28</v>
      </c>
      <c r="L321" s="731">
        <v>1</v>
      </c>
      <c r="M321" s="731">
        <v>103.64</v>
      </c>
      <c r="N321" s="731">
        <v>4</v>
      </c>
      <c r="O321" s="731">
        <v>414.56</v>
      </c>
      <c r="P321" s="745">
        <v>2</v>
      </c>
      <c r="Q321" s="732">
        <v>103.64</v>
      </c>
    </row>
    <row r="322" spans="1:17" ht="14.4" customHeight="1" x14ac:dyDescent="0.3">
      <c r="A322" s="726" t="s">
        <v>569</v>
      </c>
      <c r="B322" s="727" t="s">
        <v>5586</v>
      </c>
      <c r="C322" s="727" t="s">
        <v>5764</v>
      </c>
      <c r="D322" s="727" t="s">
        <v>6089</v>
      </c>
      <c r="E322" s="727" t="s">
        <v>5773</v>
      </c>
      <c r="F322" s="731">
        <v>4</v>
      </c>
      <c r="G322" s="731">
        <v>456</v>
      </c>
      <c r="H322" s="731">
        <v>0.66666666666666663</v>
      </c>
      <c r="I322" s="731">
        <v>114</v>
      </c>
      <c r="J322" s="731">
        <v>6</v>
      </c>
      <c r="K322" s="731">
        <v>684</v>
      </c>
      <c r="L322" s="731">
        <v>1</v>
      </c>
      <c r="M322" s="731">
        <v>114</v>
      </c>
      <c r="N322" s="731">
        <v>2</v>
      </c>
      <c r="O322" s="731">
        <v>228</v>
      </c>
      <c r="P322" s="745">
        <v>0.33333333333333331</v>
      </c>
      <c r="Q322" s="732">
        <v>114</v>
      </c>
    </row>
    <row r="323" spans="1:17" ht="14.4" customHeight="1" x14ac:dyDescent="0.3">
      <c r="A323" s="726" t="s">
        <v>569</v>
      </c>
      <c r="B323" s="727" t="s">
        <v>5586</v>
      </c>
      <c r="C323" s="727" t="s">
        <v>5764</v>
      </c>
      <c r="D323" s="727" t="s">
        <v>6090</v>
      </c>
      <c r="E323" s="727" t="s">
        <v>5773</v>
      </c>
      <c r="F323" s="731">
        <v>2</v>
      </c>
      <c r="G323" s="731">
        <v>344.08</v>
      </c>
      <c r="H323" s="731"/>
      <c r="I323" s="731">
        <v>172.04</v>
      </c>
      <c r="J323" s="731"/>
      <c r="K323" s="731"/>
      <c r="L323" s="731"/>
      <c r="M323" s="731"/>
      <c r="N323" s="731"/>
      <c r="O323" s="731"/>
      <c r="P323" s="745"/>
      <c r="Q323" s="732"/>
    </row>
    <row r="324" spans="1:17" ht="14.4" customHeight="1" x14ac:dyDescent="0.3">
      <c r="A324" s="726" t="s">
        <v>569</v>
      </c>
      <c r="B324" s="727" t="s">
        <v>5586</v>
      </c>
      <c r="C324" s="727" t="s">
        <v>5764</v>
      </c>
      <c r="D324" s="727" t="s">
        <v>6091</v>
      </c>
      <c r="E324" s="727" t="s">
        <v>5773</v>
      </c>
      <c r="F324" s="731">
        <v>170</v>
      </c>
      <c r="G324" s="731">
        <v>15327.2</v>
      </c>
      <c r="H324" s="731">
        <v>1.1258278145695364</v>
      </c>
      <c r="I324" s="731">
        <v>90.160000000000011</v>
      </c>
      <c r="J324" s="731">
        <v>151</v>
      </c>
      <c r="K324" s="731">
        <v>13614.16</v>
      </c>
      <c r="L324" s="731">
        <v>1</v>
      </c>
      <c r="M324" s="731">
        <v>90.16</v>
      </c>
      <c r="N324" s="731">
        <v>187</v>
      </c>
      <c r="O324" s="731">
        <v>16859.919999999998</v>
      </c>
      <c r="P324" s="745">
        <v>1.23841059602649</v>
      </c>
      <c r="Q324" s="732">
        <v>90.16</v>
      </c>
    </row>
    <row r="325" spans="1:17" ht="14.4" customHeight="1" x14ac:dyDescent="0.3">
      <c r="A325" s="726" t="s">
        <v>569</v>
      </c>
      <c r="B325" s="727" t="s">
        <v>5586</v>
      </c>
      <c r="C325" s="727" t="s">
        <v>5764</v>
      </c>
      <c r="D325" s="727" t="s">
        <v>6092</v>
      </c>
      <c r="E325" s="727" t="s">
        <v>6093</v>
      </c>
      <c r="F325" s="731">
        <v>5</v>
      </c>
      <c r="G325" s="731">
        <v>1165.9000000000001</v>
      </c>
      <c r="H325" s="731"/>
      <c r="I325" s="731">
        <v>233.18</v>
      </c>
      <c r="J325" s="731"/>
      <c r="K325" s="731"/>
      <c r="L325" s="731"/>
      <c r="M325" s="731"/>
      <c r="N325" s="731"/>
      <c r="O325" s="731"/>
      <c r="P325" s="745"/>
      <c r="Q325" s="732"/>
    </row>
    <row r="326" spans="1:17" ht="14.4" customHeight="1" x14ac:dyDescent="0.3">
      <c r="A326" s="726" t="s">
        <v>569</v>
      </c>
      <c r="B326" s="727" t="s">
        <v>5586</v>
      </c>
      <c r="C326" s="727" t="s">
        <v>5764</v>
      </c>
      <c r="D326" s="727" t="s">
        <v>6094</v>
      </c>
      <c r="E326" s="727" t="s">
        <v>6095</v>
      </c>
      <c r="F326" s="731">
        <v>4</v>
      </c>
      <c r="G326" s="731">
        <v>17808.240000000002</v>
      </c>
      <c r="H326" s="731">
        <v>2</v>
      </c>
      <c r="I326" s="731">
        <v>4452.0600000000004</v>
      </c>
      <c r="J326" s="731">
        <v>2</v>
      </c>
      <c r="K326" s="731">
        <v>8904.1200000000008</v>
      </c>
      <c r="L326" s="731">
        <v>1</v>
      </c>
      <c r="M326" s="731">
        <v>4452.0600000000004</v>
      </c>
      <c r="N326" s="731">
        <v>6</v>
      </c>
      <c r="O326" s="731">
        <v>26712.36</v>
      </c>
      <c r="P326" s="745">
        <v>3</v>
      </c>
      <c r="Q326" s="732">
        <v>4452.0600000000004</v>
      </c>
    </row>
    <row r="327" spans="1:17" ht="14.4" customHeight="1" x14ac:dyDescent="0.3">
      <c r="A327" s="726" t="s">
        <v>569</v>
      </c>
      <c r="B327" s="727" t="s">
        <v>5586</v>
      </c>
      <c r="C327" s="727" t="s">
        <v>5764</v>
      </c>
      <c r="D327" s="727" t="s">
        <v>6096</v>
      </c>
      <c r="E327" s="727" t="s">
        <v>6097</v>
      </c>
      <c r="F327" s="731">
        <v>1</v>
      </c>
      <c r="G327" s="731">
        <v>1831.25</v>
      </c>
      <c r="H327" s="731">
        <v>1</v>
      </c>
      <c r="I327" s="731">
        <v>1831.25</v>
      </c>
      <c r="J327" s="731">
        <v>1</v>
      </c>
      <c r="K327" s="731">
        <v>1831.25</v>
      </c>
      <c r="L327" s="731">
        <v>1</v>
      </c>
      <c r="M327" s="731">
        <v>1831.25</v>
      </c>
      <c r="N327" s="731">
        <v>2</v>
      </c>
      <c r="O327" s="731">
        <v>3662.5</v>
      </c>
      <c r="P327" s="745">
        <v>2</v>
      </c>
      <c r="Q327" s="732">
        <v>1831.25</v>
      </c>
    </row>
    <row r="328" spans="1:17" ht="14.4" customHeight="1" x14ac:dyDescent="0.3">
      <c r="A328" s="726" t="s">
        <v>569</v>
      </c>
      <c r="B328" s="727" t="s">
        <v>5586</v>
      </c>
      <c r="C328" s="727" t="s">
        <v>5764</v>
      </c>
      <c r="D328" s="727" t="s">
        <v>5774</v>
      </c>
      <c r="E328" s="727" t="s">
        <v>5775</v>
      </c>
      <c r="F328" s="731">
        <v>1</v>
      </c>
      <c r="G328" s="731">
        <v>12681.98</v>
      </c>
      <c r="H328" s="731">
        <v>0.5</v>
      </c>
      <c r="I328" s="731">
        <v>12681.98</v>
      </c>
      <c r="J328" s="731">
        <v>2</v>
      </c>
      <c r="K328" s="731">
        <v>25363.96</v>
      </c>
      <c r="L328" s="731">
        <v>1</v>
      </c>
      <c r="M328" s="731">
        <v>12681.98</v>
      </c>
      <c r="N328" s="731">
        <v>2</v>
      </c>
      <c r="O328" s="731">
        <v>25363.96</v>
      </c>
      <c r="P328" s="745">
        <v>1</v>
      </c>
      <c r="Q328" s="732">
        <v>12681.98</v>
      </c>
    </row>
    <row r="329" spans="1:17" ht="14.4" customHeight="1" x14ac:dyDescent="0.3">
      <c r="A329" s="726" t="s">
        <v>569</v>
      </c>
      <c r="B329" s="727" t="s">
        <v>5586</v>
      </c>
      <c r="C329" s="727" t="s">
        <v>5764</v>
      </c>
      <c r="D329" s="727" t="s">
        <v>6098</v>
      </c>
      <c r="E329" s="727" t="s">
        <v>6099</v>
      </c>
      <c r="F329" s="731">
        <v>3</v>
      </c>
      <c r="G329" s="731">
        <v>14706</v>
      </c>
      <c r="H329" s="731">
        <v>0.3</v>
      </c>
      <c r="I329" s="731">
        <v>4902</v>
      </c>
      <c r="J329" s="731">
        <v>10</v>
      </c>
      <c r="K329" s="731">
        <v>49020</v>
      </c>
      <c r="L329" s="731">
        <v>1</v>
      </c>
      <c r="M329" s="731">
        <v>4902</v>
      </c>
      <c r="N329" s="731">
        <v>10</v>
      </c>
      <c r="O329" s="731">
        <v>49020</v>
      </c>
      <c r="P329" s="745">
        <v>1</v>
      </c>
      <c r="Q329" s="732">
        <v>4902</v>
      </c>
    </row>
    <row r="330" spans="1:17" ht="14.4" customHeight="1" x14ac:dyDescent="0.3">
      <c r="A330" s="726" t="s">
        <v>569</v>
      </c>
      <c r="B330" s="727" t="s">
        <v>5586</v>
      </c>
      <c r="C330" s="727" t="s">
        <v>5764</v>
      </c>
      <c r="D330" s="727" t="s">
        <v>6100</v>
      </c>
      <c r="E330" s="727" t="s">
        <v>6101</v>
      </c>
      <c r="F330" s="731">
        <v>1</v>
      </c>
      <c r="G330" s="731">
        <v>4819</v>
      </c>
      <c r="H330" s="731">
        <v>1</v>
      </c>
      <c r="I330" s="731">
        <v>4819</v>
      </c>
      <c r="J330" s="731">
        <v>1</v>
      </c>
      <c r="K330" s="731">
        <v>4819</v>
      </c>
      <c r="L330" s="731">
        <v>1</v>
      </c>
      <c r="M330" s="731">
        <v>4819</v>
      </c>
      <c r="N330" s="731">
        <v>1</v>
      </c>
      <c r="O330" s="731">
        <v>4819</v>
      </c>
      <c r="P330" s="745">
        <v>1</v>
      </c>
      <c r="Q330" s="732">
        <v>4819</v>
      </c>
    </row>
    <row r="331" spans="1:17" ht="14.4" customHeight="1" x14ac:dyDescent="0.3">
      <c r="A331" s="726" t="s">
        <v>569</v>
      </c>
      <c r="B331" s="727" t="s">
        <v>5586</v>
      </c>
      <c r="C331" s="727" t="s">
        <v>5764</v>
      </c>
      <c r="D331" s="727" t="s">
        <v>6102</v>
      </c>
      <c r="E331" s="727" t="s">
        <v>6103</v>
      </c>
      <c r="F331" s="731">
        <v>10</v>
      </c>
      <c r="G331" s="731">
        <v>49900</v>
      </c>
      <c r="H331" s="731">
        <v>0.45454545454545453</v>
      </c>
      <c r="I331" s="731">
        <v>4990</v>
      </c>
      <c r="J331" s="731">
        <v>22</v>
      </c>
      <c r="K331" s="731">
        <v>109780</v>
      </c>
      <c r="L331" s="731">
        <v>1</v>
      </c>
      <c r="M331" s="731">
        <v>4990</v>
      </c>
      <c r="N331" s="731">
        <v>18</v>
      </c>
      <c r="O331" s="731">
        <v>89820</v>
      </c>
      <c r="P331" s="745">
        <v>0.81818181818181823</v>
      </c>
      <c r="Q331" s="732">
        <v>4990</v>
      </c>
    </row>
    <row r="332" spans="1:17" ht="14.4" customHeight="1" x14ac:dyDescent="0.3">
      <c r="A332" s="726" t="s">
        <v>569</v>
      </c>
      <c r="B332" s="727" t="s">
        <v>5586</v>
      </c>
      <c r="C332" s="727" t="s">
        <v>5764</v>
      </c>
      <c r="D332" s="727" t="s">
        <v>6104</v>
      </c>
      <c r="E332" s="727" t="s">
        <v>6105</v>
      </c>
      <c r="F332" s="731">
        <v>2</v>
      </c>
      <c r="G332" s="731">
        <v>2972.3</v>
      </c>
      <c r="H332" s="731">
        <v>0.66666666666666663</v>
      </c>
      <c r="I332" s="731">
        <v>1486.15</v>
      </c>
      <c r="J332" s="731">
        <v>3</v>
      </c>
      <c r="K332" s="731">
        <v>4458.4500000000007</v>
      </c>
      <c r="L332" s="731">
        <v>1</v>
      </c>
      <c r="M332" s="731">
        <v>1486.1500000000003</v>
      </c>
      <c r="N332" s="731">
        <v>3</v>
      </c>
      <c r="O332" s="731">
        <v>4458.4500000000007</v>
      </c>
      <c r="P332" s="745">
        <v>1</v>
      </c>
      <c r="Q332" s="732">
        <v>1486.1500000000003</v>
      </c>
    </row>
    <row r="333" spans="1:17" ht="14.4" customHeight="1" x14ac:dyDescent="0.3">
      <c r="A333" s="726" t="s">
        <v>569</v>
      </c>
      <c r="B333" s="727" t="s">
        <v>5586</v>
      </c>
      <c r="C333" s="727" t="s">
        <v>5764</v>
      </c>
      <c r="D333" s="727" t="s">
        <v>6106</v>
      </c>
      <c r="E333" s="727" t="s">
        <v>6107</v>
      </c>
      <c r="F333" s="731"/>
      <c r="G333" s="731"/>
      <c r="H333" s="731"/>
      <c r="I333" s="731"/>
      <c r="J333" s="731"/>
      <c r="K333" s="731"/>
      <c r="L333" s="731"/>
      <c r="M333" s="731"/>
      <c r="N333" s="731">
        <v>4</v>
      </c>
      <c r="O333" s="731">
        <v>11665.32</v>
      </c>
      <c r="P333" s="745"/>
      <c r="Q333" s="732">
        <v>2916.33</v>
      </c>
    </row>
    <row r="334" spans="1:17" ht="14.4" customHeight="1" x14ac:dyDescent="0.3">
      <c r="A334" s="726" t="s">
        <v>569</v>
      </c>
      <c r="B334" s="727" t="s">
        <v>5586</v>
      </c>
      <c r="C334" s="727" t="s">
        <v>5764</v>
      </c>
      <c r="D334" s="727" t="s">
        <v>6108</v>
      </c>
      <c r="E334" s="727" t="s">
        <v>6109</v>
      </c>
      <c r="F334" s="731">
        <v>1</v>
      </c>
      <c r="G334" s="731">
        <v>1631</v>
      </c>
      <c r="H334" s="731">
        <v>1</v>
      </c>
      <c r="I334" s="731">
        <v>1631</v>
      </c>
      <c r="J334" s="731">
        <v>1</v>
      </c>
      <c r="K334" s="731">
        <v>1631</v>
      </c>
      <c r="L334" s="731">
        <v>1</v>
      </c>
      <c r="M334" s="731">
        <v>1631</v>
      </c>
      <c r="N334" s="731">
        <v>2</v>
      </c>
      <c r="O334" s="731">
        <v>3262</v>
      </c>
      <c r="P334" s="745">
        <v>2</v>
      </c>
      <c r="Q334" s="732">
        <v>1631</v>
      </c>
    </row>
    <row r="335" spans="1:17" ht="14.4" customHeight="1" x14ac:dyDescent="0.3">
      <c r="A335" s="726" t="s">
        <v>569</v>
      </c>
      <c r="B335" s="727" t="s">
        <v>5586</v>
      </c>
      <c r="C335" s="727" t="s">
        <v>5764</v>
      </c>
      <c r="D335" s="727" t="s">
        <v>6110</v>
      </c>
      <c r="E335" s="727" t="s">
        <v>6111</v>
      </c>
      <c r="F335" s="731">
        <v>1</v>
      </c>
      <c r="G335" s="731">
        <v>2834.45</v>
      </c>
      <c r="H335" s="731">
        <v>0.5</v>
      </c>
      <c r="I335" s="731">
        <v>2834.45</v>
      </c>
      <c r="J335" s="731">
        <v>2</v>
      </c>
      <c r="K335" s="731">
        <v>5668.9</v>
      </c>
      <c r="L335" s="731">
        <v>1</v>
      </c>
      <c r="M335" s="731">
        <v>2834.45</v>
      </c>
      <c r="N335" s="731">
        <v>1</v>
      </c>
      <c r="O335" s="731">
        <v>2834.45</v>
      </c>
      <c r="P335" s="745">
        <v>0.5</v>
      </c>
      <c r="Q335" s="732">
        <v>2834.45</v>
      </c>
    </row>
    <row r="336" spans="1:17" ht="14.4" customHeight="1" x14ac:dyDescent="0.3">
      <c r="A336" s="726" t="s">
        <v>569</v>
      </c>
      <c r="B336" s="727" t="s">
        <v>5586</v>
      </c>
      <c r="C336" s="727" t="s">
        <v>5764</v>
      </c>
      <c r="D336" s="727" t="s">
        <v>6112</v>
      </c>
      <c r="E336" s="727" t="s">
        <v>6111</v>
      </c>
      <c r="F336" s="731">
        <v>1</v>
      </c>
      <c r="G336" s="731">
        <v>4301.95</v>
      </c>
      <c r="H336" s="731"/>
      <c r="I336" s="731">
        <v>4301.95</v>
      </c>
      <c r="J336" s="731"/>
      <c r="K336" s="731"/>
      <c r="L336" s="731"/>
      <c r="M336" s="731"/>
      <c r="N336" s="731">
        <v>2</v>
      </c>
      <c r="O336" s="731">
        <v>8603.9</v>
      </c>
      <c r="P336" s="745"/>
      <c r="Q336" s="732">
        <v>4301.95</v>
      </c>
    </row>
    <row r="337" spans="1:17" ht="14.4" customHeight="1" x14ac:dyDescent="0.3">
      <c r="A337" s="726" t="s">
        <v>569</v>
      </c>
      <c r="B337" s="727" t="s">
        <v>5586</v>
      </c>
      <c r="C337" s="727" t="s">
        <v>5764</v>
      </c>
      <c r="D337" s="727" t="s">
        <v>6113</v>
      </c>
      <c r="E337" s="727" t="s">
        <v>6114</v>
      </c>
      <c r="F337" s="731">
        <v>7</v>
      </c>
      <c r="G337" s="731">
        <v>8734.4599999999991</v>
      </c>
      <c r="H337" s="731">
        <v>2.333333333333333</v>
      </c>
      <c r="I337" s="731">
        <v>1247.78</v>
      </c>
      <c r="J337" s="731">
        <v>3</v>
      </c>
      <c r="K337" s="731">
        <v>3743.34</v>
      </c>
      <c r="L337" s="731">
        <v>1</v>
      </c>
      <c r="M337" s="731">
        <v>1247.78</v>
      </c>
      <c r="N337" s="731">
        <v>30</v>
      </c>
      <c r="O337" s="731">
        <v>37433.399999999994</v>
      </c>
      <c r="P337" s="745">
        <v>9.9999999999999982</v>
      </c>
      <c r="Q337" s="732">
        <v>1247.7799999999997</v>
      </c>
    </row>
    <row r="338" spans="1:17" ht="14.4" customHeight="1" x14ac:dyDescent="0.3">
      <c r="A338" s="726" t="s">
        <v>569</v>
      </c>
      <c r="B338" s="727" t="s">
        <v>5586</v>
      </c>
      <c r="C338" s="727" t="s">
        <v>5764</v>
      </c>
      <c r="D338" s="727" t="s">
        <v>6115</v>
      </c>
      <c r="E338" s="727" t="s">
        <v>6114</v>
      </c>
      <c r="F338" s="731">
        <v>15</v>
      </c>
      <c r="G338" s="731">
        <v>21328.35</v>
      </c>
      <c r="H338" s="731">
        <v>0.25</v>
      </c>
      <c r="I338" s="731">
        <v>1421.8899999999999</v>
      </c>
      <c r="J338" s="731">
        <v>60</v>
      </c>
      <c r="K338" s="731">
        <v>85313.4</v>
      </c>
      <c r="L338" s="731">
        <v>1</v>
      </c>
      <c r="M338" s="731">
        <v>1421.8899999999999</v>
      </c>
      <c r="N338" s="731">
        <v>35</v>
      </c>
      <c r="O338" s="731">
        <v>49766.15</v>
      </c>
      <c r="P338" s="745">
        <v>0.58333333333333337</v>
      </c>
      <c r="Q338" s="732">
        <v>1421.89</v>
      </c>
    </row>
    <row r="339" spans="1:17" ht="14.4" customHeight="1" x14ac:dyDescent="0.3">
      <c r="A339" s="726" t="s">
        <v>569</v>
      </c>
      <c r="B339" s="727" t="s">
        <v>5586</v>
      </c>
      <c r="C339" s="727" t="s">
        <v>5764</v>
      </c>
      <c r="D339" s="727" t="s">
        <v>6116</v>
      </c>
      <c r="E339" s="727" t="s">
        <v>6114</v>
      </c>
      <c r="F339" s="731">
        <v>13</v>
      </c>
      <c r="G339" s="731">
        <v>21529.43</v>
      </c>
      <c r="H339" s="731">
        <v>0.43333333333333329</v>
      </c>
      <c r="I339" s="731">
        <v>1656.1100000000001</v>
      </c>
      <c r="J339" s="731">
        <v>30</v>
      </c>
      <c r="K339" s="731">
        <v>49683.3</v>
      </c>
      <c r="L339" s="731">
        <v>1</v>
      </c>
      <c r="M339" s="731">
        <v>1656.1100000000001</v>
      </c>
      <c r="N339" s="731">
        <v>25</v>
      </c>
      <c r="O339" s="731">
        <v>41402.75</v>
      </c>
      <c r="P339" s="745">
        <v>0.83333333333333326</v>
      </c>
      <c r="Q339" s="732">
        <v>1656.11</v>
      </c>
    </row>
    <row r="340" spans="1:17" ht="14.4" customHeight="1" x14ac:dyDescent="0.3">
      <c r="A340" s="726" t="s">
        <v>569</v>
      </c>
      <c r="B340" s="727" t="s">
        <v>5586</v>
      </c>
      <c r="C340" s="727" t="s">
        <v>5764</v>
      </c>
      <c r="D340" s="727" t="s">
        <v>6117</v>
      </c>
      <c r="E340" s="727" t="s">
        <v>6114</v>
      </c>
      <c r="F340" s="731">
        <v>4</v>
      </c>
      <c r="G340" s="731">
        <v>7117.76</v>
      </c>
      <c r="H340" s="731">
        <v>0.66666666666666663</v>
      </c>
      <c r="I340" s="731">
        <v>1779.44</v>
      </c>
      <c r="J340" s="731">
        <v>6</v>
      </c>
      <c r="K340" s="731">
        <v>10676.640000000001</v>
      </c>
      <c r="L340" s="731">
        <v>1</v>
      </c>
      <c r="M340" s="731">
        <v>1779.4400000000003</v>
      </c>
      <c r="N340" s="731">
        <v>2</v>
      </c>
      <c r="O340" s="731">
        <v>3558.88</v>
      </c>
      <c r="P340" s="745">
        <v>0.33333333333333331</v>
      </c>
      <c r="Q340" s="732">
        <v>1779.44</v>
      </c>
    </row>
    <row r="341" spans="1:17" ht="14.4" customHeight="1" x14ac:dyDescent="0.3">
      <c r="A341" s="726" t="s">
        <v>569</v>
      </c>
      <c r="B341" s="727" t="s">
        <v>5586</v>
      </c>
      <c r="C341" s="727" t="s">
        <v>5764</v>
      </c>
      <c r="D341" s="727" t="s">
        <v>5776</v>
      </c>
      <c r="E341" s="727" t="s">
        <v>5777</v>
      </c>
      <c r="F341" s="731">
        <v>54</v>
      </c>
      <c r="G341" s="731">
        <v>76670.28</v>
      </c>
      <c r="H341" s="731">
        <v>0.8571428571428571</v>
      </c>
      <c r="I341" s="731">
        <v>1419.82</v>
      </c>
      <c r="J341" s="731">
        <v>63</v>
      </c>
      <c r="K341" s="731">
        <v>89448.66</v>
      </c>
      <c r="L341" s="731">
        <v>1</v>
      </c>
      <c r="M341" s="731">
        <v>1419.8200000000002</v>
      </c>
      <c r="N341" s="731">
        <v>42</v>
      </c>
      <c r="O341" s="731">
        <v>59632.439999999995</v>
      </c>
      <c r="P341" s="745">
        <v>0.66666666666666663</v>
      </c>
      <c r="Q341" s="732">
        <v>1419.82</v>
      </c>
    </row>
    <row r="342" spans="1:17" ht="14.4" customHeight="1" x14ac:dyDescent="0.3">
      <c r="A342" s="726" t="s">
        <v>569</v>
      </c>
      <c r="B342" s="727" t="s">
        <v>5586</v>
      </c>
      <c r="C342" s="727" t="s">
        <v>5764</v>
      </c>
      <c r="D342" s="727" t="s">
        <v>6118</v>
      </c>
      <c r="E342" s="727" t="s">
        <v>5777</v>
      </c>
      <c r="F342" s="731">
        <v>47</v>
      </c>
      <c r="G342" s="731">
        <v>72722.63</v>
      </c>
      <c r="H342" s="731">
        <v>1.1190476190476191</v>
      </c>
      <c r="I342" s="731">
        <v>1547.2900000000002</v>
      </c>
      <c r="J342" s="731">
        <v>42</v>
      </c>
      <c r="K342" s="731">
        <v>64986.18</v>
      </c>
      <c r="L342" s="731">
        <v>1</v>
      </c>
      <c r="M342" s="731">
        <v>1547.29</v>
      </c>
      <c r="N342" s="731">
        <v>29</v>
      </c>
      <c r="O342" s="731">
        <v>44871.41</v>
      </c>
      <c r="P342" s="745">
        <v>0.69047619047619058</v>
      </c>
      <c r="Q342" s="732">
        <v>1547.2900000000002</v>
      </c>
    </row>
    <row r="343" spans="1:17" ht="14.4" customHeight="1" x14ac:dyDescent="0.3">
      <c r="A343" s="726" t="s">
        <v>569</v>
      </c>
      <c r="B343" s="727" t="s">
        <v>5586</v>
      </c>
      <c r="C343" s="727" t="s">
        <v>5764</v>
      </c>
      <c r="D343" s="727" t="s">
        <v>6119</v>
      </c>
      <c r="E343" s="727" t="s">
        <v>5777</v>
      </c>
      <c r="F343" s="731">
        <v>2</v>
      </c>
      <c r="G343" s="731">
        <v>3289.42</v>
      </c>
      <c r="H343" s="731">
        <v>0.2857142857142857</v>
      </c>
      <c r="I343" s="731">
        <v>1644.71</v>
      </c>
      <c r="J343" s="731">
        <v>7</v>
      </c>
      <c r="K343" s="731">
        <v>11512.970000000001</v>
      </c>
      <c r="L343" s="731">
        <v>1</v>
      </c>
      <c r="M343" s="731">
        <v>1644.7100000000003</v>
      </c>
      <c r="N343" s="731">
        <v>4</v>
      </c>
      <c r="O343" s="731">
        <v>6578.84</v>
      </c>
      <c r="P343" s="745">
        <v>0.5714285714285714</v>
      </c>
      <c r="Q343" s="732">
        <v>1644.71</v>
      </c>
    </row>
    <row r="344" spans="1:17" ht="14.4" customHeight="1" x14ac:dyDescent="0.3">
      <c r="A344" s="726" t="s">
        <v>569</v>
      </c>
      <c r="B344" s="727" t="s">
        <v>5586</v>
      </c>
      <c r="C344" s="727" t="s">
        <v>5764</v>
      </c>
      <c r="D344" s="727" t="s">
        <v>6120</v>
      </c>
      <c r="E344" s="727" t="s">
        <v>5777</v>
      </c>
      <c r="F344" s="731">
        <v>3</v>
      </c>
      <c r="G344" s="731">
        <v>5350.74</v>
      </c>
      <c r="H344" s="731"/>
      <c r="I344" s="731">
        <v>1783.58</v>
      </c>
      <c r="J344" s="731"/>
      <c r="K344" s="731"/>
      <c r="L344" s="731"/>
      <c r="M344" s="731"/>
      <c r="N344" s="731"/>
      <c r="O344" s="731"/>
      <c r="P344" s="745"/>
      <c r="Q344" s="732"/>
    </row>
    <row r="345" spans="1:17" ht="14.4" customHeight="1" x14ac:dyDescent="0.3">
      <c r="A345" s="726" t="s">
        <v>569</v>
      </c>
      <c r="B345" s="727" t="s">
        <v>5586</v>
      </c>
      <c r="C345" s="727" t="s">
        <v>5764</v>
      </c>
      <c r="D345" s="727" t="s">
        <v>6121</v>
      </c>
      <c r="E345" s="727" t="s">
        <v>6122</v>
      </c>
      <c r="F345" s="731">
        <v>85</v>
      </c>
      <c r="G345" s="731">
        <v>67089.650000000009</v>
      </c>
      <c r="H345" s="731">
        <v>0.62043795620437969</v>
      </c>
      <c r="I345" s="731">
        <v>789.29000000000008</v>
      </c>
      <c r="J345" s="731">
        <v>137</v>
      </c>
      <c r="K345" s="731">
        <v>108132.73</v>
      </c>
      <c r="L345" s="731">
        <v>1</v>
      </c>
      <c r="M345" s="731">
        <v>789.29</v>
      </c>
      <c r="N345" s="731">
        <v>163</v>
      </c>
      <c r="O345" s="731">
        <v>128654.27</v>
      </c>
      <c r="P345" s="745">
        <v>1.1897810218978102</v>
      </c>
      <c r="Q345" s="732">
        <v>789.29000000000008</v>
      </c>
    </row>
    <row r="346" spans="1:17" ht="14.4" customHeight="1" x14ac:dyDescent="0.3">
      <c r="A346" s="726" t="s">
        <v>569</v>
      </c>
      <c r="B346" s="727" t="s">
        <v>5586</v>
      </c>
      <c r="C346" s="727" t="s">
        <v>5764</v>
      </c>
      <c r="D346" s="727" t="s">
        <v>6123</v>
      </c>
      <c r="E346" s="727" t="s">
        <v>6124</v>
      </c>
      <c r="F346" s="731">
        <v>1</v>
      </c>
      <c r="G346" s="731">
        <v>2603.5500000000002</v>
      </c>
      <c r="H346" s="731">
        <v>1</v>
      </c>
      <c r="I346" s="731">
        <v>2603.5500000000002</v>
      </c>
      <c r="J346" s="731">
        <v>1</v>
      </c>
      <c r="K346" s="731">
        <v>2603.5500000000002</v>
      </c>
      <c r="L346" s="731">
        <v>1</v>
      </c>
      <c r="M346" s="731">
        <v>2603.5500000000002</v>
      </c>
      <c r="N346" s="731">
        <v>1</v>
      </c>
      <c r="O346" s="731">
        <v>2603.5500000000002</v>
      </c>
      <c r="P346" s="745">
        <v>1</v>
      </c>
      <c r="Q346" s="732">
        <v>2603.5500000000002</v>
      </c>
    </row>
    <row r="347" spans="1:17" ht="14.4" customHeight="1" x14ac:dyDescent="0.3">
      <c r="A347" s="726" t="s">
        <v>569</v>
      </c>
      <c r="B347" s="727" t="s">
        <v>5586</v>
      </c>
      <c r="C347" s="727" t="s">
        <v>5764</v>
      </c>
      <c r="D347" s="727" t="s">
        <v>6125</v>
      </c>
      <c r="E347" s="727" t="s">
        <v>6126</v>
      </c>
      <c r="F347" s="731">
        <v>8</v>
      </c>
      <c r="G347" s="731">
        <v>65780.08</v>
      </c>
      <c r="H347" s="731">
        <v>0.57142857142857151</v>
      </c>
      <c r="I347" s="731">
        <v>8222.51</v>
      </c>
      <c r="J347" s="731">
        <v>14</v>
      </c>
      <c r="K347" s="731">
        <v>115115.13999999998</v>
      </c>
      <c r="L347" s="731">
        <v>1</v>
      </c>
      <c r="M347" s="731">
        <v>8222.5099999999984</v>
      </c>
      <c r="N347" s="731">
        <v>10</v>
      </c>
      <c r="O347" s="731">
        <v>82225.100000000006</v>
      </c>
      <c r="P347" s="745">
        <v>0.71428571428571441</v>
      </c>
      <c r="Q347" s="732">
        <v>8222.51</v>
      </c>
    </row>
    <row r="348" spans="1:17" ht="14.4" customHeight="1" x14ac:dyDescent="0.3">
      <c r="A348" s="726" t="s">
        <v>569</v>
      </c>
      <c r="B348" s="727" t="s">
        <v>5586</v>
      </c>
      <c r="C348" s="727" t="s">
        <v>5764</v>
      </c>
      <c r="D348" s="727" t="s">
        <v>6127</v>
      </c>
      <c r="E348" s="727" t="s">
        <v>6128</v>
      </c>
      <c r="F348" s="731"/>
      <c r="G348" s="731"/>
      <c r="H348" s="731"/>
      <c r="I348" s="731"/>
      <c r="J348" s="731"/>
      <c r="K348" s="731"/>
      <c r="L348" s="731"/>
      <c r="M348" s="731"/>
      <c r="N348" s="731">
        <v>3</v>
      </c>
      <c r="O348" s="731">
        <v>966.62999999999988</v>
      </c>
      <c r="P348" s="745"/>
      <c r="Q348" s="732">
        <v>322.20999999999998</v>
      </c>
    </row>
    <row r="349" spans="1:17" ht="14.4" customHeight="1" x14ac:dyDescent="0.3">
      <c r="A349" s="726" t="s">
        <v>569</v>
      </c>
      <c r="B349" s="727" t="s">
        <v>5586</v>
      </c>
      <c r="C349" s="727" t="s">
        <v>5764</v>
      </c>
      <c r="D349" s="727" t="s">
        <v>6129</v>
      </c>
      <c r="E349" s="727" t="s">
        <v>5777</v>
      </c>
      <c r="F349" s="731">
        <v>35</v>
      </c>
      <c r="G349" s="731">
        <v>44615.55</v>
      </c>
      <c r="H349" s="731">
        <v>0.56451612903225801</v>
      </c>
      <c r="I349" s="731">
        <v>1274.73</v>
      </c>
      <c r="J349" s="731">
        <v>62</v>
      </c>
      <c r="K349" s="731">
        <v>79033.260000000009</v>
      </c>
      <c r="L349" s="731">
        <v>1</v>
      </c>
      <c r="M349" s="731">
        <v>1274.7300000000002</v>
      </c>
      <c r="N349" s="731">
        <v>32</v>
      </c>
      <c r="O349" s="731">
        <v>40791.360000000001</v>
      </c>
      <c r="P349" s="745">
        <v>0.5161290322580645</v>
      </c>
      <c r="Q349" s="732">
        <v>1274.73</v>
      </c>
    </row>
    <row r="350" spans="1:17" ht="14.4" customHeight="1" x14ac:dyDescent="0.3">
      <c r="A350" s="726" t="s">
        <v>569</v>
      </c>
      <c r="B350" s="727" t="s">
        <v>5586</v>
      </c>
      <c r="C350" s="727" t="s">
        <v>5764</v>
      </c>
      <c r="D350" s="727" t="s">
        <v>6130</v>
      </c>
      <c r="E350" s="727" t="s">
        <v>6131</v>
      </c>
      <c r="F350" s="731">
        <v>5</v>
      </c>
      <c r="G350" s="731">
        <v>63202.650000000009</v>
      </c>
      <c r="H350" s="731">
        <v>0.625</v>
      </c>
      <c r="I350" s="731">
        <v>12640.530000000002</v>
      </c>
      <c r="J350" s="731">
        <v>8</v>
      </c>
      <c r="K350" s="731">
        <v>101124.24</v>
      </c>
      <c r="L350" s="731">
        <v>1</v>
      </c>
      <c r="M350" s="731">
        <v>12640.53</v>
      </c>
      <c r="N350" s="731">
        <v>3</v>
      </c>
      <c r="O350" s="731">
        <v>37921.590000000004</v>
      </c>
      <c r="P350" s="745">
        <v>0.375</v>
      </c>
      <c r="Q350" s="732">
        <v>12640.53</v>
      </c>
    </row>
    <row r="351" spans="1:17" ht="14.4" customHeight="1" x14ac:dyDescent="0.3">
      <c r="A351" s="726" t="s">
        <v>569</v>
      </c>
      <c r="B351" s="727" t="s">
        <v>5586</v>
      </c>
      <c r="C351" s="727" t="s">
        <v>5764</v>
      </c>
      <c r="D351" s="727" t="s">
        <v>6132</v>
      </c>
      <c r="E351" s="727" t="s">
        <v>6133</v>
      </c>
      <c r="F351" s="731">
        <v>2</v>
      </c>
      <c r="G351" s="731">
        <v>2097.6</v>
      </c>
      <c r="H351" s="731"/>
      <c r="I351" s="731">
        <v>1048.8</v>
      </c>
      <c r="J351" s="731"/>
      <c r="K351" s="731"/>
      <c r="L351" s="731"/>
      <c r="M351" s="731"/>
      <c r="N351" s="731"/>
      <c r="O351" s="731"/>
      <c r="P351" s="745"/>
      <c r="Q351" s="732"/>
    </row>
    <row r="352" spans="1:17" ht="14.4" customHeight="1" x14ac:dyDescent="0.3">
      <c r="A352" s="726" t="s">
        <v>569</v>
      </c>
      <c r="B352" s="727" t="s">
        <v>5586</v>
      </c>
      <c r="C352" s="727" t="s">
        <v>5764</v>
      </c>
      <c r="D352" s="727" t="s">
        <v>6134</v>
      </c>
      <c r="E352" s="727" t="s">
        <v>6135</v>
      </c>
      <c r="F352" s="731">
        <v>2</v>
      </c>
      <c r="G352" s="731">
        <v>24903.82</v>
      </c>
      <c r="H352" s="731">
        <v>1</v>
      </c>
      <c r="I352" s="731">
        <v>12451.91</v>
      </c>
      <c r="J352" s="731">
        <v>2</v>
      </c>
      <c r="K352" s="731">
        <v>24903.82</v>
      </c>
      <c r="L352" s="731">
        <v>1</v>
      </c>
      <c r="M352" s="731">
        <v>12451.91</v>
      </c>
      <c r="N352" s="731">
        <v>1</v>
      </c>
      <c r="O352" s="731">
        <v>12451.91</v>
      </c>
      <c r="P352" s="745">
        <v>0.5</v>
      </c>
      <c r="Q352" s="732">
        <v>12451.91</v>
      </c>
    </row>
    <row r="353" spans="1:17" ht="14.4" customHeight="1" x14ac:dyDescent="0.3">
      <c r="A353" s="726" t="s">
        <v>569</v>
      </c>
      <c r="B353" s="727" t="s">
        <v>5586</v>
      </c>
      <c r="C353" s="727" t="s">
        <v>5764</v>
      </c>
      <c r="D353" s="727" t="s">
        <v>6136</v>
      </c>
      <c r="E353" s="727" t="s">
        <v>6135</v>
      </c>
      <c r="F353" s="731">
        <v>1</v>
      </c>
      <c r="G353" s="731">
        <v>13282.04</v>
      </c>
      <c r="H353" s="731">
        <v>0.33333333333333331</v>
      </c>
      <c r="I353" s="731">
        <v>13282.04</v>
      </c>
      <c r="J353" s="731">
        <v>3</v>
      </c>
      <c r="K353" s="731">
        <v>39846.120000000003</v>
      </c>
      <c r="L353" s="731">
        <v>1</v>
      </c>
      <c r="M353" s="731">
        <v>13282.04</v>
      </c>
      <c r="N353" s="731">
        <v>2</v>
      </c>
      <c r="O353" s="731">
        <v>26564.080000000002</v>
      </c>
      <c r="P353" s="745">
        <v>0.66666666666666663</v>
      </c>
      <c r="Q353" s="732">
        <v>13282.04</v>
      </c>
    </row>
    <row r="354" spans="1:17" ht="14.4" customHeight="1" x14ac:dyDescent="0.3">
      <c r="A354" s="726" t="s">
        <v>569</v>
      </c>
      <c r="B354" s="727" t="s">
        <v>5586</v>
      </c>
      <c r="C354" s="727" t="s">
        <v>5764</v>
      </c>
      <c r="D354" s="727" t="s">
        <v>6137</v>
      </c>
      <c r="E354" s="727" t="s">
        <v>6133</v>
      </c>
      <c r="F354" s="731">
        <v>7</v>
      </c>
      <c r="G354" s="731">
        <v>8904</v>
      </c>
      <c r="H354" s="731">
        <v>1.4</v>
      </c>
      <c r="I354" s="731">
        <v>1272</v>
      </c>
      <c r="J354" s="731">
        <v>5</v>
      </c>
      <c r="K354" s="731">
        <v>6360</v>
      </c>
      <c r="L354" s="731">
        <v>1</v>
      </c>
      <c r="M354" s="731">
        <v>1272</v>
      </c>
      <c r="N354" s="731">
        <v>6</v>
      </c>
      <c r="O354" s="731">
        <v>7632</v>
      </c>
      <c r="P354" s="745">
        <v>1.2</v>
      </c>
      <c r="Q354" s="732">
        <v>1272</v>
      </c>
    </row>
    <row r="355" spans="1:17" ht="14.4" customHeight="1" x14ac:dyDescent="0.3">
      <c r="A355" s="726" t="s">
        <v>569</v>
      </c>
      <c r="B355" s="727" t="s">
        <v>5586</v>
      </c>
      <c r="C355" s="727" t="s">
        <v>5764</v>
      </c>
      <c r="D355" s="727" t="s">
        <v>6138</v>
      </c>
      <c r="E355" s="727" t="s">
        <v>6139</v>
      </c>
      <c r="F355" s="731">
        <v>1</v>
      </c>
      <c r="G355" s="731">
        <v>10628.95</v>
      </c>
      <c r="H355" s="731">
        <v>0.5</v>
      </c>
      <c r="I355" s="731">
        <v>10628.95</v>
      </c>
      <c r="J355" s="731">
        <v>2</v>
      </c>
      <c r="K355" s="731">
        <v>21257.9</v>
      </c>
      <c r="L355" s="731">
        <v>1</v>
      </c>
      <c r="M355" s="731">
        <v>10628.95</v>
      </c>
      <c r="N355" s="731"/>
      <c r="O355" s="731"/>
      <c r="P355" s="745"/>
      <c r="Q355" s="732"/>
    </row>
    <row r="356" spans="1:17" ht="14.4" customHeight="1" x14ac:dyDescent="0.3">
      <c r="A356" s="726" t="s">
        <v>569</v>
      </c>
      <c r="B356" s="727" t="s">
        <v>5586</v>
      </c>
      <c r="C356" s="727" t="s">
        <v>5764</v>
      </c>
      <c r="D356" s="727" t="s">
        <v>6140</v>
      </c>
      <c r="E356" s="727" t="s">
        <v>6141</v>
      </c>
      <c r="F356" s="731">
        <v>1</v>
      </c>
      <c r="G356" s="731">
        <v>37159</v>
      </c>
      <c r="H356" s="731">
        <v>1</v>
      </c>
      <c r="I356" s="731">
        <v>37159</v>
      </c>
      <c r="J356" s="731">
        <v>1</v>
      </c>
      <c r="K356" s="731">
        <v>37159</v>
      </c>
      <c r="L356" s="731">
        <v>1</v>
      </c>
      <c r="M356" s="731">
        <v>37159</v>
      </c>
      <c r="N356" s="731">
        <v>2</v>
      </c>
      <c r="O356" s="731">
        <v>74318</v>
      </c>
      <c r="P356" s="745">
        <v>2</v>
      </c>
      <c r="Q356" s="732">
        <v>37159</v>
      </c>
    </row>
    <row r="357" spans="1:17" ht="14.4" customHeight="1" x14ac:dyDescent="0.3">
      <c r="A357" s="726" t="s">
        <v>569</v>
      </c>
      <c r="B357" s="727" t="s">
        <v>5586</v>
      </c>
      <c r="C357" s="727" t="s">
        <v>5764</v>
      </c>
      <c r="D357" s="727" t="s">
        <v>6142</v>
      </c>
      <c r="E357" s="727" t="s">
        <v>6143</v>
      </c>
      <c r="F357" s="731">
        <v>1</v>
      </c>
      <c r="G357" s="731">
        <v>9986</v>
      </c>
      <c r="H357" s="731">
        <v>1</v>
      </c>
      <c r="I357" s="731">
        <v>9986</v>
      </c>
      <c r="J357" s="731">
        <v>1</v>
      </c>
      <c r="K357" s="731">
        <v>9986</v>
      </c>
      <c r="L357" s="731">
        <v>1</v>
      </c>
      <c r="M357" s="731">
        <v>9986</v>
      </c>
      <c r="N357" s="731">
        <v>2</v>
      </c>
      <c r="O357" s="731">
        <v>19972</v>
      </c>
      <c r="P357" s="745">
        <v>2</v>
      </c>
      <c r="Q357" s="732">
        <v>9986</v>
      </c>
    </row>
    <row r="358" spans="1:17" ht="14.4" customHeight="1" x14ac:dyDescent="0.3">
      <c r="A358" s="726" t="s">
        <v>569</v>
      </c>
      <c r="B358" s="727" t="s">
        <v>5586</v>
      </c>
      <c r="C358" s="727" t="s">
        <v>5764</v>
      </c>
      <c r="D358" s="727" t="s">
        <v>6144</v>
      </c>
      <c r="E358" s="727" t="s">
        <v>6145</v>
      </c>
      <c r="F358" s="731">
        <v>1</v>
      </c>
      <c r="G358" s="731">
        <v>2347</v>
      </c>
      <c r="H358" s="731">
        <v>1</v>
      </c>
      <c r="I358" s="731">
        <v>2347</v>
      </c>
      <c r="J358" s="731">
        <v>1</v>
      </c>
      <c r="K358" s="731">
        <v>2347</v>
      </c>
      <c r="L358" s="731">
        <v>1</v>
      </c>
      <c r="M358" s="731">
        <v>2347</v>
      </c>
      <c r="N358" s="731">
        <v>1</v>
      </c>
      <c r="O358" s="731">
        <v>2347</v>
      </c>
      <c r="P358" s="745">
        <v>1</v>
      </c>
      <c r="Q358" s="732">
        <v>2347</v>
      </c>
    </row>
    <row r="359" spans="1:17" ht="14.4" customHeight="1" x14ac:dyDescent="0.3">
      <c r="A359" s="726" t="s">
        <v>569</v>
      </c>
      <c r="B359" s="727" t="s">
        <v>5586</v>
      </c>
      <c r="C359" s="727" t="s">
        <v>5764</v>
      </c>
      <c r="D359" s="727" t="s">
        <v>6146</v>
      </c>
      <c r="E359" s="727" t="s">
        <v>6147</v>
      </c>
      <c r="F359" s="731">
        <v>0</v>
      </c>
      <c r="G359" s="731">
        <v>0</v>
      </c>
      <c r="H359" s="731"/>
      <c r="I359" s="731"/>
      <c r="J359" s="731"/>
      <c r="K359" s="731"/>
      <c r="L359" s="731"/>
      <c r="M359" s="731"/>
      <c r="N359" s="731">
        <v>1</v>
      </c>
      <c r="O359" s="731">
        <v>6086</v>
      </c>
      <c r="P359" s="745"/>
      <c r="Q359" s="732">
        <v>6086</v>
      </c>
    </row>
    <row r="360" spans="1:17" ht="14.4" customHeight="1" x14ac:dyDescent="0.3">
      <c r="A360" s="726" t="s">
        <v>569</v>
      </c>
      <c r="B360" s="727" t="s">
        <v>5586</v>
      </c>
      <c r="C360" s="727" t="s">
        <v>5764</v>
      </c>
      <c r="D360" s="727" t="s">
        <v>6148</v>
      </c>
      <c r="E360" s="727" t="s">
        <v>6149</v>
      </c>
      <c r="F360" s="731">
        <v>10</v>
      </c>
      <c r="G360" s="731">
        <v>10952.3</v>
      </c>
      <c r="H360" s="731">
        <v>1.6666666666666667</v>
      </c>
      <c r="I360" s="731">
        <v>1095.23</v>
      </c>
      <c r="J360" s="731">
        <v>6</v>
      </c>
      <c r="K360" s="731">
        <v>6571.3799999999992</v>
      </c>
      <c r="L360" s="731">
        <v>1</v>
      </c>
      <c r="M360" s="731">
        <v>1095.2299999999998</v>
      </c>
      <c r="N360" s="731">
        <v>10</v>
      </c>
      <c r="O360" s="731">
        <v>10952.3</v>
      </c>
      <c r="P360" s="745">
        <v>1.6666666666666667</v>
      </c>
      <c r="Q360" s="732">
        <v>1095.23</v>
      </c>
    </row>
    <row r="361" spans="1:17" ht="14.4" customHeight="1" x14ac:dyDescent="0.3">
      <c r="A361" s="726" t="s">
        <v>569</v>
      </c>
      <c r="B361" s="727" t="s">
        <v>5586</v>
      </c>
      <c r="C361" s="727" t="s">
        <v>5764</v>
      </c>
      <c r="D361" s="727" t="s">
        <v>6150</v>
      </c>
      <c r="E361" s="727" t="s">
        <v>6151</v>
      </c>
      <c r="F361" s="731">
        <v>4</v>
      </c>
      <c r="G361" s="731">
        <v>46696</v>
      </c>
      <c r="H361" s="731"/>
      <c r="I361" s="731">
        <v>11674</v>
      </c>
      <c r="J361" s="731"/>
      <c r="K361" s="731"/>
      <c r="L361" s="731"/>
      <c r="M361" s="731"/>
      <c r="N361" s="731">
        <v>2</v>
      </c>
      <c r="O361" s="731">
        <v>23348</v>
      </c>
      <c r="P361" s="745"/>
      <c r="Q361" s="732">
        <v>11674</v>
      </c>
    </row>
    <row r="362" spans="1:17" ht="14.4" customHeight="1" x14ac:dyDescent="0.3">
      <c r="A362" s="726" t="s">
        <v>569</v>
      </c>
      <c r="B362" s="727" t="s">
        <v>5586</v>
      </c>
      <c r="C362" s="727" t="s">
        <v>5764</v>
      </c>
      <c r="D362" s="727" t="s">
        <v>6152</v>
      </c>
      <c r="E362" s="727" t="s">
        <v>6153</v>
      </c>
      <c r="F362" s="731">
        <v>24</v>
      </c>
      <c r="G362" s="731">
        <v>21664.080000000002</v>
      </c>
      <c r="H362" s="731">
        <v>1.6</v>
      </c>
      <c r="I362" s="731">
        <v>902.67000000000007</v>
      </c>
      <c r="J362" s="731">
        <v>15</v>
      </c>
      <c r="K362" s="731">
        <v>13540.050000000001</v>
      </c>
      <c r="L362" s="731">
        <v>1</v>
      </c>
      <c r="M362" s="731">
        <v>902.67000000000007</v>
      </c>
      <c r="N362" s="731">
        <v>25</v>
      </c>
      <c r="O362" s="731">
        <v>22566.75</v>
      </c>
      <c r="P362" s="745">
        <v>1.6666666666666665</v>
      </c>
      <c r="Q362" s="732">
        <v>902.67</v>
      </c>
    </row>
    <row r="363" spans="1:17" ht="14.4" customHeight="1" x14ac:dyDescent="0.3">
      <c r="A363" s="726" t="s">
        <v>569</v>
      </c>
      <c r="B363" s="727" t="s">
        <v>5586</v>
      </c>
      <c r="C363" s="727" t="s">
        <v>5764</v>
      </c>
      <c r="D363" s="727" t="s">
        <v>6154</v>
      </c>
      <c r="E363" s="727" t="s">
        <v>6153</v>
      </c>
      <c r="F363" s="731">
        <v>24</v>
      </c>
      <c r="G363" s="731">
        <v>24706.080000000002</v>
      </c>
      <c r="H363" s="731">
        <v>2.4</v>
      </c>
      <c r="I363" s="731">
        <v>1029.42</v>
      </c>
      <c r="J363" s="731">
        <v>10</v>
      </c>
      <c r="K363" s="731">
        <v>10294.200000000001</v>
      </c>
      <c r="L363" s="731">
        <v>1</v>
      </c>
      <c r="M363" s="731">
        <v>1029.42</v>
      </c>
      <c r="N363" s="731">
        <v>14</v>
      </c>
      <c r="O363" s="731">
        <v>14411.880000000001</v>
      </c>
      <c r="P363" s="745">
        <v>1.4</v>
      </c>
      <c r="Q363" s="732">
        <v>1029.42</v>
      </c>
    </row>
    <row r="364" spans="1:17" ht="14.4" customHeight="1" x14ac:dyDescent="0.3">
      <c r="A364" s="726" t="s">
        <v>569</v>
      </c>
      <c r="B364" s="727" t="s">
        <v>5586</v>
      </c>
      <c r="C364" s="727" t="s">
        <v>5764</v>
      </c>
      <c r="D364" s="727" t="s">
        <v>6155</v>
      </c>
      <c r="E364" s="727" t="s">
        <v>6156</v>
      </c>
      <c r="F364" s="731">
        <v>2</v>
      </c>
      <c r="G364" s="731">
        <v>2074.38</v>
      </c>
      <c r="H364" s="731"/>
      <c r="I364" s="731">
        <v>1037.19</v>
      </c>
      <c r="J364" s="731"/>
      <c r="K364" s="731"/>
      <c r="L364" s="731"/>
      <c r="M364" s="731"/>
      <c r="N364" s="731">
        <v>1</v>
      </c>
      <c r="O364" s="731">
        <v>1037.19</v>
      </c>
      <c r="P364" s="745"/>
      <c r="Q364" s="732">
        <v>1037.19</v>
      </c>
    </row>
    <row r="365" spans="1:17" ht="14.4" customHeight="1" x14ac:dyDescent="0.3">
      <c r="A365" s="726" t="s">
        <v>569</v>
      </c>
      <c r="B365" s="727" t="s">
        <v>5586</v>
      </c>
      <c r="C365" s="727" t="s">
        <v>5764</v>
      </c>
      <c r="D365" s="727" t="s">
        <v>6157</v>
      </c>
      <c r="E365" s="727" t="s">
        <v>6158</v>
      </c>
      <c r="F365" s="731">
        <v>10</v>
      </c>
      <c r="G365" s="731">
        <v>95044.9</v>
      </c>
      <c r="H365" s="731">
        <v>1.6666666666666667</v>
      </c>
      <c r="I365" s="731">
        <v>9504.49</v>
      </c>
      <c r="J365" s="731">
        <v>6</v>
      </c>
      <c r="K365" s="731">
        <v>57026.939999999995</v>
      </c>
      <c r="L365" s="731">
        <v>1</v>
      </c>
      <c r="M365" s="731">
        <v>9504.49</v>
      </c>
      <c r="N365" s="731">
        <v>8</v>
      </c>
      <c r="O365" s="731">
        <v>76035.92</v>
      </c>
      <c r="P365" s="745">
        <v>1.3333333333333335</v>
      </c>
      <c r="Q365" s="732">
        <v>9504.49</v>
      </c>
    </row>
    <row r="366" spans="1:17" ht="14.4" customHeight="1" x14ac:dyDescent="0.3">
      <c r="A366" s="726" t="s">
        <v>569</v>
      </c>
      <c r="B366" s="727" t="s">
        <v>5586</v>
      </c>
      <c r="C366" s="727" t="s">
        <v>5764</v>
      </c>
      <c r="D366" s="727" t="s">
        <v>6159</v>
      </c>
      <c r="E366" s="727" t="s">
        <v>6160</v>
      </c>
      <c r="F366" s="731"/>
      <c r="G366" s="731"/>
      <c r="H366" s="731"/>
      <c r="I366" s="731"/>
      <c r="J366" s="731"/>
      <c r="K366" s="731"/>
      <c r="L366" s="731"/>
      <c r="M366" s="731"/>
      <c r="N366" s="731">
        <v>1</v>
      </c>
      <c r="O366" s="731">
        <v>28950</v>
      </c>
      <c r="P366" s="745"/>
      <c r="Q366" s="732">
        <v>28950</v>
      </c>
    </row>
    <row r="367" spans="1:17" ht="14.4" customHeight="1" x14ac:dyDescent="0.3">
      <c r="A367" s="726" t="s">
        <v>569</v>
      </c>
      <c r="B367" s="727" t="s">
        <v>5586</v>
      </c>
      <c r="C367" s="727" t="s">
        <v>5764</v>
      </c>
      <c r="D367" s="727" t="s">
        <v>6161</v>
      </c>
      <c r="E367" s="727" t="s">
        <v>6162</v>
      </c>
      <c r="F367" s="731">
        <v>3</v>
      </c>
      <c r="G367" s="731">
        <v>7331.25</v>
      </c>
      <c r="H367" s="731"/>
      <c r="I367" s="731">
        <v>2443.75</v>
      </c>
      <c r="J367" s="731"/>
      <c r="K367" s="731"/>
      <c r="L367" s="731"/>
      <c r="M367" s="731"/>
      <c r="N367" s="731"/>
      <c r="O367" s="731"/>
      <c r="P367" s="745"/>
      <c r="Q367" s="732"/>
    </row>
    <row r="368" spans="1:17" ht="14.4" customHeight="1" x14ac:dyDescent="0.3">
      <c r="A368" s="726" t="s">
        <v>569</v>
      </c>
      <c r="B368" s="727" t="s">
        <v>5586</v>
      </c>
      <c r="C368" s="727" t="s">
        <v>5764</v>
      </c>
      <c r="D368" s="727" t="s">
        <v>6163</v>
      </c>
      <c r="E368" s="727" t="s">
        <v>6164</v>
      </c>
      <c r="F368" s="731">
        <v>2</v>
      </c>
      <c r="G368" s="731">
        <v>18938.5</v>
      </c>
      <c r="H368" s="731">
        <v>1</v>
      </c>
      <c r="I368" s="731">
        <v>9469.25</v>
      </c>
      <c r="J368" s="731">
        <v>2</v>
      </c>
      <c r="K368" s="731">
        <v>18938.5</v>
      </c>
      <c r="L368" s="731">
        <v>1</v>
      </c>
      <c r="M368" s="731">
        <v>9469.25</v>
      </c>
      <c r="N368" s="731">
        <v>2</v>
      </c>
      <c r="O368" s="731">
        <v>18938.5</v>
      </c>
      <c r="P368" s="745">
        <v>1</v>
      </c>
      <c r="Q368" s="732">
        <v>9469.25</v>
      </c>
    </row>
    <row r="369" spans="1:17" ht="14.4" customHeight="1" x14ac:dyDescent="0.3">
      <c r="A369" s="726" t="s">
        <v>569</v>
      </c>
      <c r="B369" s="727" t="s">
        <v>5586</v>
      </c>
      <c r="C369" s="727" t="s">
        <v>5764</v>
      </c>
      <c r="D369" s="727" t="s">
        <v>6165</v>
      </c>
      <c r="E369" s="727" t="s">
        <v>6166</v>
      </c>
      <c r="F369" s="731">
        <v>1</v>
      </c>
      <c r="G369" s="731">
        <v>9750.11</v>
      </c>
      <c r="H369" s="731"/>
      <c r="I369" s="731">
        <v>9750.11</v>
      </c>
      <c r="J369" s="731"/>
      <c r="K369" s="731"/>
      <c r="L369" s="731"/>
      <c r="M369" s="731"/>
      <c r="N369" s="731">
        <v>1</v>
      </c>
      <c r="O369" s="731">
        <v>9750.11</v>
      </c>
      <c r="P369" s="745"/>
      <c r="Q369" s="732">
        <v>9750.11</v>
      </c>
    </row>
    <row r="370" spans="1:17" ht="14.4" customHeight="1" x14ac:dyDescent="0.3">
      <c r="A370" s="726" t="s">
        <v>569</v>
      </c>
      <c r="B370" s="727" t="s">
        <v>5586</v>
      </c>
      <c r="C370" s="727" t="s">
        <v>5764</v>
      </c>
      <c r="D370" s="727" t="s">
        <v>6167</v>
      </c>
      <c r="E370" s="727" t="s">
        <v>6168</v>
      </c>
      <c r="F370" s="731">
        <v>2</v>
      </c>
      <c r="G370" s="731">
        <v>18370.580000000002</v>
      </c>
      <c r="H370" s="731">
        <v>0.66666666666666663</v>
      </c>
      <c r="I370" s="731">
        <v>9185.2900000000009</v>
      </c>
      <c r="J370" s="731">
        <v>3</v>
      </c>
      <c r="K370" s="731">
        <v>27555.870000000003</v>
      </c>
      <c r="L370" s="731">
        <v>1</v>
      </c>
      <c r="M370" s="731">
        <v>9185.2900000000009</v>
      </c>
      <c r="N370" s="731">
        <v>11</v>
      </c>
      <c r="O370" s="731">
        <v>101038.19</v>
      </c>
      <c r="P370" s="745">
        <v>3.6666666666666665</v>
      </c>
      <c r="Q370" s="732">
        <v>9185.2900000000009</v>
      </c>
    </row>
    <row r="371" spans="1:17" ht="14.4" customHeight="1" x14ac:dyDescent="0.3">
      <c r="A371" s="726" t="s">
        <v>569</v>
      </c>
      <c r="B371" s="727" t="s">
        <v>5586</v>
      </c>
      <c r="C371" s="727" t="s">
        <v>5764</v>
      </c>
      <c r="D371" s="727" t="s">
        <v>6169</v>
      </c>
      <c r="E371" s="727" t="s">
        <v>6170</v>
      </c>
      <c r="F371" s="731"/>
      <c r="G371" s="731"/>
      <c r="H371" s="731"/>
      <c r="I371" s="731"/>
      <c r="J371" s="731">
        <v>2</v>
      </c>
      <c r="K371" s="731">
        <v>1224.98</v>
      </c>
      <c r="L371" s="731">
        <v>1</v>
      </c>
      <c r="M371" s="731">
        <v>612.49</v>
      </c>
      <c r="N371" s="731"/>
      <c r="O371" s="731"/>
      <c r="P371" s="745"/>
      <c r="Q371" s="732"/>
    </row>
    <row r="372" spans="1:17" ht="14.4" customHeight="1" x14ac:dyDescent="0.3">
      <c r="A372" s="726" t="s">
        <v>569</v>
      </c>
      <c r="B372" s="727" t="s">
        <v>5586</v>
      </c>
      <c r="C372" s="727" t="s">
        <v>5764</v>
      </c>
      <c r="D372" s="727" t="s">
        <v>6171</v>
      </c>
      <c r="E372" s="727" t="s">
        <v>6170</v>
      </c>
      <c r="F372" s="731"/>
      <c r="G372" s="731"/>
      <c r="H372" s="731"/>
      <c r="I372" s="731"/>
      <c r="J372" s="731">
        <v>1</v>
      </c>
      <c r="K372" s="731">
        <v>633.22</v>
      </c>
      <c r="L372" s="731">
        <v>1</v>
      </c>
      <c r="M372" s="731">
        <v>633.22</v>
      </c>
      <c r="N372" s="731"/>
      <c r="O372" s="731"/>
      <c r="P372" s="745"/>
      <c r="Q372" s="732"/>
    </row>
    <row r="373" spans="1:17" ht="14.4" customHeight="1" x14ac:dyDescent="0.3">
      <c r="A373" s="726" t="s">
        <v>569</v>
      </c>
      <c r="B373" s="727" t="s">
        <v>5586</v>
      </c>
      <c r="C373" s="727" t="s">
        <v>5764</v>
      </c>
      <c r="D373" s="727" t="s">
        <v>6172</v>
      </c>
      <c r="E373" s="727" t="s">
        <v>6170</v>
      </c>
      <c r="F373" s="731">
        <v>2</v>
      </c>
      <c r="G373" s="731">
        <v>1301.68</v>
      </c>
      <c r="H373" s="731"/>
      <c r="I373" s="731">
        <v>650.84</v>
      </c>
      <c r="J373" s="731"/>
      <c r="K373" s="731"/>
      <c r="L373" s="731"/>
      <c r="M373" s="731"/>
      <c r="N373" s="731"/>
      <c r="O373" s="731"/>
      <c r="P373" s="745"/>
      <c r="Q373" s="732"/>
    </row>
    <row r="374" spans="1:17" ht="14.4" customHeight="1" x14ac:dyDescent="0.3">
      <c r="A374" s="726" t="s">
        <v>569</v>
      </c>
      <c r="B374" s="727" t="s">
        <v>5586</v>
      </c>
      <c r="C374" s="727" t="s">
        <v>5764</v>
      </c>
      <c r="D374" s="727" t="s">
        <v>6173</v>
      </c>
      <c r="E374" s="727" t="s">
        <v>6170</v>
      </c>
      <c r="F374" s="731">
        <v>5</v>
      </c>
      <c r="G374" s="731">
        <v>3445.9</v>
      </c>
      <c r="H374" s="731"/>
      <c r="I374" s="731">
        <v>689.18000000000006</v>
      </c>
      <c r="J374" s="731"/>
      <c r="K374" s="731"/>
      <c r="L374" s="731"/>
      <c r="M374" s="731"/>
      <c r="N374" s="731">
        <v>2</v>
      </c>
      <c r="O374" s="731">
        <v>1378.36</v>
      </c>
      <c r="P374" s="745"/>
      <c r="Q374" s="732">
        <v>689.18</v>
      </c>
    </row>
    <row r="375" spans="1:17" ht="14.4" customHeight="1" x14ac:dyDescent="0.3">
      <c r="A375" s="726" t="s">
        <v>569</v>
      </c>
      <c r="B375" s="727" t="s">
        <v>5586</v>
      </c>
      <c r="C375" s="727" t="s">
        <v>5764</v>
      </c>
      <c r="D375" s="727" t="s">
        <v>6174</v>
      </c>
      <c r="E375" s="727" t="s">
        <v>6175</v>
      </c>
      <c r="F375" s="731"/>
      <c r="G375" s="731"/>
      <c r="H375" s="731"/>
      <c r="I375" s="731"/>
      <c r="J375" s="731">
        <v>7</v>
      </c>
      <c r="K375" s="731">
        <v>6253.4500000000007</v>
      </c>
      <c r="L375" s="731">
        <v>1</v>
      </c>
      <c r="M375" s="731">
        <v>893.35000000000014</v>
      </c>
      <c r="N375" s="731">
        <v>1</v>
      </c>
      <c r="O375" s="731">
        <v>893.35</v>
      </c>
      <c r="P375" s="745">
        <v>0.14285714285714285</v>
      </c>
      <c r="Q375" s="732">
        <v>893.35</v>
      </c>
    </row>
    <row r="376" spans="1:17" ht="14.4" customHeight="1" x14ac:dyDescent="0.3">
      <c r="A376" s="726" t="s">
        <v>569</v>
      </c>
      <c r="B376" s="727" t="s">
        <v>5586</v>
      </c>
      <c r="C376" s="727" t="s">
        <v>5764</v>
      </c>
      <c r="D376" s="727" t="s">
        <v>6176</v>
      </c>
      <c r="E376" s="727" t="s">
        <v>6175</v>
      </c>
      <c r="F376" s="731">
        <v>3</v>
      </c>
      <c r="G376" s="731">
        <v>2994.06</v>
      </c>
      <c r="H376" s="731"/>
      <c r="I376" s="731">
        <v>998.02</v>
      </c>
      <c r="J376" s="731"/>
      <c r="K376" s="731"/>
      <c r="L376" s="731"/>
      <c r="M376" s="731"/>
      <c r="N376" s="731">
        <v>4</v>
      </c>
      <c r="O376" s="731">
        <v>3992.08</v>
      </c>
      <c r="P376" s="745"/>
      <c r="Q376" s="732">
        <v>998.02</v>
      </c>
    </row>
    <row r="377" spans="1:17" ht="14.4" customHeight="1" x14ac:dyDescent="0.3">
      <c r="A377" s="726" t="s">
        <v>569</v>
      </c>
      <c r="B377" s="727" t="s">
        <v>5586</v>
      </c>
      <c r="C377" s="727" t="s">
        <v>5764</v>
      </c>
      <c r="D377" s="727" t="s">
        <v>6177</v>
      </c>
      <c r="E377" s="727" t="s">
        <v>6175</v>
      </c>
      <c r="F377" s="731">
        <v>5</v>
      </c>
      <c r="G377" s="731">
        <v>4150.6499999999996</v>
      </c>
      <c r="H377" s="731"/>
      <c r="I377" s="731">
        <v>830.12999999999988</v>
      </c>
      <c r="J377" s="731"/>
      <c r="K377" s="731"/>
      <c r="L377" s="731"/>
      <c r="M377" s="731"/>
      <c r="N377" s="731"/>
      <c r="O377" s="731"/>
      <c r="P377" s="745"/>
      <c r="Q377" s="732"/>
    </row>
    <row r="378" spans="1:17" ht="14.4" customHeight="1" x14ac:dyDescent="0.3">
      <c r="A378" s="726" t="s">
        <v>569</v>
      </c>
      <c r="B378" s="727" t="s">
        <v>5586</v>
      </c>
      <c r="C378" s="727" t="s">
        <v>5764</v>
      </c>
      <c r="D378" s="727" t="s">
        <v>6178</v>
      </c>
      <c r="E378" s="727" t="s">
        <v>6179</v>
      </c>
      <c r="F378" s="731">
        <v>10</v>
      </c>
      <c r="G378" s="731">
        <v>6207.7999999999993</v>
      </c>
      <c r="H378" s="731">
        <v>0.83333333333333326</v>
      </c>
      <c r="I378" s="731">
        <v>620.78</v>
      </c>
      <c r="J378" s="731">
        <v>12</v>
      </c>
      <c r="K378" s="731">
        <v>7449.36</v>
      </c>
      <c r="L378" s="731">
        <v>1</v>
      </c>
      <c r="M378" s="731">
        <v>620.78</v>
      </c>
      <c r="N378" s="731">
        <v>18</v>
      </c>
      <c r="O378" s="731">
        <v>11174.04</v>
      </c>
      <c r="P378" s="745">
        <v>1.5000000000000002</v>
      </c>
      <c r="Q378" s="732">
        <v>620.78000000000009</v>
      </c>
    </row>
    <row r="379" spans="1:17" ht="14.4" customHeight="1" x14ac:dyDescent="0.3">
      <c r="A379" s="726" t="s">
        <v>569</v>
      </c>
      <c r="B379" s="727" t="s">
        <v>5586</v>
      </c>
      <c r="C379" s="727" t="s">
        <v>5764</v>
      </c>
      <c r="D379" s="727" t="s">
        <v>6180</v>
      </c>
      <c r="E379" s="727" t="s">
        <v>6179</v>
      </c>
      <c r="F379" s="731">
        <v>21</v>
      </c>
      <c r="G379" s="731">
        <v>13384.56</v>
      </c>
      <c r="H379" s="731">
        <v>0.95454545454545447</v>
      </c>
      <c r="I379" s="731">
        <v>637.36</v>
      </c>
      <c r="J379" s="731">
        <v>22</v>
      </c>
      <c r="K379" s="731">
        <v>14021.92</v>
      </c>
      <c r="L379" s="731">
        <v>1</v>
      </c>
      <c r="M379" s="731">
        <v>637.36</v>
      </c>
      <c r="N379" s="731">
        <v>26</v>
      </c>
      <c r="O379" s="731">
        <v>16571.36</v>
      </c>
      <c r="P379" s="745">
        <v>1.1818181818181819</v>
      </c>
      <c r="Q379" s="732">
        <v>637.36</v>
      </c>
    </row>
    <row r="380" spans="1:17" ht="14.4" customHeight="1" x14ac:dyDescent="0.3">
      <c r="A380" s="726" t="s">
        <v>569</v>
      </c>
      <c r="B380" s="727" t="s">
        <v>5586</v>
      </c>
      <c r="C380" s="727" t="s">
        <v>5764</v>
      </c>
      <c r="D380" s="727" t="s">
        <v>6181</v>
      </c>
      <c r="E380" s="727" t="s">
        <v>6182</v>
      </c>
      <c r="F380" s="731">
        <v>5</v>
      </c>
      <c r="G380" s="731">
        <v>3347.45</v>
      </c>
      <c r="H380" s="731"/>
      <c r="I380" s="731">
        <v>669.49</v>
      </c>
      <c r="J380" s="731"/>
      <c r="K380" s="731"/>
      <c r="L380" s="731"/>
      <c r="M380" s="731"/>
      <c r="N380" s="731"/>
      <c r="O380" s="731"/>
      <c r="P380" s="745"/>
      <c r="Q380" s="732"/>
    </row>
    <row r="381" spans="1:17" ht="14.4" customHeight="1" x14ac:dyDescent="0.3">
      <c r="A381" s="726" t="s">
        <v>569</v>
      </c>
      <c r="B381" s="727" t="s">
        <v>5586</v>
      </c>
      <c r="C381" s="727" t="s">
        <v>5764</v>
      </c>
      <c r="D381" s="727" t="s">
        <v>6183</v>
      </c>
      <c r="E381" s="727" t="s">
        <v>6184</v>
      </c>
      <c r="F381" s="731">
        <v>1</v>
      </c>
      <c r="G381" s="731">
        <v>82</v>
      </c>
      <c r="H381" s="731"/>
      <c r="I381" s="731">
        <v>82</v>
      </c>
      <c r="J381" s="731"/>
      <c r="K381" s="731"/>
      <c r="L381" s="731"/>
      <c r="M381" s="731"/>
      <c r="N381" s="731">
        <v>237</v>
      </c>
      <c r="O381" s="731">
        <v>19434</v>
      </c>
      <c r="P381" s="745"/>
      <c r="Q381" s="732">
        <v>82</v>
      </c>
    </row>
    <row r="382" spans="1:17" ht="14.4" customHeight="1" x14ac:dyDescent="0.3">
      <c r="A382" s="726" t="s">
        <v>569</v>
      </c>
      <c r="B382" s="727" t="s">
        <v>5586</v>
      </c>
      <c r="C382" s="727" t="s">
        <v>5764</v>
      </c>
      <c r="D382" s="727" t="s">
        <v>6185</v>
      </c>
      <c r="E382" s="727" t="s">
        <v>6186</v>
      </c>
      <c r="F382" s="731"/>
      <c r="G382" s="731"/>
      <c r="H382" s="731"/>
      <c r="I382" s="731"/>
      <c r="J382" s="731">
        <v>2</v>
      </c>
      <c r="K382" s="731">
        <v>12230</v>
      </c>
      <c r="L382" s="731">
        <v>1</v>
      </c>
      <c r="M382" s="731">
        <v>6115</v>
      </c>
      <c r="N382" s="731"/>
      <c r="O382" s="731"/>
      <c r="P382" s="745"/>
      <c r="Q382" s="732"/>
    </row>
    <row r="383" spans="1:17" ht="14.4" customHeight="1" x14ac:dyDescent="0.3">
      <c r="A383" s="726" t="s">
        <v>569</v>
      </c>
      <c r="B383" s="727" t="s">
        <v>5586</v>
      </c>
      <c r="C383" s="727" t="s">
        <v>5764</v>
      </c>
      <c r="D383" s="727" t="s">
        <v>6187</v>
      </c>
      <c r="E383" s="727" t="s">
        <v>6188</v>
      </c>
      <c r="F383" s="731"/>
      <c r="G383" s="731"/>
      <c r="H383" s="731"/>
      <c r="I383" s="731"/>
      <c r="J383" s="731">
        <v>1</v>
      </c>
      <c r="K383" s="731">
        <v>10124.24</v>
      </c>
      <c r="L383" s="731">
        <v>1</v>
      </c>
      <c r="M383" s="731">
        <v>10124.24</v>
      </c>
      <c r="N383" s="731"/>
      <c r="O383" s="731"/>
      <c r="P383" s="745"/>
      <c r="Q383" s="732"/>
    </row>
    <row r="384" spans="1:17" ht="14.4" customHeight="1" x14ac:dyDescent="0.3">
      <c r="A384" s="726" t="s">
        <v>569</v>
      </c>
      <c r="B384" s="727" t="s">
        <v>5586</v>
      </c>
      <c r="C384" s="727" t="s">
        <v>5764</v>
      </c>
      <c r="D384" s="727" t="s">
        <v>6189</v>
      </c>
      <c r="E384" s="727" t="s">
        <v>6190</v>
      </c>
      <c r="F384" s="731">
        <v>1</v>
      </c>
      <c r="G384" s="731">
        <v>1796</v>
      </c>
      <c r="H384" s="731"/>
      <c r="I384" s="731">
        <v>1796</v>
      </c>
      <c r="J384" s="731"/>
      <c r="K384" s="731"/>
      <c r="L384" s="731"/>
      <c r="M384" s="731"/>
      <c r="N384" s="731"/>
      <c r="O384" s="731"/>
      <c r="P384" s="745"/>
      <c r="Q384" s="732"/>
    </row>
    <row r="385" spans="1:17" ht="14.4" customHeight="1" x14ac:dyDescent="0.3">
      <c r="A385" s="726" t="s">
        <v>569</v>
      </c>
      <c r="B385" s="727" t="s">
        <v>5586</v>
      </c>
      <c r="C385" s="727" t="s">
        <v>5764</v>
      </c>
      <c r="D385" s="727" t="s">
        <v>6191</v>
      </c>
      <c r="E385" s="727" t="s">
        <v>6192</v>
      </c>
      <c r="F385" s="731"/>
      <c r="G385" s="731"/>
      <c r="H385" s="731"/>
      <c r="I385" s="731"/>
      <c r="J385" s="731"/>
      <c r="K385" s="731"/>
      <c r="L385" s="731"/>
      <c r="M385" s="731"/>
      <c r="N385" s="731">
        <v>1</v>
      </c>
      <c r="O385" s="731">
        <v>1796</v>
      </c>
      <c r="P385" s="745"/>
      <c r="Q385" s="732">
        <v>1796</v>
      </c>
    </row>
    <row r="386" spans="1:17" ht="14.4" customHeight="1" x14ac:dyDescent="0.3">
      <c r="A386" s="726" t="s">
        <v>569</v>
      </c>
      <c r="B386" s="727" t="s">
        <v>5586</v>
      </c>
      <c r="C386" s="727" t="s">
        <v>5764</v>
      </c>
      <c r="D386" s="727" t="s">
        <v>6193</v>
      </c>
      <c r="E386" s="727" t="s">
        <v>6194</v>
      </c>
      <c r="F386" s="731"/>
      <c r="G386" s="731"/>
      <c r="H386" s="731"/>
      <c r="I386" s="731"/>
      <c r="J386" s="731"/>
      <c r="K386" s="731"/>
      <c r="L386" s="731"/>
      <c r="M386" s="731"/>
      <c r="N386" s="731">
        <v>1</v>
      </c>
      <c r="O386" s="731">
        <v>1796</v>
      </c>
      <c r="P386" s="745"/>
      <c r="Q386" s="732">
        <v>1796</v>
      </c>
    </row>
    <row r="387" spans="1:17" ht="14.4" customHeight="1" x14ac:dyDescent="0.3">
      <c r="A387" s="726" t="s">
        <v>569</v>
      </c>
      <c r="B387" s="727" t="s">
        <v>5586</v>
      </c>
      <c r="C387" s="727" t="s">
        <v>5764</v>
      </c>
      <c r="D387" s="727" t="s">
        <v>6195</v>
      </c>
      <c r="E387" s="727" t="s">
        <v>6196</v>
      </c>
      <c r="F387" s="731">
        <v>1</v>
      </c>
      <c r="G387" s="731">
        <v>2016</v>
      </c>
      <c r="H387" s="731"/>
      <c r="I387" s="731">
        <v>2016</v>
      </c>
      <c r="J387" s="731"/>
      <c r="K387" s="731"/>
      <c r="L387" s="731"/>
      <c r="M387" s="731"/>
      <c r="N387" s="731"/>
      <c r="O387" s="731"/>
      <c r="P387" s="745"/>
      <c r="Q387" s="732"/>
    </row>
    <row r="388" spans="1:17" ht="14.4" customHeight="1" x14ac:dyDescent="0.3">
      <c r="A388" s="726" t="s">
        <v>569</v>
      </c>
      <c r="B388" s="727" t="s">
        <v>5586</v>
      </c>
      <c r="C388" s="727" t="s">
        <v>5764</v>
      </c>
      <c r="D388" s="727" t="s">
        <v>6197</v>
      </c>
      <c r="E388" s="727" t="s">
        <v>6198</v>
      </c>
      <c r="F388" s="731">
        <v>1</v>
      </c>
      <c r="G388" s="731">
        <v>2016</v>
      </c>
      <c r="H388" s="731"/>
      <c r="I388" s="731">
        <v>2016</v>
      </c>
      <c r="J388" s="731"/>
      <c r="K388" s="731"/>
      <c r="L388" s="731"/>
      <c r="M388" s="731"/>
      <c r="N388" s="731"/>
      <c r="O388" s="731"/>
      <c r="P388" s="745"/>
      <c r="Q388" s="732"/>
    </row>
    <row r="389" spans="1:17" ht="14.4" customHeight="1" x14ac:dyDescent="0.3">
      <c r="A389" s="726" t="s">
        <v>569</v>
      </c>
      <c r="B389" s="727" t="s">
        <v>5586</v>
      </c>
      <c r="C389" s="727" t="s">
        <v>5764</v>
      </c>
      <c r="D389" s="727" t="s">
        <v>6199</v>
      </c>
      <c r="E389" s="727" t="s">
        <v>6200</v>
      </c>
      <c r="F389" s="731">
        <v>2</v>
      </c>
      <c r="G389" s="731">
        <v>970.04</v>
      </c>
      <c r="H389" s="731">
        <v>0.2</v>
      </c>
      <c r="I389" s="731">
        <v>485.02</v>
      </c>
      <c r="J389" s="731">
        <v>10</v>
      </c>
      <c r="K389" s="731">
        <v>4850.2</v>
      </c>
      <c r="L389" s="731">
        <v>1</v>
      </c>
      <c r="M389" s="731">
        <v>485.02</v>
      </c>
      <c r="N389" s="731"/>
      <c r="O389" s="731"/>
      <c r="P389" s="745"/>
      <c r="Q389" s="732"/>
    </row>
    <row r="390" spans="1:17" ht="14.4" customHeight="1" x14ac:dyDescent="0.3">
      <c r="A390" s="726" t="s">
        <v>569</v>
      </c>
      <c r="B390" s="727" t="s">
        <v>5586</v>
      </c>
      <c r="C390" s="727" t="s">
        <v>5764</v>
      </c>
      <c r="D390" s="727" t="s">
        <v>6201</v>
      </c>
      <c r="E390" s="727" t="s">
        <v>6202</v>
      </c>
      <c r="F390" s="731"/>
      <c r="G390" s="731"/>
      <c r="H390" s="731"/>
      <c r="I390" s="731"/>
      <c r="J390" s="731"/>
      <c r="K390" s="731"/>
      <c r="L390" s="731"/>
      <c r="M390" s="731"/>
      <c r="N390" s="731">
        <v>1</v>
      </c>
      <c r="O390" s="731">
        <v>3353.67</v>
      </c>
      <c r="P390" s="745"/>
      <c r="Q390" s="732">
        <v>3353.67</v>
      </c>
    </row>
    <row r="391" spans="1:17" ht="14.4" customHeight="1" x14ac:dyDescent="0.3">
      <c r="A391" s="726" t="s">
        <v>569</v>
      </c>
      <c r="B391" s="727" t="s">
        <v>5586</v>
      </c>
      <c r="C391" s="727" t="s">
        <v>5764</v>
      </c>
      <c r="D391" s="727" t="s">
        <v>6203</v>
      </c>
      <c r="E391" s="727" t="s">
        <v>6200</v>
      </c>
      <c r="F391" s="731">
        <v>69</v>
      </c>
      <c r="G391" s="731">
        <v>24956.61</v>
      </c>
      <c r="H391" s="731">
        <v>1.5333333333333332</v>
      </c>
      <c r="I391" s="731">
        <v>361.69</v>
      </c>
      <c r="J391" s="731">
        <v>45</v>
      </c>
      <c r="K391" s="731">
        <v>16276.050000000001</v>
      </c>
      <c r="L391" s="731">
        <v>1</v>
      </c>
      <c r="M391" s="731">
        <v>361.69</v>
      </c>
      <c r="N391" s="731">
        <v>56</v>
      </c>
      <c r="O391" s="731">
        <v>20254.64</v>
      </c>
      <c r="P391" s="745">
        <v>1.2444444444444442</v>
      </c>
      <c r="Q391" s="732">
        <v>361.69</v>
      </c>
    </row>
    <row r="392" spans="1:17" ht="14.4" customHeight="1" x14ac:dyDescent="0.3">
      <c r="A392" s="726" t="s">
        <v>569</v>
      </c>
      <c r="B392" s="727" t="s">
        <v>5586</v>
      </c>
      <c r="C392" s="727" t="s">
        <v>5764</v>
      </c>
      <c r="D392" s="727" t="s">
        <v>6204</v>
      </c>
      <c r="E392" s="727" t="s">
        <v>6205</v>
      </c>
      <c r="F392" s="731">
        <v>1</v>
      </c>
      <c r="G392" s="731">
        <v>4618</v>
      </c>
      <c r="H392" s="731">
        <v>1</v>
      </c>
      <c r="I392" s="731">
        <v>4618</v>
      </c>
      <c r="J392" s="731">
        <v>1</v>
      </c>
      <c r="K392" s="731">
        <v>4618</v>
      </c>
      <c r="L392" s="731">
        <v>1</v>
      </c>
      <c r="M392" s="731">
        <v>4618</v>
      </c>
      <c r="N392" s="731"/>
      <c r="O392" s="731"/>
      <c r="P392" s="745"/>
      <c r="Q392" s="732"/>
    </row>
    <row r="393" spans="1:17" ht="14.4" customHeight="1" x14ac:dyDescent="0.3">
      <c r="A393" s="726" t="s">
        <v>569</v>
      </c>
      <c r="B393" s="727" t="s">
        <v>5586</v>
      </c>
      <c r="C393" s="727" t="s">
        <v>5764</v>
      </c>
      <c r="D393" s="727" t="s">
        <v>6206</v>
      </c>
      <c r="E393" s="727" t="s">
        <v>6207</v>
      </c>
      <c r="F393" s="731">
        <v>1</v>
      </c>
      <c r="G393" s="731">
        <v>13091</v>
      </c>
      <c r="H393" s="731"/>
      <c r="I393" s="731">
        <v>13091</v>
      </c>
      <c r="J393" s="731"/>
      <c r="K393" s="731"/>
      <c r="L393" s="731"/>
      <c r="M393" s="731"/>
      <c r="N393" s="731"/>
      <c r="O393" s="731"/>
      <c r="P393" s="745"/>
      <c r="Q393" s="732"/>
    </row>
    <row r="394" spans="1:17" ht="14.4" customHeight="1" x14ac:dyDescent="0.3">
      <c r="A394" s="726" t="s">
        <v>569</v>
      </c>
      <c r="B394" s="727" t="s">
        <v>5586</v>
      </c>
      <c r="C394" s="727" t="s">
        <v>5764</v>
      </c>
      <c r="D394" s="727" t="s">
        <v>6208</v>
      </c>
      <c r="E394" s="727" t="s">
        <v>6209</v>
      </c>
      <c r="F394" s="731">
        <v>2</v>
      </c>
      <c r="G394" s="731">
        <v>10819.2</v>
      </c>
      <c r="H394" s="731"/>
      <c r="I394" s="731">
        <v>5409.6</v>
      </c>
      <c r="J394" s="731"/>
      <c r="K394" s="731"/>
      <c r="L394" s="731"/>
      <c r="M394" s="731"/>
      <c r="N394" s="731"/>
      <c r="O394" s="731"/>
      <c r="P394" s="745"/>
      <c r="Q394" s="732"/>
    </row>
    <row r="395" spans="1:17" ht="14.4" customHeight="1" x14ac:dyDescent="0.3">
      <c r="A395" s="726" t="s">
        <v>569</v>
      </c>
      <c r="B395" s="727" t="s">
        <v>5586</v>
      </c>
      <c r="C395" s="727" t="s">
        <v>5764</v>
      </c>
      <c r="D395" s="727" t="s">
        <v>6210</v>
      </c>
      <c r="E395" s="727" t="s">
        <v>6211</v>
      </c>
      <c r="F395" s="731">
        <v>1</v>
      </c>
      <c r="G395" s="731">
        <v>5918.67</v>
      </c>
      <c r="H395" s="731"/>
      <c r="I395" s="731">
        <v>5918.67</v>
      </c>
      <c r="J395" s="731"/>
      <c r="K395" s="731"/>
      <c r="L395" s="731"/>
      <c r="M395" s="731"/>
      <c r="N395" s="731"/>
      <c r="O395" s="731"/>
      <c r="P395" s="745"/>
      <c r="Q395" s="732"/>
    </row>
    <row r="396" spans="1:17" ht="14.4" customHeight="1" x14ac:dyDescent="0.3">
      <c r="A396" s="726" t="s">
        <v>569</v>
      </c>
      <c r="B396" s="727" t="s">
        <v>5586</v>
      </c>
      <c r="C396" s="727" t="s">
        <v>5764</v>
      </c>
      <c r="D396" s="727" t="s">
        <v>6212</v>
      </c>
      <c r="E396" s="727" t="s">
        <v>6211</v>
      </c>
      <c r="F396" s="731">
        <v>4</v>
      </c>
      <c r="G396" s="731">
        <v>11549.24</v>
      </c>
      <c r="H396" s="731"/>
      <c r="I396" s="731">
        <v>2887.31</v>
      </c>
      <c r="J396" s="731"/>
      <c r="K396" s="731"/>
      <c r="L396" s="731"/>
      <c r="M396" s="731"/>
      <c r="N396" s="731"/>
      <c r="O396" s="731"/>
      <c r="P396" s="745"/>
      <c r="Q396" s="732"/>
    </row>
    <row r="397" spans="1:17" ht="14.4" customHeight="1" x14ac:dyDescent="0.3">
      <c r="A397" s="726" t="s">
        <v>569</v>
      </c>
      <c r="B397" s="727" t="s">
        <v>5586</v>
      </c>
      <c r="C397" s="727" t="s">
        <v>5764</v>
      </c>
      <c r="D397" s="727" t="s">
        <v>6213</v>
      </c>
      <c r="E397" s="727" t="s">
        <v>6214</v>
      </c>
      <c r="F397" s="731"/>
      <c r="G397" s="731"/>
      <c r="H397" s="731"/>
      <c r="I397" s="731"/>
      <c r="J397" s="731"/>
      <c r="K397" s="731"/>
      <c r="L397" s="731"/>
      <c r="M397" s="731"/>
      <c r="N397" s="731">
        <v>1</v>
      </c>
      <c r="O397" s="731">
        <v>6850.36</v>
      </c>
      <c r="P397" s="745"/>
      <c r="Q397" s="732">
        <v>6850.36</v>
      </c>
    </row>
    <row r="398" spans="1:17" ht="14.4" customHeight="1" x14ac:dyDescent="0.3">
      <c r="A398" s="726" t="s">
        <v>569</v>
      </c>
      <c r="B398" s="727" t="s">
        <v>5586</v>
      </c>
      <c r="C398" s="727" t="s">
        <v>5764</v>
      </c>
      <c r="D398" s="727" t="s">
        <v>6215</v>
      </c>
      <c r="E398" s="727" t="s">
        <v>6216</v>
      </c>
      <c r="F398" s="731">
        <v>1</v>
      </c>
      <c r="G398" s="731">
        <v>2801.29</v>
      </c>
      <c r="H398" s="731">
        <v>0.25</v>
      </c>
      <c r="I398" s="731">
        <v>2801.29</v>
      </c>
      <c r="J398" s="731">
        <v>4</v>
      </c>
      <c r="K398" s="731">
        <v>11205.16</v>
      </c>
      <c r="L398" s="731">
        <v>1</v>
      </c>
      <c r="M398" s="731">
        <v>2801.29</v>
      </c>
      <c r="N398" s="731"/>
      <c r="O398" s="731"/>
      <c r="P398" s="745"/>
      <c r="Q398" s="732"/>
    </row>
    <row r="399" spans="1:17" ht="14.4" customHeight="1" x14ac:dyDescent="0.3">
      <c r="A399" s="726" t="s">
        <v>569</v>
      </c>
      <c r="B399" s="727" t="s">
        <v>5586</v>
      </c>
      <c r="C399" s="727" t="s">
        <v>5764</v>
      </c>
      <c r="D399" s="727" t="s">
        <v>6217</v>
      </c>
      <c r="E399" s="727" t="s">
        <v>6218</v>
      </c>
      <c r="F399" s="731">
        <v>1</v>
      </c>
      <c r="G399" s="731">
        <v>556.5</v>
      </c>
      <c r="H399" s="731"/>
      <c r="I399" s="731">
        <v>556.5</v>
      </c>
      <c r="J399" s="731"/>
      <c r="K399" s="731"/>
      <c r="L399" s="731"/>
      <c r="M399" s="731"/>
      <c r="N399" s="731"/>
      <c r="O399" s="731"/>
      <c r="P399" s="745"/>
      <c r="Q399" s="732"/>
    </row>
    <row r="400" spans="1:17" ht="14.4" customHeight="1" x14ac:dyDescent="0.3">
      <c r="A400" s="726" t="s">
        <v>569</v>
      </c>
      <c r="B400" s="727" t="s">
        <v>5586</v>
      </c>
      <c r="C400" s="727" t="s">
        <v>5764</v>
      </c>
      <c r="D400" s="727" t="s">
        <v>6219</v>
      </c>
      <c r="E400" s="727" t="s">
        <v>6220</v>
      </c>
      <c r="F400" s="731">
        <v>14</v>
      </c>
      <c r="G400" s="731">
        <v>95676</v>
      </c>
      <c r="H400" s="731">
        <v>1.0769230769230769</v>
      </c>
      <c r="I400" s="731">
        <v>6834</v>
      </c>
      <c r="J400" s="731">
        <v>13</v>
      </c>
      <c r="K400" s="731">
        <v>88842</v>
      </c>
      <c r="L400" s="731">
        <v>1</v>
      </c>
      <c r="M400" s="731">
        <v>6834</v>
      </c>
      <c r="N400" s="731">
        <v>10</v>
      </c>
      <c r="O400" s="731">
        <v>68340</v>
      </c>
      <c r="P400" s="745">
        <v>0.76923076923076927</v>
      </c>
      <c r="Q400" s="732">
        <v>6834</v>
      </c>
    </row>
    <row r="401" spans="1:17" ht="14.4" customHeight="1" x14ac:dyDescent="0.3">
      <c r="A401" s="726" t="s">
        <v>569</v>
      </c>
      <c r="B401" s="727" t="s">
        <v>5586</v>
      </c>
      <c r="C401" s="727" t="s">
        <v>5764</v>
      </c>
      <c r="D401" s="727" t="s">
        <v>6221</v>
      </c>
      <c r="E401" s="727" t="s">
        <v>6222</v>
      </c>
      <c r="F401" s="731">
        <v>1</v>
      </c>
      <c r="G401" s="731">
        <v>16754.669999999998</v>
      </c>
      <c r="H401" s="731"/>
      <c r="I401" s="731">
        <v>16754.669999999998</v>
      </c>
      <c r="J401" s="731"/>
      <c r="K401" s="731"/>
      <c r="L401" s="731"/>
      <c r="M401" s="731"/>
      <c r="N401" s="731"/>
      <c r="O401" s="731"/>
      <c r="P401" s="745"/>
      <c r="Q401" s="732"/>
    </row>
    <row r="402" spans="1:17" ht="14.4" customHeight="1" x14ac:dyDescent="0.3">
      <c r="A402" s="726" t="s">
        <v>569</v>
      </c>
      <c r="B402" s="727" t="s">
        <v>5586</v>
      </c>
      <c r="C402" s="727" t="s">
        <v>5764</v>
      </c>
      <c r="D402" s="727" t="s">
        <v>6223</v>
      </c>
      <c r="E402" s="727" t="s">
        <v>6222</v>
      </c>
      <c r="F402" s="731">
        <v>1</v>
      </c>
      <c r="G402" s="731">
        <v>16754.669999999998</v>
      </c>
      <c r="H402" s="731"/>
      <c r="I402" s="731">
        <v>16754.669999999998</v>
      </c>
      <c r="J402" s="731"/>
      <c r="K402" s="731"/>
      <c r="L402" s="731"/>
      <c r="M402" s="731"/>
      <c r="N402" s="731"/>
      <c r="O402" s="731"/>
      <c r="P402" s="745"/>
      <c r="Q402" s="732"/>
    </row>
    <row r="403" spans="1:17" ht="14.4" customHeight="1" x14ac:dyDescent="0.3">
      <c r="A403" s="726" t="s">
        <v>569</v>
      </c>
      <c r="B403" s="727" t="s">
        <v>5586</v>
      </c>
      <c r="C403" s="727" t="s">
        <v>5764</v>
      </c>
      <c r="D403" s="727" t="s">
        <v>6224</v>
      </c>
      <c r="E403" s="727" t="s">
        <v>6225</v>
      </c>
      <c r="F403" s="731">
        <v>6</v>
      </c>
      <c r="G403" s="731">
        <v>50827.44</v>
      </c>
      <c r="H403" s="731"/>
      <c r="I403" s="731">
        <v>8471.24</v>
      </c>
      <c r="J403" s="731"/>
      <c r="K403" s="731"/>
      <c r="L403" s="731"/>
      <c r="M403" s="731"/>
      <c r="N403" s="731">
        <v>1</v>
      </c>
      <c r="O403" s="731">
        <v>8471.24</v>
      </c>
      <c r="P403" s="745"/>
      <c r="Q403" s="732">
        <v>8471.24</v>
      </c>
    </row>
    <row r="404" spans="1:17" ht="14.4" customHeight="1" x14ac:dyDescent="0.3">
      <c r="A404" s="726" t="s">
        <v>569</v>
      </c>
      <c r="B404" s="727" t="s">
        <v>5586</v>
      </c>
      <c r="C404" s="727" t="s">
        <v>5764</v>
      </c>
      <c r="D404" s="727" t="s">
        <v>5778</v>
      </c>
      <c r="E404" s="727" t="s">
        <v>5779</v>
      </c>
      <c r="F404" s="731">
        <v>7</v>
      </c>
      <c r="G404" s="731">
        <v>5966.17</v>
      </c>
      <c r="H404" s="731">
        <v>0.5</v>
      </c>
      <c r="I404" s="731">
        <v>852.31000000000006</v>
      </c>
      <c r="J404" s="731">
        <v>14</v>
      </c>
      <c r="K404" s="731">
        <v>11932.34</v>
      </c>
      <c r="L404" s="731">
        <v>1</v>
      </c>
      <c r="M404" s="731">
        <v>852.31000000000006</v>
      </c>
      <c r="N404" s="731">
        <v>14</v>
      </c>
      <c r="O404" s="731">
        <v>11932.34</v>
      </c>
      <c r="P404" s="745">
        <v>1</v>
      </c>
      <c r="Q404" s="732">
        <v>852.31000000000006</v>
      </c>
    </row>
    <row r="405" spans="1:17" ht="14.4" customHeight="1" x14ac:dyDescent="0.3">
      <c r="A405" s="726" t="s">
        <v>569</v>
      </c>
      <c r="B405" s="727" t="s">
        <v>5586</v>
      </c>
      <c r="C405" s="727" t="s">
        <v>5764</v>
      </c>
      <c r="D405" s="727" t="s">
        <v>6226</v>
      </c>
      <c r="E405" s="727" t="s">
        <v>6227</v>
      </c>
      <c r="F405" s="731"/>
      <c r="G405" s="731"/>
      <c r="H405" s="731"/>
      <c r="I405" s="731"/>
      <c r="J405" s="731">
        <v>1</v>
      </c>
      <c r="K405" s="731">
        <v>12873.29</v>
      </c>
      <c r="L405" s="731">
        <v>1</v>
      </c>
      <c r="M405" s="731">
        <v>12873.29</v>
      </c>
      <c r="N405" s="731">
        <v>1</v>
      </c>
      <c r="O405" s="731">
        <v>12873.29</v>
      </c>
      <c r="P405" s="745">
        <v>1</v>
      </c>
      <c r="Q405" s="732">
        <v>12873.29</v>
      </c>
    </row>
    <row r="406" spans="1:17" ht="14.4" customHeight="1" x14ac:dyDescent="0.3">
      <c r="A406" s="726" t="s">
        <v>569</v>
      </c>
      <c r="B406" s="727" t="s">
        <v>5586</v>
      </c>
      <c r="C406" s="727" t="s">
        <v>5764</v>
      </c>
      <c r="D406" s="727" t="s">
        <v>6228</v>
      </c>
      <c r="E406" s="727" t="s">
        <v>6229</v>
      </c>
      <c r="F406" s="731"/>
      <c r="G406" s="731"/>
      <c r="H406" s="731"/>
      <c r="I406" s="731"/>
      <c r="J406" s="731">
        <v>1</v>
      </c>
      <c r="K406" s="731">
        <v>750.33</v>
      </c>
      <c r="L406" s="731">
        <v>1</v>
      </c>
      <c r="M406" s="731">
        <v>750.33</v>
      </c>
      <c r="N406" s="731">
        <v>1</v>
      </c>
      <c r="O406" s="731">
        <v>750.33</v>
      </c>
      <c r="P406" s="745">
        <v>1</v>
      </c>
      <c r="Q406" s="732">
        <v>750.33</v>
      </c>
    </row>
    <row r="407" spans="1:17" ht="14.4" customHeight="1" x14ac:dyDescent="0.3">
      <c r="A407" s="726" t="s">
        <v>569</v>
      </c>
      <c r="B407" s="727" t="s">
        <v>5586</v>
      </c>
      <c r="C407" s="727" t="s">
        <v>5764</v>
      </c>
      <c r="D407" s="727" t="s">
        <v>6230</v>
      </c>
      <c r="E407" s="727" t="s">
        <v>6231</v>
      </c>
      <c r="F407" s="731">
        <v>1</v>
      </c>
      <c r="G407" s="731">
        <v>4735.3500000000004</v>
      </c>
      <c r="H407" s="731"/>
      <c r="I407" s="731">
        <v>4735.3500000000004</v>
      </c>
      <c r="J407" s="731"/>
      <c r="K407" s="731"/>
      <c r="L407" s="731"/>
      <c r="M407" s="731"/>
      <c r="N407" s="731"/>
      <c r="O407" s="731"/>
      <c r="P407" s="745"/>
      <c r="Q407" s="732"/>
    </row>
    <row r="408" spans="1:17" ht="14.4" customHeight="1" x14ac:dyDescent="0.3">
      <c r="A408" s="726" t="s">
        <v>569</v>
      </c>
      <c r="B408" s="727" t="s">
        <v>5586</v>
      </c>
      <c r="C408" s="727" t="s">
        <v>5764</v>
      </c>
      <c r="D408" s="727" t="s">
        <v>6232</v>
      </c>
      <c r="E408" s="727" t="s">
        <v>6233</v>
      </c>
      <c r="F408" s="731">
        <v>1</v>
      </c>
      <c r="G408" s="731">
        <v>7993.16</v>
      </c>
      <c r="H408" s="731"/>
      <c r="I408" s="731">
        <v>7993.16</v>
      </c>
      <c r="J408" s="731"/>
      <c r="K408" s="731"/>
      <c r="L408" s="731"/>
      <c r="M408" s="731"/>
      <c r="N408" s="731"/>
      <c r="O408" s="731"/>
      <c r="P408" s="745"/>
      <c r="Q408" s="732"/>
    </row>
    <row r="409" spans="1:17" ht="14.4" customHeight="1" x14ac:dyDescent="0.3">
      <c r="A409" s="726" t="s">
        <v>569</v>
      </c>
      <c r="B409" s="727" t="s">
        <v>5586</v>
      </c>
      <c r="C409" s="727" t="s">
        <v>5764</v>
      </c>
      <c r="D409" s="727" t="s">
        <v>6234</v>
      </c>
      <c r="E409" s="727" t="s">
        <v>6235</v>
      </c>
      <c r="F409" s="731">
        <v>1</v>
      </c>
      <c r="G409" s="731">
        <v>2866.27</v>
      </c>
      <c r="H409" s="731"/>
      <c r="I409" s="731">
        <v>2866.27</v>
      </c>
      <c r="J409" s="731"/>
      <c r="K409" s="731"/>
      <c r="L409" s="731"/>
      <c r="M409" s="731"/>
      <c r="N409" s="731"/>
      <c r="O409" s="731"/>
      <c r="P409" s="745"/>
      <c r="Q409" s="732"/>
    </row>
    <row r="410" spans="1:17" ht="14.4" customHeight="1" x14ac:dyDescent="0.3">
      <c r="A410" s="726" t="s">
        <v>569</v>
      </c>
      <c r="B410" s="727" t="s">
        <v>5586</v>
      </c>
      <c r="C410" s="727" t="s">
        <v>5764</v>
      </c>
      <c r="D410" s="727" t="s">
        <v>6236</v>
      </c>
      <c r="E410" s="727" t="s">
        <v>6237</v>
      </c>
      <c r="F410" s="731">
        <v>8</v>
      </c>
      <c r="G410" s="731">
        <v>19630.400000000001</v>
      </c>
      <c r="H410" s="731">
        <v>1</v>
      </c>
      <c r="I410" s="731">
        <v>2453.8000000000002</v>
      </c>
      <c r="J410" s="731">
        <v>8</v>
      </c>
      <c r="K410" s="731">
        <v>19630.400000000001</v>
      </c>
      <c r="L410" s="731">
        <v>1</v>
      </c>
      <c r="M410" s="731">
        <v>2453.8000000000002</v>
      </c>
      <c r="N410" s="731">
        <v>6</v>
      </c>
      <c r="O410" s="731">
        <v>14722.800000000001</v>
      </c>
      <c r="P410" s="745">
        <v>0.75</v>
      </c>
      <c r="Q410" s="732">
        <v>2453.8000000000002</v>
      </c>
    </row>
    <row r="411" spans="1:17" ht="14.4" customHeight="1" x14ac:dyDescent="0.3">
      <c r="A411" s="726" t="s">
        <v>569</v>
      </c>
      <c r="B411" s="727" t="s">
        <v>5586</v>
      </c>
      <c r="C411" s="727" t="s">
        <v>5764</v>
      </c>
      <c r="D411" s="727" t="s">
        <v>6238</v>
      </c>
      <c r="E411" s="727" t="s">
        <v>6237</v>
      </c>
      <c r="F411" s="731">
        <v>0.4</v>
      </c>
      <c r="G411" s="731">
        <v>281.44</v>
      </c>
      <c r="H411" s="731">
        <v>1.3333333333333335</v>
      </c>
      <c r="I411" s="731">
        <v>703.59999999999991</v>
      </c>
      <c r="J411" s="731">
        <v>0.30000000000000004</v>
      </c>
      <c r="K411" s="731">
        <v>211.07999999999998</v>
      </c>
      <c r="L411" s="731">
        <v>1</v>
      </c>
      <c r="M411" s="731">
        <v>703.5999999999998</v>
      </c>
      <c r="N411" s="731">
        <v>0.30000000000000004</v>
      </c>
      <c r="O411" s="731">
        <v>211.07999999999998</v>
      </c>
      <c r="P411" s="745">
        <v>1</v>
      </c>
      <c r="Q411" s="732">
        <v>703.5999999999998</v>
      </c>
    </row>
    <row r="412" spans="1:17" ht="14.4" customHeight="1" x14ac:dyDescent="0.3">
      <c r="A412" s="726" t="s">
        <v>569</v>
      </c>
      <c r="B412" s="727" t="s">
        <v>5586</v>
      </c>
      <c r="C412" s="727" t="s">
        <v>5764</v>
      </c>
      <c r="D412" s="727" t="s">
        <v>6239</v>
      </c>
      <c r="E412" s="727" t="s">
        <v>6237</v>
      </c>
      <c r="F412" s="731">
        <v>1.7000000000000002</v>
      </c>
      <c r="G412" s="731">
        <v>2616.2999999999997</v>
      </c>
      <c r="H412" s="731">
        <v>1</v>
      </c>
      <c r="I412" s="731">
        <v>1538.9999999999998</v>
      </c>
      <c r="J412" s="731">
        <v>1.7000000000000002</v>
      </c>
      <c r="K412" s="731">
        <v>2616.2999999999997</v>
      </c>
      <c r="L412" s="731">
        <v>1</v>
      </c>
      <c r="M412" s="731">
        <v>1538.9999999999998</v>
      </c>
      <c r="N412" s="731">
        <v>1.8000000000000003</v>
      </c>
      <c r="O412" s="731">
        <v>2770.2000000000003</v>
      </c>
      <c r="P412" s="745">
        <v>1.0588235294117649</v>
      </c>
      <c r="Q412" s="732">
        <v>1539</v>
      </c>
    </row>
    <row r="413" spans="1:17" ht="14.4" customHeight="1" x14ac:dyDescent="0.3">
      <c r="A413" s="726" t="s">
        <v>569</v>
      </c>
      <c r="B413" s="727" t="s">
        <v>5586</v>
      </c>
      <c r="C413" s="727" t="s">
        <v>5764</v>
      </c>
      <c r="D413" s="727" t="s">
        <v>6240</v>
      </c>
      <c r="E413" s="727" t="s">
        <v>6237</v>
      </c>
      <c r="F413" s="731">
        <v>1.4000000000000001</v>
      </c>
      <c r="G413" s="731">
        <v>2482.34</v>
      </c>
      <c r="H413" s="731">
        <v>1.2727272727272727</v>
      </c>
      <c r="I413" s="731">
        <v>1773.1</v>
      </c>
      <c r="J413" s="731">
        <v>1.1000000000000001</v>
      </c>
      <c r="K413" s="731">
        <v>1950.41</v>
      </c>
      <c r="L413" s="731">
        <v>1</v>
      </c>
      <c r="M413" s="731">
        <v>1773.1</v>
      </c>
      <c r="N413" s="731">
        <v>1.1000000000000001</v>
      </c>
      <c r="O413" s="731">
        <v>1950.4099999999999</v>
      </c>
      <c r="P413" s="745">
        <v>0.99999999999999989</v>
      </c>
      <c r="Q413" s="732">
        <v>1773.0999999999997</v>
      </c>
    </row>
    <row r="414" spans="1:17" ht="14.4" customHeight="1" x14ac:dyDescent="0.3">
      <c r="A414" s="726" t="s">
        <v>569</v>
      </c>
      <c r="B414" s="727" t="s">
        <v>5586</v>
      </c>
      <c r="C414" s="727" t="s">
        <v>5764</v>
      </c>
      <c r="D414" s="727" t="s">
        <v>5780</v>
      </c>
      <c r="E414" s="727" t="s">
        <v>5781</v>
      </c>
      <c r="F414" s="731">
        <v>7.8000000000000007</v>
      </c>
      <c r="G414" s="731">
        <v>1965.77</v>
      </c>
      <c r="H414" s="731">
        <v>0.63934132982944558</v>
      </c>
      <c r="I414" s="731">
        <v>252.02179487179484</v>
      </c>
      <c r="J414" s="731">
        <v>12.2</v>
      </c>
      <c r="K414" s="731">
        <v>3074.6800000000003</v>
      </c>
      <c r="L414" s="731">
        <v>1</v>
      </c>
      <c r="M414" s="731">
        <v>252.02295081967216</v>
      </c>
      <c r="N414" s="731">
        <v>12.100000000000001</v>
      </c>
      <c r="O414" s="731">
        <v>3049.45</v>
      </c>
      <c r="P414" s="745">
        <v>0.99179426802138748</v>
      </c>
      <c r="Q414" s="732">
        <v>252.02066115702476</v>
      </c>
    </row>
    <row r="415" spans="1:17" ht="14.4" customHeight="1" x14ac:dyDescent="0.3">
      <c r="A415" s="726" t="s">
        <v>569</v>
      </c>
      <c r="B415" s="727" t="s">
        <v>5586</v>
      </c>
      <c r="C415" s="727" t="s">
        <v>5764</v>
      </c>
      <c r="D415" s="727" t="s">
        <v>6241</v>
      </c>
      <c r="E415" s="727" t="s">
        <v>6242</v>
      </c>
      <c r="F415" s="731">
        <v>2</v>
      </c>
      <c r="G415" s="731">
        <v>1123.42</v>
      </c>
      <c r="H415" s="731">
        <v>0.66666666666666663</v>
      </c>
      <c r="I415" s="731">
        <v>561.71</v>
      </c>
      <c r="J415" s="731">
        <v>3</v>
      </c>
      <c r="K415" s="731">
        <v>1685.13</v>
      </c>
      <c r="L415" s="731">
        <v>1</v>
      </c>
      <c r="M415" s="731">
        <v>561.71</v>
      </c>
      <c r="N415" s="731">
        <v>1</v>
      </c>
      <c r="O415" s="731">
        <v>561.71</v>
      </c>
      <c r="P415" s="745">
        <v>0.33333333333333331</v>
      </c>
      <c r="Q415" s="732">
        <v>561.71</v>
      </c>
    </row>
    <row r="416" spans="1:17" ht="14.4" customHeight="1" x14ac:dyDescent="0.3">
      <c r="A416" s="726" t="s">
        <v>569</v>
      </c>
      <c r="B416" s="727" t="s">
        <v>5586</v>
      </c>
      <c r="C416" s="727" t="s">
        <v>5764</v>
      </c>
      <c r="D416" s="727" t="s">
        <v>6243</v>
      </c>
      <c r="E416" s="727" t="s">
        <v>6242</v>
      </c>
      <c r="F416" s="731">
        <v>3</v>
      </c>
      <c r="G416" s="731">
        <v>1201.98</v>
      </c>
      <c r="H416" s="731"/>
      <c r="I416" s="731">
        <v>400.66</v>
      </c>
      <c r="J416" s="731"/>
      <c r="K416" s="731"/>
      <c r="L416" s="731"/>
      <c r="M416" s="731"/>
      <c r="N416" s="731"/>
      <c r="O416" s="731"/>
      <c r="P416" s="745"/>
      <c r="Q416" s="732"/>
    </row>
    <row r="417" spans="1:17" ht="14.4" customHeight="1" x14ac:dyDescent="0.3">
      <c r="A417" s="726" t="s">
        <v>569</v>
      </c>
      <c r="B417" s="727" t="s">
        <v>5586</v>
      </c>
      <c r="C417" s="727" t="s">
        <v>5764</v>
      </c>
      <c r="D417" s="727" t="s">
        <v>6244</v>
      </c>
      <c r="E417" s="727" t="s">
        <v>6245</v>
      </c>
      <c r="F417" s="731">
        <v>4</v>
      </c>
      <c r="G417" s="731">
        <v>15267.720000000001</v>
      </c>
      <c r="H417" s="731">
        <v>1.0000000000000002</v>
      </c>
      <c r="I417" s="731">
        <v>3816.9300000000003</v>
      </c>
      <c r="J417" s="731">
        <v>4</v>
      </c>
      <c r="K417" s="731">
        <v>15267.72</v>
      </c>
      <c r="L417" s="731">
        <v>1</v>
      </c>
      <c r="M417" s="731">
        <v>3816.93</v>
      </c>
      <c r="N417" s="731">
        <v>2</v>
      </c>
      <c r="O417" s="731">
        <v>7633.86</v>
      </c>
      <c r="P417" s="745">
        <v>0.5</v>
      </c>
      <c r="Q417" s="732">
        <v>3816.93</v>
      </c>
    </row>
    <row r="418" spans="1:17" ht="14.4" customHeight="1" x14ac:dyDescent="0.3">
      <c r="A418" s="726" t="s">
        <v>569</v>
      </c>
      <c r="B418" s="727" t="s">
        <v>5586</v>
      </c>
      <c r="C418" s="727" t="s">
        <v>5764</v>
      </c>
      <c r="D418" s="727" t="s">
        <v>6246</v>
      </c>
      <c r="E418" s="727" t="s">
        <v>5781</v>
      </c>
      <c r="F418" s="731"/>
      <c r="G418" s="731"/>
      <c r="H418" s="731"/>
      <c r="I418" s="731"/>
      <c r="J418" s="731"/>
      <c r="K418" s="731"/>
      <c r="L418" s="731"/>
      <c r="M418" s="731"/>
      <c r="N418" s="731">
        <v>19</v>
      </c>
      <c r="O418" s="731">
        <v>10396.800000000001</v>
      </c>
      <c r="P418" s="745"/>
      <c r="Q418" s="732">
        <v>547.20000000000005</v>
      </c>
    </row>
    <row r="419" spans="1:17" ht="14.4" customHeight="1" x14ac:dyDescent="0.3">
      <c r="A419" s="726" t="s">
        <v>569</v>
      </c>
      <c r="B419" s="727" t="s">
        <v>5586</v>
      </c>
      <c r="C419" s="727" t="s">
        <v>5764</v>
      </c>
      <c r="D419" s="727" t="s">
        <v>5782</v>
      </c>
      <c r="E419" s="727" t="s">
        <v>5781</v>
      </c>
      <c r="F419" s="731">
        <v>90</v>
      </c>
      <c r="G419" s="731">
        <v>166398.29999999999</v>
      </c>
      <c r="H419" s="731">
        <v>0.73770491803278682</v>
      </c>
      <c r="I419" s="731">
        <v>1848.87</v>
      </c>
      <c r="J419" s="731">
        <v>122</v>
      </c>
      <c r="K419" s="731">
        <v>225562.14</v>
      </c>
      <c r="L419" s="731">
        <v>1</v>
      </c>
      <c r="M419" s="731">
        <v>1848.8700000000001</v>
      </c>
      <c r="N419" s="731">
        <v>135</v>
      </c>
      <c r="O419" s="731">
        <v>249597.45</v>
      </c>
      <c r="P419" s="745">
        <v>1.1065573770491803</v>
      </c>
      <c r="Q419" s="732">
        <v>1848.8700000000001</v>
      </c>
    </row>
    <row r="420" spans="1:17" ht="14.4" customHeight="1" x14ac:dyDescent="0.3">
      <c r="A420" s="726" t="s">
        <v>569</v>
      </c>
      <c r="B420" s="727" t="s">
        <v>5586</v>
      </c>
      <c r="C420" s="727" t="s">
        <v>5764</v>
      </c>
      <c r="D420" s="727" t="s">
        <v>6247</v>
      </c>
      <c r="E420" s="727" t="s">
        <v>6248</v>
      </c>
      <c r="F420" s="731"/>
      <c r="G420" s="731"/>
      <c r="H420" s="731"/>
      <c r="I420" s="731"/>
      <c r="J420" s="731">
        <v>1</v>
      </c>
      <c r="K420" s="731">
        <v>2383.64</v>
      </c>
      <c r="L420" s="731">
        <v>1</v>
      </c>
      <c r="M420" s="731">
        <v>2383.64</v>
      </c>
      <c r="N420" s="731">
        <v>3</v>
      </c>
      <c r="O420" s="731">
        <v>7150.92</v>
      </c>
      <c r="P420" s="745">
        <v>3</v>
      </c>
      <c r="Q420" s="732">
        <v>2383.64</v>
      </c>
    </row>
    <row r="421" spans="1:17" ht="14.4" customHeight="1" x14ac:dyDescent="0.3">
      <c r="A421" s="726" t="s">
        <v>569</v>
      </c>
      <c r="B421" s="727" t="s">
        <v>5586</v>
      </c>
      <c r="C421" s="727" t="s">
        <v>5764</v>
      </c>
      <c r="D421" s="727" t="s">
        <v>6249</v>
      </c>
      <c r="E421" s="727" t="s">
        <v>6250</v>
      </c>
      <c r="F421" s="731">
        <v>7</v>
      </c>
      <c r="G421" s="731">
        <v>12913.11</v>
      </c>
      <c r="H421" s="731">
        <v>1.2195110664515958</v>
      </c>
      <c r="I421" s="731">
        <v>1844.73</v>
      </c>
      <c r="J421" s="731">
        <v>7</v>
      </c>
      <c r="K421" s="731">
        <v>10588.76</v>
      </c>
      <c r="L421" s="731">
        <v>1</v>
      </c>
      <c r="M421" s="731">
        <v>1512.68</v>
      </c>
      <c r="N421" s="731">
        <v>4</v>
      </c>
      <c r="O421" s="731">
        <v>6050.72</v>
      </c>
      <c r="P421" s="745">
        <v>0.5714285714285714</v>
      </c>
      <c r="Q421" s="732">
        <v>1512.68</v>
      </c>
    </row>
    <row r="422" spans="1:17" ht="14.4" customHeight="1" x14ac:dyDescent="0.3">
      <c r="A422" s="726" t="s">
        <v>569</v>
      </c>
      <c r="B422" s="727" t="s">
        <v>5586</v>
      </c>
      <c r="C422" s="727" t="s">
        <v>5764</v>
      </c>
      <c r="D422" s="727" t="s">
        <v>6251</v>
      </c>
      <c r="E422" s="727" t="s">
        <v>6252</v>
      </c>
      <c r="F422" s="731">
        <v>2</v>
      </c>
      <c r="G422" s="731">
        <v>45687.06</v>
      </c>
      <c r="H422" s="731">
        <v>1</v>
      </c>
      <c r="I422" s="731">
        <v>22843.53</v>
      </c>
      <c r="J422" s="731">
        <v>2</v>
      </c>
      <c r="K422" s="731">
        <v>45687.06</v>
      </c>
      <c r="L422" s="731">
        <v>1</v>
      </c>
      <c r="M422" s="731">
        <v>22843.53</v>
      </c>
      <c r="N422" s="731"/>
      <c r="O422" s="731"/>
      <c r="P422" s="745"/>
      <c r="Q422" s="732"/>
    </row>
    <row r="423" spans="1:17" ht="14.4" customHeight="1" x14ac:dyDescent="0.3">
      <c r="A423" s="726" t="s">
        <v>569</v>
      </c>
      <c r="B423" s="727" t="s">
        <v>5586</v>
      </c>
      <c r="C423" s="727" t="s">
        <v>5764</v>
      </c>
      <c r="D423" s="727" t="s">
        <v>6253</v>
      </c>
      <c r="E423" s="727" t="s">
        <v>6254</v>
      </c>
      <c r="F423" s="731">
        <v>3</v>
      </c>
      <c r="G423" s="731">
        <v>27689.550000000003</v>
      </c>
      <c r="H423" s="731">
        <v>1.6304351666262342</v>
      </c>
      <c r="I423" s="731">
        <v>9229.85</v>
      </c>
      <c r="J423" s="731">
        <v>2</v>
      </c>
      <c r="K423" s="731">
        <v>16982.919999999998</v>
      </c>
      <c r="L423" s="731">
        <v>1</v>
      </c>
      <c r="M423" s="731">
        <v>8491.4599999999991</v>
      </c>
      <c r="N423" s="731">
        <v>4</v>
      </c>
      <c r="O423" s="731">
        <v>33965.839999999997</v>
      </c>
      <c r="P423" s="745">
        <v>2</v>
      </c>
      <c r="Q423" s="732">
        <v>8491.4599999999991</v>
      </c>
    </row>
    <row r="424" spans="1:17" ht="14.4" customHeight="1" x14ac:dyDescent="0.3">
      <c r="A424" s="726" t="s">
        <v>569</v>
      </c>
      <c r="B424" s="727" t="s">
        <v>5586</v>
      </c>
      <c r="C424" s="727" t="s">
        <v>5764</v>
      </c>
      <c r="D424" s="727" t="s">
        <v>6255</v>
      </c>
      <c r="E424" s="727" t="s">
        <v>6256</v>
      </c>
      <c r="F424" s="731">
        <v>14</v>
      </c>
      <c r="G424" s="731">
        <v>41989.36</v>
      </c>
      <c r="H424" s="731">
        <v>1.0769230769230769</v>
      </c>
      <c r="I424" s="731">
        <v>2999.2400000000002</v>
      </c>
      <c r="J424" s="731">
        <v>13</v>
      </c>
      <c r="K424" s="731">
        <v>38990.120000000003</v>
      </c>
      <c r="L424" s="731">
        <v>1</v>
      </c>
      <c r="M424" s="731">
        <v>2999.2400000000002</v>
      </c>
      <c r="N424" s="731">
        <v>13</v>
      </c>
      <c r="O424" s="731">
        <v>38990.119999999995</v>
      </c>
      <c r="P424" s="745">
        <v>0.99999999999999978</v>
      </c>
      <c r="Q424" s="732">
        <v>2999.24</v>
      </c>
    </row>
    <row r="425" spans="1:17" ht="14.4" customHeight="1" x14ac:dyDescent="0.3">
      <c r="A425" s="726" t="s">
        <v>569</v>
      </c>
      <c r="B425" s="727" t="s">
        <v>5586</v>
      </c>
      <c r="C425" s="727" t="s">
        <v>5764</v>
      </c>
      <c r="D425" s="727" t="s">
        <v>6257</v>
      </c>
      <c r="E425" s="727" t="s">
        <v>6258</v>
      </c>
      <c r="F425" s="731"/>
      <c r="G425" s="731"/>
      <c r="H425" s="731"/>
      <c r="I425" s="731"/>
      <c r="J425" s="731"/>
      <c r="K425" s="731"/>
      <c r="L425" s="731"/>
      <c r="M425" s="731"/>
      <c r="N425" s="731">
        <v>1</v>
      </c>
      <c r="O425" s="731">
        <v>8076.38</v>
      </c>
      <c r="P425" s="745"/>
      <c r="Q425" s="732">
        <v>8076.38</v>
      </c>
    </row>
    <row r="426" spans="1:17" ht="14.4" customHeight="1" x14ac:dyDescent="0.3">
      <c r="A426" s="726" t="s">
        <v>569</v>
      </c>
      <c r="B426" s="727" t="s">
        <v>5586</v>
      </c>
      <c r="C426" s="727" t="s">
        <v>5764</v>
      </c>
      <c r="D426" s="727" t="s">
        <v>6259</v>
      </c>
      <c r="E426" s="727" t="s">
        <v>6260</v>
      </c>
      <c r="F426" s="731">
        <v>4</v>
      </c>
      <c r="G426" s="731">
        <v>2999.64</v>
      </c>
      <c r="H426" s="731">
        <v>2</v>
      </c>
      <c r="I426" s="731">
        <v>749.91</v>
      </c>
      <c r="J426" s="731">
        <v>2</v>
      </c>
      <c r="K426" s="731">
        <v>1499.82</v>
      </c>
      <c r="L426" s="731">
        <v>1</v>
      </c>
      <c r="M426" s="731">
        <v>749.91</v>
      </c>
      <c r="N426" s="731">
        <v>9</v>
      </c>
      <c r="O426" s="731">
        <v>6749.19</v>
      </c>
      <c r="P426" s="745">
        <v>4.5</v>
      </c>
      <c r="Q426" s="732">
        <v>749.91</v>
      </c>
    </row>
    <row r="427" spans="1:17" ht="14.4" customHeight="1" x14ac:dyDescent="0.3">
      <c r="A427" s="726" t="s">
        <v>569</v>
      </c>
      <c r="B427" s="727" t="s">
        <v>5586</v>
      </c>
      <c r="C427" s="727" t="s">
        <v>5764</v>
      </c>
      <c r="D427" s="727" t="s">
        <v>6261</v>
      </c>
      <c r="E427" s="727" t="s">
        <v>6262</v>
      </c>
      <c r="F427" s="731">
        <v>0.8</v>
      </c>
      <c r="G427" s="731">
        <v>60.02</v>
      </c>
      <c r="H427" s="731">
        <v>1.3334814485669853</v>
      </c>
      <c r="I427" s="731">
        <v>75.025000000000006</v>
      </c>
      <c r="J427" s="731">
        <v>0.6</v>
      </c>
      <c r="K427" s="731">
        <v>45.01</v>
      </c>
      <c r="L427" s="731">
        <v>1</v>
      </c>
      <c r="M427" s="731">
        <v>75.016666666666666</v>
      </c>
      <c r="N427" s="731">
        <v>1.9</v>
      </c>
      <c r="O427" s="731">
        <v>142.55000000000001</v>
      </c>
      <c r="P427" s="745">
        <v>3.1670739835592094</v>
      </c>
      <c r="Q427" s="732">
        <v>75.026315789473699</v>
      </c>
    </row>
    <row r="428" spans="1:17" ht="14.4" customHeight="1" x14ac:dyDescent="0.3">
      <c r="A428" s="726" t="s">
        <v>569</v>
      </c>
      <c r="B428" s="727" t="s">
        <v>5586</v>
      </c>
      <c r="C428" s="727" t="s">
        <v>5764</v>
      </c>
      <c r="D428" s="727" t="s">
        <v>6263</v>
      </c>
      <c r="E428" s="727" t="s">
        <v>6264</v>
      </c>
      <c r="F428" s="731"/>
      <c r="G428" s="731"/>
      <c r="H428" s="731"/>
      <c r="I428" s="731"/>
      <c r="J428" s="731">
        <v>5</v>
      </c>
      <c r="K428" s="731">
        <v>6166.35</v>
      </c>
      <c r="L428" s="731">
        <v>1</v>
      </c>
      <c r="M428" s="731">
        <v>1233.27</v>
      </c>
      <c r="N428" s="731">
        <v>5</v>
      </c>
      <c r="O428" s="731">
        <v>6166.35</v>
      </c>
      <c r="P428" s="745">
        <v>1</v>
      </c>
      <c r="Q428" s="732">
        <v>1233.27</v>
      </c>
    </row>
    <row r="429" spans="1:17" ht="14.4" customHeight="1" x14ac:dyDescent="0.3">
      <c r="A429" s="726" t="s">
        <v>569</v>
      </c>
      <c r="B429" s="727" t="s">
        <v>5586</v>
      </c>
      <c r="C429" s="727" t="s">
        <v>5764</v>
      </c>
      <c r="D429" s="727" t="s">
        <v>6265</v>
      </c>
      <c r="E429" s="727" t="s">
        <v>6266</v>
      </c>
      <c r="F429" s="731">
        <v>1</v>
      </c>
      <c r="G429" s="731">
        <v>5774.62</v>
      </c>
      <c r="H429" s="731">
        <v>0.33333333333333331</v>
      </c>
      <c r="I429" s="731">
        <v>5774.62</v>
      </c>
      <c r="J429" s="731">
        <v>3</v>
      </c>
      <c r="K429" s="731">
        <v>17323.86</v>
      </c>
      <c r="L429" s="731">
        <v>1</v>
      </c>
      <c r="M429" s="731">
        <v>5774.62</v>
      </c>
      <c r="N429" s="731">
        <v>5</v>
      </c>
      <c r="O429" s="731">
        <v>28873.1</v>
      </c>
      <c r="P429" s="745">
        <v>1.6666666666666665</v>
      </c>
      <c r="Q429" s="732">
        <v>5774.62</v>
      </c>
    </row>
    <row r="430" spans="1:17" ht="14.4" customHeight="1" x14ac:dyDescent="0.3">
      <c r="A430" s="726" t="s">
        <v>569</v>
      </c>
      <c r="B430" s="727" t="s">
        <v>5586</v>
      </c>
      <c r="C430" s="727" t="s">
        <v>5764</v>
      </c>
      <c r="D430" s="727" t="s">
        <v>6267</v>
      </c>
      <c r="E430" s="727" t="s">
        <v>6268</v>
      </c>
      <c r="F430" s="731"/>
      <c r="G430" s="731"/>
      <c r="H430" s="731"/>
      <c r="I430" s="731"/>
      <c r="J430" s="731">
        <v>1</v>
      </c>
      <c r="K430" s="731">
        <v>8704.42</v>
      </c>
      <c r="L430" s="731">
        <v>1</v>
      </c>
      <c r="M430" s="731">
        <v>8704.42</v>
      </c>
      <c r="N430" s="731">
        <v>1</v>
      </c>
      <c r="O430" s="731">
        <v>8704.42</v>
      </c>
      <c r="P430" s="745">
        <v>1</v>
      </c>
      <c r="Q430" s="732">
        <v>8704.42</v>
      </c>
    </row>
    <row r="431" spans="1:17" ht="14.4" customHeight="1" x14ac:dyDescent="0.3">
      <c r="A431" s="726" t="s">
        <v>569</v>
      </c>
      <c r="B431" s="727" t="s">
        <v>5586</v>
      </c>
      <c r="C431" s="727" t="s">
        <v>5764</v>
      </c>
      <c r="D431" s="727" t="s">
        <v>6269</v>
      </c>
      <c r="E431" s="727" t="s">
        <v>6268</v>
      </c>
      <c r="F431" s="731">
        <v>1</v>
      </c>
      <c r="G431" s="731">
        <v>9397.75</v>
      </c>
      <c r="H431" s="731">
        <v>0.33333333333333331</v>
      </c>
      <c r="I431" s="731">
        <v>9397.75</v>
      </c>
      <c r="J431" s="731">
        <v>3</v>
      </c>
      <c r="K431" s="731">
        <v>28193.25</v>
      </c>
      <c r="L431" s="731">
        <v>1</v>
      </c>
      <c r="M431" s="731">
        <v>9397.75</v>
      </c>
      <c r="N431" s="731">
        <v>4</v>
      </c>
      <c r="O431" s="731">
        <v>37591</v>
      </c>
      <c r="P431" s="745">
        <v>1.3333333333333333</v>
      </c>
      <c r="Q431" s="732">
        <v>9397.75</v>
      </c>
    </row>
    <row r="432" spans="1:17" ht="14.4" customHeight="1" x14ac:dyDescent="0.3">
      <c r="A432" s="726" t="s">
        <v>569</v>
      </c>
      <c r="B432" s="727" t="s">
        <v>5586</v>
      </c>
      <c r="C432" s="727" t="s">
        <v>5764</v>
      </c>
      <c r="D432" s="727" t="s">
        <v>6270</v>
      </c>
      <c r="E432" s="727" t="s">
        <v>6271</v>
      </c>
      <c r="F432" s="731">
        <v>1</v>
      </c>
      <c r="G432" s="731">
        <v>1664.4</v>
      </c>
      <c r="H432" s="731">
        <v>0.25</v>
      </c>
      <c r="I432" s="731">
        <v>1664.4</v>
      </c>
      <c r="J432" s="731">
        <v>4</v>
      </c>
      <c r="K432" s="731">
        <v>6657.6</v>
      </c>
      <c r="L432" s="731">
        <v>1</v>
      </c>
      <c r="M432" s="731">
        <v>1664.4</v>
      </c>
      <c r="N432" s="731">
        <v>5</v>
      </c>
      <c r="O432" s="731">
        <v>8322</v>
      </c>
      <c r="P432" s="745">
        <v>1.25</v>
      </c>
      <c r="Q432" s="732">
        <v>1664.4</v>
      </c>
    </row>
    <row r="433" spans="1:17" ht="14.4" customHeight="1" x14ac:dyDescent="0.3">
      <c r="A433" s="726" t="s">
        <v>569</v>
      </c>
      <c r="B433" s="727" t="s">
        <v>5586</v>
      </c>
      <c r="C433" s="727" t="s">
        <v>5764</v>
      </c>
      <c r="D433" s="727" t="s">
        <v>6272</v>
      </c>
      <c r="E433" s="727" t="s">
        <v>6273</v>
      </c>
      <c r="F433" s="731">
        <v>1</v>
      </c>
      <c r="G433" s="731">
        <v>2073.7600000000002</v>
      </c>
      <c r="H433" s="731"/>
      <c r="I433" s="731">
        <v>2073.7600000000002</v>
      </c>
      <c r="J433" s="731"/>
      <c r="K433" s="731"/>
      <c r="L433" s="731"/>
      <c r="M433" s="731"/>
      <c r="N433" s="731"/>
      <c r="O433" s="731"/>
      <c r="P433" s="745"/>
      <c r="Q433" s="732"/>
    </row>
    <row r="434" spans="1:17" ht="14.4" customHeight="1" x14ac:dyDescent="0.3">
      <c r="A434" s="726" t="s">
        <v>569</v>
      </c>
      <c r="B434" s="727" t="s">
        <v>5586</v>
      </c>
      <c r="C434" s="727" t="s">
        <v>5764</v>
      </c>
      <c r="D434" s="727" t="s">
        <v>6274</v>
      </c>
      <c r="E434" s="727" t="s">
        <v>6275</v>
      </c>
      <c r="F434" s="731">
        <v>2</v>
      </c>
      <c r="G434" s="731">
        <v>9922.6</v>
      </c>
      <c r="H434" s="731">
        <v>0.66666666666666674</v>
      </c>
      <c r="I434" s="731">
        <v>4961.3</v>
      </c>
      <c r="J434" s="731">
        <v>3</v>
      </c>
      <c r="K434" s="731">
        <v>14883.9</v>
      </c>
      <c r="L434" s="731">
        <v>1</v>
      </c>
      <c r="M434" s="731">
        <v>4961.3</v>
      </c>
      <c r="N434" s="731">
        <v>13</v>
      </c>
      <c r="O434" s="731">
        <v>64496.9</v>
      </c>
      <c r="P434" s="745">
        <v>4.3333333333333339</v>
      </c>
      <c r="Q434" s="732">
        <v>4961.3</v>
      </c>
    </row>
    <row r="435" spans="1:17" ht="14.4" customHeight="1" x14ac:dyDescent="0.3">
      <c r="A435" s="726" t="s">
        <v>569</v>
      </c>
      <c r="B435" s="727" t="s">
        <v>5586</v>
      </c>
      <c r="C435" s="727" t="s">
        <v>5764</v>
      </c>
      <c r="D435" s="727" t="s">
        <v>6276</v>
      </c>
      <c r="E435" s="727" t="s">
        <v>6277</v>
      </c>
      <c r="F435" s="731">
        <v>3</v>
      </c>
      <c r="G435" s="731">
        <v>9405</v>
      </c>
      <c r="H435" s="731">
        <v>3.225806451612903</v>
      </c>
      <c r="I435" s="731">
        <v>3135</v>
      </c>
      <c r="J435" s="731">
        <v>1</v>
      </c>
      <c r="K435" s="731">
        <v>2915.55</v>
      </c>
      <c r="L435" s="731">
        <v>1</v>
      </c>
      <c r="M435" s="731">
        <v>2915.55</v>
      </c>
      <c r="N435" s="731">
        <v>4</v>
      </c>
      <c r="O435" s="731">
        <v>11662.2</v>
      </c>
      <c r="P435" s="745">
        <v>4</v>
      </c>
      <c r="Q435" s="732">
        <v>2915.55</v>
      </c>
    </row>
    <row r="436" spans="1:17" ht="14.4" customHeight="1" x14ac:dyDescent="0.3">
      <c r="A436" s="726" t="s">
        <v>569</v>
      </c>
      <c r="B436" s="727" t="s">
        <v>5586</v>
      </c>
      <c r="C436" s="727" t="s">
        <v>5764</v>
      </c>
      <c r="D436" s="727" t="s">
        <v>6278</v>
      </c>
      <c r="E436" s="727" t="s">
        <v>6279</v>
      </c>
      <c r="F436" s="731">
        <v>7</v>
      </c>
      <c r="G436" s="731">
        <v>47089</v>
      </c>
      <c r="H436" s="731">
        <v>2.3333333333333335</v>
      </c>
      <c r="I436" s="731">
        <v>6727</v>
      </c>
      <c r="J436" s="731">
        <v>3</v>
      </c>
      <c r="K436" s="731">
        <v>20181</v>
      </c>
      <c r="L436" s="731">
        <v>1</v>
      </c>
      <c r="M436" s="731">
        <v>6727</v>
      </c>
      <c r="N436" s="731">
        <v>6</v>
      </c>
      <c r="O436" s="731">
        <v>40362</v>
      </c>
      <c r="P436" s="745">
        <v>2</v>
      </c>
      <c r="Q436" s="732">
        <v>6727</v>
      </c>
    </row>
    <row r="437" spans="1:17" ht="14.4" customHeight="1" x14ac:dyDescent="0.3">
      <c r="A437" s="726" t="s">
        <v>569</v>
      </c>
      <c r="B437" s="727" t="s">
        <v>5586</v>
      </c>
      <c r="C437" s="727" t="s">
        <v>5764</v>
      </c>
      <c r="D437" s="727" t="s">
        <v>6280</v>
      </c>
      <c r="E437" s="727" t="s">
        <v>6281</v>
      </c>
      <c r="F437" s="731">
        <v>17</v>
      </c>
      <c r="G437" s="731">
        <v>183246.74</v>
      </c>
      <c r="H437" s="731">
        <v>1.5454545454545456</v>
      </c>
      <c r="I437" s="731">
        <v>10779.22</v>
      </c>
      <c r="J437" s="731">
        <v>11</v>
      </c>
      <c r="K437" s="731">
        <v>118571.41999999998</v>
      </c>
      <c r="L437" s="731">
        <v>1</v>
      </c>
      <c r="M437" s="731">
        <v>10779.22</v>
      </c>
      <c r="N437" s="731">
        <v>7</v>
      </c>
      <c r="O437" s="731">
        <v>75454.539999999994</v>
      </c>
      <c r="P437" s="745">
        <v>0.63636363636363635</v>
      </c>
      <c r="Q437" s="732">
        <v>10779.22</v>
      </c>
    </row>
    <row r="438" spans="1:17" ht="14.4" customHeight="1" x14ac:dyDescent="0.3">
      <c r="A438" s="726" t="s">
        <v>569</v>
      </c>
      <c r="B438" s="727" t="s">
        <v>5586</v>
      </c>
      <c r="C438" s="727" t="s">
        <v>5764</v>
      </c>
      <c r="D438" s="727" t="s">
        <v>6282</v>
      </c>
      <c r="E438" s="727" t="s">
        <v>6283</v>
      </c>
      <c r="F438" s="731"/>
      <c r="G438" s="731"/>
      <c r="H438" s="731"/>
      <c r="I438" s="731"/>
      <c r="J438" s="731">
        <v>1</v>
      </c>
      <c r="K438" s="731">
        <v>9112.75</v>
      </c>
      <c r="L438" s="731">
        <v>1</v>
      </c>
      <c r="M438" s="731">
        <v>9112.75</v>
      </c>
      <c r="N438" s="731">
        <v>1</v>
      </c>
      <c r="O438" s="731">
        <v>9112.75</v>
      </c>
      <c r="P438" s="745">
        <v>1</v>
      </c>
      <c r="Q438" s="732">
        <v>9112.75</v>
      </c>
    </row>
    <row r="439" spans="1:17" ht="14.4" customHeight="1" x14ac:dyDescent="0.3">
      <c r="A439" s="726" t="s">
        <v>569</v>
      </c>
      <c r="B439" s="727" t="s">
        <v>5586</v>
      </c>
      <c r="C439" s="727" t="s">
        <v>5764</v>
      </c>
      <c r="D439" s="727" t="s">
        <v>6284</v>
      </c>
      <c r="E439" s="727" t="s">
        <v>6285</v>
      </c>
      <c r="F439" s="731">
        <v>34</v>
      </c>
      <c r="G439" s="731">
        <v>41649.32</v>
      </c>
      <c r="H439" s="731">
        <v>1.1724137931034484</v>
      </c>
      <c r="I439" s="731">
        <v>1224.98</v>
      </c>
      <c r="J439" s="731">
        <v>29</v>
      </c>
      <c r="K439" s="731">
        <v>35524.42</v>
      </c>
      <c r="L439" s="731">
        <v>1</v>
      </c>
      <c r="M439" s="731">
        <v>1224.98</v>
      </c>
      <c r="N439" s="731">
        <v>17</v>
      </c>
      <c r="O439" s="731">
        <v>20824.66</v>
      </c>
      <c r="P439" s="745">
        <v>0.5862068965517242</v>
      </c>
      <c r="Q439" s="732">
        <v>1224.98</v>
      </c>
    </row>
    <row r="440" spans="1:17" ht="14.4" customHeight="1" x14ac:dyDescent="0.3">
      <c r="A440" s="726" t="s">
        <v>569</v>
      </c>
      <c r="B440" s="727" t="s">
        <v>5586</v>
      </c>
      <c r="C440" s="727" t="s">
        <v>5764</v>
      </c>
      <c r="D440" s="727" t="s">
        <v>6286</v>
      </c>
      <c r="E440" s="727" t="s">
        <v>6285</v>
      </c>
      <c r="F440" s="731">
        <v>49</v>
      </c>
      <c r="G440" s="731">
        <v>93184.770000000019</v>
      </c>
      <c r="H440" s="731">
        <v>1.5312500000000002</v>
      </c>
      <c r="I440" s="731">
        <v>1901.7300000000005</v>
      </c>
      <c r="J440" s="731">
        <v>32</v>
      </c>
      <c r="K440" s="731">
        <v>60855.360000000001</v>
      </c>
      <c r="L440" s="731">
        <v>1</v>
      </c>
      <c r="M440" s="731">
        <v>1901.73</v>
      </c>
      <c r="N440" s="731">
        <v>23</v>
      </c>
      <c r="O440" s="731">
        <v>43739.79</v>
      </c>
      <c r="P440" s="745">
        <v>0.71875</v>
      </c>
      <c r="Q440" s="732">
        <v>1901.73</v>
      </c>
    </row>
    <row r="441" spans="1:17" ht="14.4" customHeight="1" x14ac:dyDescent="0.3">
      <c r="A441" s="726" t="s">
        <v>569</v>
      </c>
      <c r="B441" s="727" t="s">
        <v>5586</v>
      </c>
      <c r="C441" s="727" t="s">
        <v>5764</v>
      </c>
      <c r="D441" s="727" t="s">
        <v>6287</v>
      </c>
      <c r="E441" s="727" t="s">
        <v>6288</v>
      </c>
      <c r="F441" s="731">
        <v>4</v>
      </c>
      <c r="G441" s="731">
        <v>4152</v>
      </c>
      <c r="H441" s="731"/>
      <c r="I441" s="731">
        <v>1038</v>
      </c>
      <c r="J441" s="731"/>
      <c r="K441" s="731"/>
      <c r="L441" s="731"/>
      <c r="M441" s="731"/>
      <c r="N441" s="731"/>
      <c r="O441" s="731"/>
      <c r="P441" s="745"/>
      <c r="Q441" s="732"/>
    </row>
    <row r="442" spans="1:17" ht="14.4" customHeight="1" x14ac:dyDescent="0.3">
      <c r="A442" s="726" t="s">
        <v>569</v>
      </c>
      <c r="B442" s="727" t="s">
        <v>5586</v>
      </c>
      <c r="C442" s="727" t="s">
        <v>5764</v>
      </c>
      <c r="D442" s="727" t="s">
        <v>6289</v>
      </c>
      <c r="E442" s="727" t="s">
        <v>6290</v>
      </c>
      <c r="F442" s="731">
        <v>1</v>
      </c>
      <c r="G442" s="731">
        <v>1312</v>
      </c>
      <c r="H442" s="731"/>
      <c r="I442" s="731">
        <v>1312</v>
      </c>
      <c r="J442" s="731"/>
      <c r="K442" s="731"/>
      <c r="L442" s="731"/>
      <c r="M442" s="731"/>
      <c r="N442" s="731"/>
      <c r="O442" s="731"/>
      <c r="P442" s="745"/>
      <c r="Q442" s="732"/>
    </row>
    <row r="443" spans="1:17" ht="14.4" customHeight="1" x14ac:dyDescent="0.3">
      <c r="A443" s="726" t="s">
        <v>569</v>
      </c>
      <c r="B443" s="727" t="s">
        <v>5586</v>
      </c>
      <c r="C443" s="727" t="s">
        <v>5764</v>
      </c>
      <c r="D443" s="727" t="s">
        <v>6291</v>
      </c>
      <c r="E443" s="727" t="s">
        <v>6292</v>
      </c>
      <c r="F443" s="731"/>
      <c r="G443" s="731"/>
      <c r="H443" s="731"/>
      <c r="I443" s="731"/>
      <c r="J443" s="731"/>
      <c r="K443" s="731"/>
      <c r="L443" s="731"/>
      <c r="M443" s="731"/>
      <c r="N443" s="731">
        <v>1</v>
      </c>
      <c r="O443" s="731">
        <v>58.6</v>
      </c>
      <c r="P443" s="745"/>
      <c r="Q443" s="732">
        <v>58.6</v>
      </c>
    </row>
    <row r="444" spans="1:17" ht="14.4" customHeight="1" x14ac:dyDescent="0.3">
      <c r="A444" s="726" t="s">
        <v>569</v>
      </c>
      <c r="B444" s="727" t="s">
        <v>5586</v>
      </c>
      <c r="C444" s="727" t="s">
        <v>5764</v>
      </c>
      <c r="D444" s="727" t="s">
        <v>6293</v>
      </c>
      <c r="E444" s="727" t="s">
        <v>6292</v>
      </c>
      <c r="F444" s="731"/>
      <c r="G444" s="731"/>
      <c r="H444" s="731"/>
      <c r="I444" s="731"/>
      <c r="J444" s="731">
        <v>1</v>
      </c>
      <c r="K444" s="731">
        <v>96.6</v>
      </c>
      <c r="L444" s="731">
        <v>1</v>
      </c>
      <c r="M444" s="731">
        <v>96.6</v>
      </c>
      <c r="N444" s="731"/>
      <c r="O444" s="731"/>
      <c r="P444" s="745"/>
      <c r="Q444" s="732"/>
    </row>
    <row r="445" spans="1:17" ht="14.4" customHeight="1" x14ac:dyDescent="0.3">
      <c r="A445" s="726" t="s">
        <v>569</v>
      </c>
      <c r="B445" s="727" t="s">
        <v>5586</v>
      </c>
      <c r="C445" s="727" t="s">
        <v>5764</v>
      </c>
      <c r="D445" s="727" t="s">
        <v>6294</v>
      </c>
      <c r="E445" s="727" t="s">
        <v>6295</v>
      </c>
      <c r="F445" s="731">
        <v>1</v>
      </c>
      <c r="G445" s="731">
        <v>9159.3799999999992</v>
      </c>
      <c r="H445" s="731"/>
      <c r="I445" s="731">
        <v>9159.3799999999992</v>
      </c>
      <c r="J445" s="731"/>
      <c r="K445" s="731"/>
      <c r="L445" s="731"/>
      <c r="M445" s="731"/>
      <c r="N445" s="731"/>
      <c r="O445" s="731"/>
      <c r="P445" s="745"/>
      <c r="Q445" s="732"/>
    </row>
    <row r="446" spans="1:17" ht="14.4" customHeight="1" x14ac:dyDescent="0.3">
      <c r="A446" s="726" t="s">
        <v>569</v>
      </c>
      <c r="B446" s="727" t="s">
        <v>5586</v>
      </c>
      <c r="C446" s="727" t="s">
        <v>5764</v>
      </c>
      <c r="D446" s="727" t="s">
        <v>6296</v>
      </c>
      <c r="E446" s="727" t="s">
        <v>6297</v>
      </c>
      <c r="F446" s="731"/>
      <c r="G446" s="731"/>
      <c r="H446" s="731"/>
      <c r="I446" s="731"/>
      <c r="J446" s="731"/>
      <c r="K446" s="731"/>
      <c r="L446" s="731"/>
      <c r="M446" s="731"/>
      <c r="N446" s="731">
        <v>1</v>
      </c>
      <c r="O446" s="731">
        <v>3278.02</v>
      </c>
      <c r="P446" s="745"/>
      <c r="Q446" s="732">
        <v>3278.02</v>
      </c>
    </row>
    <row r="447" spans="1:17" ht="14.4" customHeight="1" x14ac:dyDescent="0.3">
      <c r="A447" s="726" t="s">
        <v>569</v>
      </c>
      <c r="B447" s="727" t="s">
        <v>5586</v>
      </c>
      <c r="C447" s="727" t="s">
        <v>5764</v>
      </c>
      <c r="D447" s="727" t="s">
        <v>6298</v>
      </c>
      <c r="E447" s="727" t="s">
        <v>6299</v>
      </c>
      <c r="F447" s="731"/>
      <c r="G447" s="731"/>
      <c r="H447" s="731"/>
      <c r="I447" s="731"/>
      <c r="J447" s="731">
        <v>1</v>
      </c>
      <c r="K447" s="731">
        <v>6968.51</v>
      </c>
      <c r="L447" s="731">
        <v>1</v>
      </c>
      <c r="M447" s="731">
        <v>6968.51</v>
      </c>
      <c r="N447" s="731">
        <v>1</v>
      </c>
      <c r="O447" s="731">
        <v>6968.51</v>
      </c>
      <c r="P447" s="745">
        <v>1</v>
      </c>
      <c r="Q447" s="732">
        <v>6968.51</v>
      </c>
    </row>
    <row r="448" spans="1:17" ht="14.4" customHeight="1" x14ac:dyDescent="0.3">
      <c r="A448" s="726" t="s">
        <v>569</v>
      </c>
      <c r="B448" s="727" t="s">
        <v>5586</v>
      </c>
      <c r="C448" s="727" t="s">
        <v>5764</v>
      </c>
      <c r="D448" s="727" t="s">
        <v>6300</v>
      </c>
      <c r="E448" s="727" t="s">
        <v>6299</v>
      </c>
      <c r="F448" s="731"/>
      <c r="G448" s="731"/>
      <c r="H448" s="731"/>
      <c r="I448" s="731"/>
      <c r="J448" s="731">
        <v>1</v>
      </c>
      <c r="K448" s="731">
        <v>8342.73</v>
      </c>
      <c r="L448" s="731">
        <v>1</v>
      </c>
      <c r="M448" s="731">
        <v>8342.73</v>
      </c>
      <c r="N448" s="731">
        <v>2</v>
      </c>
      <c r="O448" s="731">
        <v>16685.46</v>
      </c>
      <c r="P448" s="745">
        <v>2</v>
      </c>
      <c r="Q448" s="732">
        <v>8342.73</v>
      </c>
    </row>
    <row r="449" spans="1:17" ht="14.4" customHeight="1" x14ac:dyDescent="0.3">
      <c r="A449" s="726" t="s">
        <v>569</v>
      </c>
      <c r="B449" s="727" t="s">
        <v>5586</v>
      </c>
      <c r="C449" s="727" t="s">
        <v>5764</v>
      </c>
      <c r="D449" s="727" t="s">
        <v>6301</v>
      </c>
      <c r="E449" s="727" t="s">
        <v>6302</v>
      </c>
      <c r="F449" s="731">
        <v>1</v>
      </c>
      <c r="G449" s="731">
        <v>10084.85</v>
      </c>
      <c r="H449" s="731">
        <v>1</v>
      </c>
      <c r="I449" s="731">
        <v>10084.85</v>
      </c>
      <c r="J449" s="731">
        <v>1</v>
      </c>
      <c r="K449" s="731">
        <v>10084.85</v>
      </c>
      <c r="L449" s="731">
        <v>1</v>
      </c>
      <c r="M449" s="731">
        <v>10084.85</v>
      </c>
      <c r="N449" s="731">
        <v>1</v>
      </c>
      <c r="O449" s="731">
        <v>10084.85</v>
      </c>
      <c r="P449" s="745">
        <v>1</v>
      </c>
      <c r="Q449" s="732">
        <v>10084.85</v>
      </c>
    </row>
    <row r="450" spans="1:17" ht="14.4" customHeight="1" x14ac:dyDescent="0.3">
      <c r="A450" s="726" t="s">
        <v>569</v>
      </c>
      <c r="B450" s="727" t="s">
        <v>5586</v>
      </c>
      <c r="C450" s="727" t="s">
        <v>5764</v>
      </c>
      <c r="D450" s="727" t="s">
        <v>6303</v>
      </c>
      <c r="E450" s="727" t="s">
        <v>6304</v>
      </c>
      <c r="F450" s="731">
        <v>3</v>
      </c>
      <c r="G450" s="731">
        <v>34153.350000000006</v>
      </c>
      <c r="H450" s="731">
        <v>0.37500000000000011</v>
      </c>
      <c r="I450" s="731">
        <v>11384.450000000003</v>
      </c>
      <c r="J450" s="731">
        <v>8</v>
      </c>
      <c r="K450" s="731">
        <v>91075.599999999991</v>
      </c>
      <c r="L450" s="731">
        <v>1</v>
      </c>
      <c r="M450" s="731">
        <v>11384.449999999999</v>
      </c>
      <c r="N450" s="731">
        <v>6</v>
      </c>
      <c r="O450" s="731">
        <v>68306.700000000012</v>
      </c>
      <c r="P450" s="745">
        <v>0.75000000000000022</v>
      </c>
      <c r="Q450" s="732">
        <v>11384.450000000003</v>
      </c>
    </row>
    <row r="451" spans="1:17" ht="14.4" customHeight="1" x14ac:dyDescent="0.3">
      <c r="A451" s="726" t="s">
        <v>569</v>
      </c>
      <c r="B451" s="727" t="s">
        <v>5586</v>
      </c>
      <c r="C451" s="727" t="s">
        <v>5764</v>
      </c>
      <c r="D451" s="727" t="s">
        <v>6305</v>
      </c>
      <c r="E451" s="727" t="s">
        <v>6304</v>
      </c>
      <c r="F451" s="731">
        <v>6</v>
      </c>
      <c r="G451" s="731">
        <v>61920.66</v>
      </c>
      <c r="H451" s="731">
        <v>3</v>
      </c>
      <c r="I451" s="731">
        <v>10320.11</v>
      </c>
      <c r="J451" s="731">
        <v>2</v>
      </c>
      <c r="K451" s="731">
        <v>20640.22</v>
      </c>
      <c r="L451" s="731">
        <v>1</v>
      </c>
      <c r="M451" s="731">
        <v>10320.11</v>
      </c>
      <c r="N451" s="731">
        <v>4</v>
      </c>
      <c r="O451" s="731">
        <v>41280.44</v>
      </c>
      <c r="P451" s="745">
        <v>2</v>
      </c>
      <c r="Q451" s="732">
        <v>10320.11</v>
      </c>
    </row>
    <row r="452" spans="1:17" ht="14.4" customHeight="1" x14ac:dyDescent="0.3">
      <c r="A452" s="726" t="s">
        <v>569</v>
      </c>
      <c r="B452" s="727" t="s">
        <v>5586</v>
      </c>
      <c r="C452" s="727" t="s">
        <v>5764</v>
      </c>
      <c r="D452" s="727" t="s">
        <v>5783</v>
      </c>
      <c r="E452" s="727" t="s">
        <v>5784</v>
      </c>
      <c r="F452" s="731">
        <v>4</v>
      </c>
      <c r="G452" s="731">
        <v>38946.559999999998</v>
      </c>
      <c r="H452" s="731">
        <v>2</v>
      </c>
      <c r="I452" s="731">
        <v>9736.64</v>
      </c>
      <c r="J452" s="731">
        <v>2</v>
      </c>
      <c r="K452" s="731">
        <v>19473.28</v>
      </c>
      <c r="L452" s="731">
        <v>1</v>
      </c>
      <c r="M452" s="731">
        <v>9736.64</v>
      </c>
      <c r="N452" s="731">
        <v>4</v>
      </c>
      <c r="O452" s="731">
        <v>38946.559999999998</v>
      </c>
      <c r="P452" s="745">
        <v>2</v>
      </c>
      <c r="Q452" s="732">
        <v>9736.64</v>
      </c>
    </row>
    <row r="453" spans="1:17" ht="14.4" customHeight="1" x14ac:dyDescent="0.3">
      <c r="A453" s="726" t="s">
        <v>569</v>
      </c>
      <c r="B453" s="727" t="s">
        <v>5586</v>
      </c>
      <c r="C453" s="727" t="s">
        <v>5764</v>
      </c>
      <c r="D453" s="727" t="s">
        <v>6306</v>
      </c>
      <c r="E453" s="727" t="s">
        <v>6307</v>
      </c>
      <c r="F453" s="731">
        <v>1</v>
      </c>
      <c r="G453" s="731">
        <v>10257.93</v>
      </c>
      <c r="H453" s="731">
        <v>0.5</v>
      </c>
      <c r="I453" s="731">
        <v>10257.93</v>
      </c>
      <c r="J453" s="731">
        <v>2</v>
      </c>
      <c r="K453" s="731">
        <v>20515.86</v>
      </c>
      <c r="L453" s="731">
        <v>1</v>
      </c>
      <c r="M453" s="731">
        <v>10257.93</v>
      </c>
      <c r="N453" s="731">
        <v>1</v>
      </c>
      <c r="O453" s="731">
        <v>10257.93</v>
      </c>
      <c r="P453" s="745">
        <v>0.5</v>
      </c>
      <c r="Q453" s="732">
        <v>10257.93</v>
      </c>
    </row>
    <row r="454" spans="1:17" ht="14.4" customHeight="1" x14ac:dyDescent="0.3">
      <c r="A454" s="726" t="s">
        <v>569</v>
      </c>
      <c r="B454" s="727" t="s">
        <v>5586</v>
      </c>
      <c r="C454" s="727" t="s">
        <v>5764</v>
      </c>
      <c r="D454" s="727" t="s">
        <v>6308</v>
      </c>
      <c r="E454" s="727" t="s">
        <v>6309</v>
      </c>
      <c r="F454" s="731">
        <v>5</v>
      </c>
      <c r="G454" s="731">
        <v>6210</v>
      </c>
      <c r="H454" s="731">
        <v>1</v>
      </c>
      <c r="I454" s="731">
        <v>1242</v>
      </c>
      <c r="J454" s="731">
        <v>5</v>
      </c>
      <c r="K454" s="731">
        <v>6210</v>
      </c>
      <c r="L454" s="731">
        <v>1</v>
      </c>
      <c r="M454" s="731">
        <v>1242</v>
      </c>
      <c r="N454" s="731">
        <v>3</v>
      </c>
      <c r="O454" s="731">
        <v>3726</v>
      </c>
      <c r="P454" s="745">
        <v>0.6</v>
      </c>
      <c r="Q454" s="732">
        <v>1242</v>
      </c>
    </row>
    <row r="455" spans="1:17" ht="14.4" customHeight="1" x14ac:dyDescent="0.3">
      <c r="A455" s="726" t="s">
        <v>569</v>
      </c>
      <c r="B455" s="727" t="s">
        <v>5586</v>
      </c>
      <c r="C455" s="727" t="s">
        <v>5764</v>
      </c>
      <c r="D455" s="727" t="s">
        <v>6310</v>
      </c>
      <c r="E455" s="727" t="s">
        <v>6311</v>
      </c>
      <c r="F455" s="731"/>
      <c r="G455" s="731"/>
      <c r="H455" s="731"/>
      <c r="I455" s="731"/>
      <c r="J455" s="731">
        <v>1</v>
      </c>
      <c r="K455" s="731">
        <v>1355</v>
      </c>
      <c r="L455" s="731">
        <v>1</v>
      </c>
      <c r="M455" s="731">
        <v>1355</v>
      </c>
      <c r="N455" s="731"/>
      <c r="O455" s="731"/>
      <c r="P455" s="745"/>
      <c r="Q455" s="732"/>
    </row>
    <row r="456" spans="1:17" ht="14.4" customHeight="1" x14ac:dyDescent="0.3">
      <c r="A456" s="726" t="s">
        <v>569</v>
      </c>
      <c r="B456" s="727" t="s">
        <v>5586</v>
      </c>
      <c r="C456" s="727" t="s">
        <v>5764</v>
      </c>
      <c r="D456" s="727" t="s">
        <v>6312</v>
      </c>
      <c r="E456" s="727" t="s">
        <v>6313</v>
      </c>
      <c r="F456" s="731"/>
      <c r="G456" s="731"/>
      <c r="H456" s="731"/>
      <c r="I456" s="731"/>
      <c r="J456" s="731"/>
      <c r="K456" s="731"/>
      <c r="L456" s="731"/>
      <c r="M456" s="731"/>
      <c r="N456" s="731">
        <v>1</v>
      </c>
      <c r="O456" s="731">
        <v>10598</v>
      </c>
      <c r="P456" s="745"/>
      <c r="Q456" s="732">
        <v>10598</v>
      </c>
    </row>
    <row r="457" spans="1:17" ht="14.4" customHeight="1" x14ac:dyDescent="0.3">
      <c r="A457" s="726" t="s">
        <v>569</v>
      </c>
      <c r="B457" s="727" t="s">
        <v>5586</v>
      </c>
      <c r="C457" s="727" t="s">
        <v>5764</v>
      </c>
      <c r="D457" s="727" t="s">
        <v>6314</v>
      </c>
      <c r="E457" s="727" t="s">
        <v>6315</v>
      </c>
      <c r="F457" s="731"/>
      <c r="G457" s="731"/>
      <c r="H457" s="731"/>
      <c r="I457" s="731"/>
      <c r="J457" s="731"/>
      <c r="K457" s="731"/>
      <c r="L457" s="731"/>
      <c r="M457" s="731"/>
      <c r="N457" s="731">
        <v>3</v>
      </c>
      <c r="O457" s="731">
        <v>7671</v>
      </c>
      <c r="P457" s="745"/>
      <c r="Q457" s="732">
        <v>2557</v>
      </c>
    </row>
    <row r="458" spans="1:17" ht="14.4" customHeight="1" x14ac:dyDescent="0.3">
      <c r="A458" s="726" t="s">
        <v>569</v>
      </c>
      <c r="B458" s="727" t="s">
        <v>5586</v>
      </c>
      <c r="C458" s="727" t="s">
        <v>5764</v>
      </c>
      <c r="D458" s="727" t="s">
        <v>6316</v>
      </c>
      <c r="E458" s="727" t="s">
        <v>6317</v>
      </c>
      <c r="F458" s="731"/>
      <c r="G458" s="731"/>
      <c r="H458" s="731"/>
      <c r="I458" s="731"/>
      <c r="J458" s="731"/>
      <c r="K458" s="731"/>
      <c r="L458" s="731"/>
      <c r="M458" s="731"/>
      <c r="N458" s="731">
        <v>1</v>
      </c>
      <c r="O458" s="731">
        <v>2557</v>
      </c>
      <c r="P458" s="745"/>
      <c r="Q458" s="732">
        <v>2557</v>
      </c>
    </row>
    <row r="459" spans="1:17" ht="14.4" customHeight="1" x14ac:dyDescent="0.3">
      <c r="A459" s="726" t="s">
        <v>569</v>
      </c>
      <c r="B459" s="727" t="s">
        <v>5586</v>
      </c>
      <c r="C459" s="727" t="s">
        <v>5764</v>
      </c>
      <c r="D459" s="727" t="s">
        <v>6318</v>
      </c>
      <c r="E459" s="727" t="s">
        <v>6319</v>
      </c>
      <c r="F459" s="731">
        <v>10</v>
      </c>
      <c r="G459" s="731">
        <v>11907.800000000001</v>
      </c>
      <c r="H459" s="731">
        <v>0.27027027027027029</v>
      </c>
      <c r="I459" s="731">
        <v>1190.7800000000002</v>
      </c>
      <c r="J459" s="731">
        <v>37</v>
      </c>
      <c r="K459" s="731">
        <v>44058.86</v>
      </c>
      <c r="L459" s="731">
        <v>1</v>
      </c>
      <c r="M459" s="731">
        <v>1190.78</v>
      </c>
      <c r="N459" s="731">
        <v>39</v>
      </c>
      <c r="O459" s="731">
        <v>46440.42</v>
      </c>
      <c r="P459" s="745">
        <v>1.0540540540540539</v>
      </c>
      <c r="Q459" s="732">
        <v>1190.78</v>
      </c>
    </row>
    <row r="460" spans="1:17" ht="14.4" customHeight="1" x14ac:dyDescent="0.3">
      <c r="A460" s="726" t="s">
        <v>569</v>
      </c>
      <c r="B460" s="727" t="s">
        <v>5586</v>
      </c>
      <c r="C460" s="727" t="s">
        <v>5764</v>
      </c>
      <c r="D460" s="727" t="s">
        <v>6320</v>
      </c>
      <c r="E460" s="727" t="s">
        <v>6319</v>
      </c>
      <c r="F460" s="731">
        <v>40</v>
      </c>
      <c r="G460" s="731">
        <v>49040.800000000003</v>
      </c>
      <c r="H460" s="731">
        <v>0.58823529411764708</v>
      </c>
      <c r="I460" s="731">
        <v>1226.02</v>
      </c>
      <c r="J460" s="731">
        <v>68</v>
      </c>
      <c r="K460" s="731">
        <v>83369.36</v>
      </c>
      <c r="L460" s="731">
        <v>1</v>
      </c>
      <c r="M460" s="731">
        <v>1226.02</v>
      </c>
      <c r="N460" s="731">
        <v>106</v>
      </c>
      <c r="O460" s="731">
        <v>129958.12000000001</v>
      </c>
      <c r="P460" s="745">
        <v>1.5588235294117647</v>
      </c>
      <c r="Q460" s="732">
        <v>1226.02</v>
      </c>
    </row>
    <row r="461" spans="1:17" ht="14.4" customHeight="1" x14ac:dyDescent="0.3">
      <c r="A461" s="726" t="s">
        <v>569</v>
      </c>
      <c r="B461" s="727" t="s">
        <v>5586</v>
      </c>
      <c r="C461" s="727" t="s">
        <v>5764</v>
      </c>
      <c r="D461" s="727" t="s">
        <v>6321</v>
      </c>
      <c r="E461" s="727" t="s">
        <v>6319</v>
      </c>
      <c r="F461" s="731">
        <v>8</v>
      </c>
      <c r="G461" s="731">
        <v>10056.879999999999</v>
      </c>
      <c r="H461" s="731">
        <v>0.61538461538461531</v>
      </c>
      <c r="I461" s="731">
        <v>1257.1099999999999</v>
      </c>
      <c r="J461" s="731">
        <v>13</v>
      </c>
      <c r="K461" s="731">
        <v>16342.43</v>
      </c>
      <c r="L461" s="731">
        <v>1</v>
      </c>
      <c r="M461" s="731">
        <v>1257.1100000000001</v>
      </c>
      <c r="N461" s="731">
        <v>18</v>
      </c>
      <c r="O461" s="731">
        <v>22627.98</v>
      </c>
      <c r="P461" s="745">
        <v>1.3846153846153846</v>
      </c>
      <c r="Q461" s="732">
        <v>1257.1099999999999</v>
      </c>
    </row>
    <row r="462" spans="1:17" ht="14.4" customHeight="1" x14ac:dyDescent="0.3">
      <c r="A462" s="726" t="s">
        <v>569</v>
      </c>
      <c r="B462" s="727" t="s">
        <v>5586</v>
      </c>
      <c r="C462" s="727" t="s">
        <v>5764</v>
      </c>
      <c r="D462" s="727" t="s">
        <v>6322</v>
      </c>
      <c r="E462" s="727" t="s">
        <v>6323</v>
      </c>
      <c r="F462" s="731">
        <v>1</v>
      </c>
      <c r="G462" s="731">
        <v>831.06</v>
      </c>
      <c r="H462" s="731"/>
      <c r="I462" s="731">
        <v>831.06</v>
      </c>
      <c r="J462" s="731"/>
      <c r="K462" s="731"/>
      <c r="L462" s="731"/>
      <c r="M462" s="731"/>
      <c r="N462" s="731"/>
      <c r="O462" s="731"/>
      <c r="P462" s="745"/>
      <c r="Q462" s="732"/>
    </row>
    <row r="463" spans="1:17" ht="14.4" customHeight="1" x14ac:dyDescent="0.3">
      <c r="A463" s="726" t="s">
        <v>569</v>
      </c>
      <c r="B463" s="727" t="s">
        <v>5586</v>
      </c>
      <c r="C463" s="727" t="s">
        <v>5764</v>
      </c>
      <c r="D463" s="727" t="s">
        <v>6324</v>
      </c>
      <c r="E463" s="727" t="s">
        <v>6325</v>
      </c>
      <c r="F463" s="731">
        <v>2</v>
      </c>
      <c r="G463" s="731">
        <v>11047.64</v>
      </c>
      <c r="H463" s="731"/>
      <c r="I463" s="731">
        <v>5523.82</v>
      </c>
      <c r="J463" s="731"/>
      <c r="K463" s="731"/>
      <c r="L463" s="731"/>
      <c r="M463" s="731"/>
      <c r="N463" s="731"/>
      <c r="O463" s="731"/>
      <c r="P463" s="745"/>
      <c r="Q463" s="732"/>
    </row>
    <row r="464" spans="1:17" ht="14.4" customHeight="1" x14ac:dyDescent="0.3">
      <c r="A464" s="726" t="s">
        <v>569</v>
      </c>
      <c r="B464" s="727" t="s">
        <v>5586</v>
      </c>
      <c r="C464" s="727" t="s">
        <v>5764</v>
      </c>
      <c r="D464" s="727" t="s">
        <v>6326</v>
      </c>
      <c r="E464" s="727" t="s">
        <v>6325</v>
      </c>
      <c r="F464" s="731">
        <v>1</v>
      </c>
      <c r="G464" s="731">
        <v>6284.51</v>
      </c>
      <c r="H464" s="731"/>
      <c r="I464" s="731">
        <v>6284.51</v>
      </c>
      <c r="J464" s="731"/>
      <c r="K464" s="731"/>
      <c r="L464" s="731"/>
      <c r="M464" s="731"/>
      <c r="N464" s="731"/>
      <c r="O464" s="731"/>
      <c r="P464" s="745"/>
      <c r="Q464" s="732"/>
    </row>
    <row r="465" spans="1:17" ht="14.4" customHeight="1" x14ac:dyDescent="0.3">
      <c r="A465" s="726" t="s">
        <v>569</v>
      </c>
      <c r="B465" s="727" t="s">
        <v>5586</v>
      </c>
      <c r="C465" s="727" t="s">
        <v>5764</v>
      </c>
      <c r="D465" s="727" t="s">
        <v>6327</v>
      </c>
      <c r="E465" s="727" t="s">
        <v>6325</v>
      </c>
      <c r="F465" s="731">
        <v>11</v>
      </c>
      <c r="G465" s="731">
        <v>123598.75</v>
      </c>
      <c r="H465" s="731">
        <v>1.2222222222222223</v>
      </c>
      <c r="I465" s="731">
        <v>11236.25</v>
      </c>
      <c r="J465" s="731">
        <v>9</v>
      </c>
      <c r="K465" s="731">
        <v>101126.25</v>
      </c>
      <c r="L465" s="731">
        <v>1</v>
      </c>
      <c r="M465" s="731">
        <v>11236.25</v>
      </c>
      <c r="N465" s="731">
        <v>7</v>
      </c>
      <c r="O465" s="731">
        <v>78653.75</v>
      </c>
      <c r="P465" s="745">
        <v>0.77777777777777779</v>
      </c>
      <c r="Q465" s="732">
        <v>11236.25</v>
      </c>
    </row>
    <row r="466" spans="1:17" ht="14.4" customHeight="1" x14ac:dyDescent="0.3">
      <c r="A466" s="726" t="s">
        <v>569</v>
      </c>
      <c r="B466" s="727" t="s">
        <v>5586</v>
      </c>
      <c r="C466" s="727" t="s">
        <v>5764</v>
      </c>
      <c r="D466" s="727" t="s">
        <v>6328</v>
      </c>
      <c r="E466" s="727" t="s">
        <v>6329</v>
      </c>
      <c r="F466" s="731"/>
      <c r="G466" s="731"/>
      <c r="H466" s="731"/>
      <c r="I466" s="731"/>
      <c r="J466" s="731">
        <v>3</v>
      </c>
      <c r="K466" s="731">
        <v>62150.73</v>
      </c>
      <c r="L466" s="731">
        <v>1</v>
      </c>
      <c r="M466" s="731">
        <v>20716.91</v>
      </c>
      <c r="N466" s="731">
        <v>5</v>
      </c>
      <c r="O466" s="731">
        <v>103584.54999999999</v>
      </c>
      <c r="P466" s="745">
        <v>1.6666666666666663</v>
      </c>
      <c r="Q466" s="732">
        <v>20716.909999999996</v>
      </c>
    </row>
    <row r="467" spans="1:17" ht="14.4" customHeight="1" x14ac:dyDescent="0.3">
      <c r="A467" s="726" t="s">
        <v>569</v>
      </c>
      <c r="B467" s="727" t="s">
        <v>5586</v>
      </c>
      <c r="C467" s="727" t="s">
        <v>5764</v>
      </c>
      <c r="D467" s="727" t="s">
        <v>6330</v>
      </c>
      <c r="E467" s="727" t="s">
        <v>6331</v>
      </c>
      <c r="F467" s="731">
        <v>1</v>
      </c>
      <c r="G467" s="731">
        <v>5930.07</v>
      </c>
      <c r="H467" s="731"/>
      <c r="I467" s="731">
        <v>5930.07</v>
      </c>
      <c r="J467" s="731"/>
      <c r="K467" s="731"/>
      <c r="L467" s="731"/>
      <c r="M467" s="731"/>
      <c r="N467" s="731"/>
      <c r="O467" s="731"/>
      <c r="P467" s="745"/>
      <c r="Q467" s="732"/>
    </row>
    <row r="468" spans="1:17" ht="14.4" customHeight="1" x14ac:dyDescent="0.3">
      <c r="A468" s="726" t="s">
        <v>569</v>
      </c>
      <c r="B468" s="727" t="s">
        <v>5586</v>
      </c>
      <c r="C468" s="727" t="s">
        <v>5764</v>
      </c>
      <c r="D468" s="727" t="s">
        <v>6332</v>
      </c>
      <c r="E468" s="727" t="s">
        <v>6331</v>
      </c>
      <c r="F468" s="731">
        <v>1</v>
      </c>
      <c r="G468" s="731">
        <v>9701.4</v>
      </c>
      <c r="H468" s="731"/>
      <c r="I468" s="731">
        <v>9701.4</v>
      </c>
      <c r="J468" s="731"/>
      <c r="K468" s="731"/>
      <c r="L468" s="731"/>
      <c r="M468" s="731"/>
      <c r="N468" s="731">
        <v>4</v>
      </c>
      <c r="O468" s="731">
        <v>38805.599999999999</v>
      </c>
      <c r="P468" s="745"/>
      <c r="Q468" s="732">
        <v>9701.4</v>
      </c>
    </row>
    <row r="469" spans="1:17" ht="14.4" customHeight="1" x14ac:dyDescent="0.3">
      <c r="A469" s="726" t="s">
        <v>569</v>
      </c>
      <c r="B469" s="727" t="s">
        <v>5586</v>
      </c>
      <c r="C469" s="727" t="s">
        <v>5764</v>
      </c>
      <c r="D469" s="727" t="s">
        <v>6333</v>
      </c>
      <c r="E469" s="727" t="s">
        <v>6331</v>
      </c>
      <c r="F469" s="731">
        <v>1</v>
      </c>
      <c r="G469" s="731">
        <v>11132.62</v>
      </c>
      <c r="H469" s="731">
        <v>0.5</v>
      </c>
      <c r="I469" s="731">
        <v>11132.62</v>
      </c>
      <c r="J469" s="731">
        <v>2</v>
      </c>
      <c r="K469" s="731">
        <v>22265.24</v>
      </c>
      <c r="L469" s="731">
        <v>1</v>
      </c>
      <c r="M469" s="731">
        <v>11132.62</v>
      </c>
      <c r="N469" s="731">
        <v>2</v>
      </c>
      <c r="O469" s="731">
        <v>22265.24</v>
      </c>
      <c r="P469" s="745">
        <v>1</v>
      </c>
      <c r="Q469" s="732">
        <v>11132.62</v>
      </c>
    </row>
    <row r="470" spans="1:17" ht="14.4" customHeight="1" x14ac:dyDescent="0.3">
      <c r="A470" s="726" t="s">
        <v>569</v>
      </c>
      <c r="B470" s="727" t="s">
        <v>5586</v>
      </c>
      <c r="C470" s="727" t="s">
        <v>5764</v>
      </c>
      <c r="D470" s="727" t="s">
        <v>6334</v>
      </c>
      <c r="E470" s="727" t="s">
        <v>6335</v>
      </c>
      <c r="F470" s="731">
        <v>4</v>
      </c>
      <c r="G470" s="731">
        <v>20588</v>
      </c>
      <c r="H470" s="731">
        <v>4</v>
      </c>
      <c r="I470" s="731">
        <v>5147</v>
      </c>
      <c r="J470" s="731">
        <v>1</v>
      </c>
      <c r="K470" s="731">
        <v>5147</v>
      </c>
      <c r="L470" s="731">
        <v>1</v>
      </c>
      <c r="M470" s="731">
        <v>5147</v>
      </c>
      <c r="N470" s="731">
        <v>4</v>
      </c>
      <c r="O470" s="731">
        <v>20588</v>
      </c>
      <c r="P470" s="745">
        <v>4</v>
      </c>
      <c r="Q470" s="732">
        <v>5147</v>
      </c>
    </row>
    <row r="471" spans="1:17" ht="14.4" customHeight="1" x14ac:dyDescent="0.3">
      <c r="A471" s="726" t="s">
        <v>569</v>
      </c>
      <c r="B471" s="727" t="s">
        <v>5586</v>
      </c>
      <c r="C471" s="727" t="s">
        <v>5764</v>
      </c>
      <c r="D471" s="727" t="s">
        <v>6336</v>
      </c>
      <c r="E471" s="727" t="s">
        <v>6337</v>
      </c>
      <c r="F471" s="731">
        <v>5</v>
      </c>
      <c r="G471" s="731">
        <v>57855</v>
      </c>
      <c r="H471" s="731">
        <v>0.45454545454545453</v>
      </c>
      <c r="I471" s="731">
        <v>11571</v>
      </c>
      <c r="J471" s="731">
        <v>11</v>
      </c>
      <c r="K471" s="731">
        <v>127281</v>
      </c>
      <c r="L471" s="731">
        <v>1</v>
      </c>
      <c r="M471" s="731">
        <v>11571</v>
      </c>
      <c r="N471" s="731">
        <v>4</v>
      </c>
      <c r="O471" s="731">
        <v>46284</v>
      </c>
      <c r="P471" s="745">
        <v>0.36363636363636365</v>
      </c>
      <c r="Q471" s="732">
        <v>11571</v>
      </c>
    </row>
    <row r="472" spans="1:17" ht="14.4" customHeight="1" x14ac:dyDescent="0.3">
      <c r="A472" s="726" t="s">
        <v>569</v>
      </c>
      <c r="B472" s="727" t="s">
        <v>5586</v>
      </c>
      <c r="C472" s="727" t="s">
        <v>5764</v>
      </c>
      <c r="D472" s="727" t="s">
        <v>6338</v>
      </c>
      <c r="E472" s="727" t="s">
        <v>5777</v>
      </c>
      <c r="F472" s="731">
        <v>22</v>
      </c>
      <c r="G472" s="731">
        <v>29913.62</v>
      </c>
      <c r="H472" s="731">
        <v>0.88</v>
      </c>
      <c r="I472" s="731">
        <v>1359.71</v>
      </c>
      <c r="J472" s="731">
        <v>25</v>
      </c>
      <c r="K472" s="731">
        <v>33992.75</v>
      </c>
      <c r="L472" s="731">
        <v>1</v>
      </c>
      <c r="M472" s="731">
        <v>1359.71</v>
      </c>
      <c r="N472" s="731">
        <v>18</v>
      </c>
      <c r="O472" s="731">
        <v>24474.78</v>
      </c>
      <c r="P472" s="745">
        <v>0.72</v>
      </c>
      <c r="Q472" s="732">
        <v>1359.71</v>
      </c>
    </row>
    <row r="473" spans="1:17" ht="14.4" customHeight="1" x14ac:dyDescent="0.3">
      <c r="A473" s="726" t="s">
        <v>569</v>
      </c>
      <c r="B473" s="727" t="s">
        <v>5586</v>
      </c>
      <c r="C473" s="727" t="s">
        <v>5764</v>
      </c>
      <c r="D473" s="727" t="s">
        <v>6339</v>
      </c>
      <c r="E473" s="727" t="s">
        <v>6340</v>
      </c>
      <c r="F473" s="731">
        <v>1</v>
      </c>
      <c r="G473" s="731">
        <v>1423.96</v>
      </c>
      <c r="H473" s="731">
        <v>0.2</v>
      </c>
      <c r="I473" s="731">
        <v>1423.96</v>
      </c>
      <c r="J473" s="731">
        <v>5</v>
      </c>
      <c r="K473" s="731">
        <v>7119.8</v>
      </c>
      <c r="L473" s="731">
        <v>1</v>
      </c>
      <c r="M473" s="731">
        <v>1423.96</v>
      </c>
      <c r="N473" s="731">
        <v>2</v>
      </c>
      <c r="O473" s="731">
        <v>2847.92</v>
      </c>
      <c r="P473" s="745">
        <v>0.4</v>
      </c>
      <c r="Q473" s="732">
        <v>1423.96</v>
      </c>
    </row>
    <row r="474" spans="1:17" ht="14.4" customHeight="1" x14ac:dyDescent="0.3">
      <c r="A474" s="726" t="s">
        <v>569</v>
      </c>
      <c r="B474" s="727" t="s">
        <v>5586</v>
      </c>
      <c r="C474" s="727" t="s">
        <v>5764</v>
      </c>
      <c r="D474" s="727" t="s">
        <v>6341</v>
      </c>
      <c r="E474" s="727" t="s">
        <v>6342</v>
      </c>
      <c r="F474" s="731">
        <v>5</v>
      </c>
      <c r="G474" s="731">
        <v>1093.3499999999999</v>
      </c>
      <c r="H474" s="731">
        <v>1.25</v>
      </c>
      <c r="I474" s="731">
        <v>218.67</v>
      </c>
      <c r="J474" s="731">
        <v>4</v>
      </c>
      <c r="K474" s="731">
        <v>874.68</v>
      </c>
      <c r="L474" s="731">
        <v>1</v>
      </c>
      <c r="M474" s="731">
        <v>218.67</v>
      </c>
      <c r="N474" s="731">
        <v>12</v>
      </c>
      <c r="O474" s="731">
        <v>2624.04</v>
      </c>
      <c r="P474" s="745">
        <v>3</v>
      </c>
      <c r="Q474" s="732">
        <v>218.67</v>
      </c>
    </row>
    <row r="475" spans="1:17" ht="14.4" customHeight="1" x14ac:dyDescent="0.3">
      <c r="A475" s="726" t="s">
        <v>569</v>
      </c>
      <c r="B475" s="727" t="s">
        <v>5586</v>
      </c>
      <c r="C475" s="727" t="s">
        <v>5764</v>
      </c>
      <c r="D475" s="727" t="s">
        <v>6343</v>
      </c>
      <c r="E475" s="727" t="s">
        <v>6344</v>
      </c>
      <c r="F475" s="731"/>
      <c r="G475" s="731"/>
      <c r="H475" s="731"/>
      <c r="I475" s="731"/>
      <c r="J475" s="731">
        <v>4</v>
      </c>
      <c r="K475" s="731">
        <v>3934.04</v>
      </c>
      <c r="L475" s="731">
        <v>1</v>
      </c>
      <c r="M475" s="731">
        <v>983.51</v>
      </c>
      <c r="N475" s="731"/>
      <c r="O475" s="731"/>
      <c r="P475" s="745"/>
      <c r="Q475" s="732"/>
    </row>
    <row r="476" spans="1:17" ht="14.4" customHeight="1" x14ac:dyDescent="0.3">
      <c r="A476" s="726" t="s">
        <v>569</v>
      </c>
      <c r="B476" s="727" t="s">
        <v>5586</v>
      </c>
      <c r="C476" s="727" t="s">
        <v>5764</v>
      </c>
      <c r="D476" s="727" t="s">
        <v>6345</v>
      </c>
      <c r="E476" s="727" t="s">
        <v>6346</v>
      </c>
      <c r="F476" s="731">
        <v>2</v>
      </c>
      <c r="G476" s="731">
        <v>479.62</v>
      </c>
      <c r="H476" s="731">
        <v>0.25</v>
      </c>
      <c r="I476" s="731">
        <v>239.81</v>
      </c>
      <c r="J476" s="731">
        <v>8</v>
      </c>
      <c r="K476" s="731">
        <v>1918.48</v>
      </c>
      <c r="L476" s="731">
        <v>1</v>
      </c>
      <c r="M476" s="731">
        <v>239.81</v>
      </c>
      <c r="N476" s="731">
        <v>12</v>
      </c>
      <c r="O476" s="731">
        <v>2877.7200000000003</v>
      </c>
      <c r="P476" s="745">
        <v>1.5000000000000002</v>
      </c>
      <c r="Q476" s="732">
        <v>239.81000000000003</v>
      </c>
    </row>
    <row r="477" spans="1:17" ht="14.4" customHeight="1" x14ac:dyDescent="0.3">
      <c r="A477" s="726" t="s">
        <v>569</v>
      </c>
      <c r="B477" s="727" t="s">
        <v>5586</v>
      </c>
      <c r="C477" s="727" t="s">
        <v>5764</v>
      </c>
      <c r="D477" s="727" t="s">
        <v>6347</v>
      </c>
      <c r="E477" s="727" t="s">
        <v>6348</v>
      </c>
      <c r="F477" s="731">
        <v>9</v>
      </c>
      <c r="G477" s="731">
        <v>15884.37</v>
      </c>
      <c r="H477" s="731">
        <v>0.81818181818181823</v>
      </c>
      <c r="I477" s="731">
        <v>1764.93</v>
      </c>
      <c r="J477" s="731">
        <v>11</v>
      </c>
      <c r="K477" s="731">
        <v>19414.23</v>
      </c>
      <c r="L477" s="731">
        <v>1</v>
      </c>
      <c r="M477" s="731">
        <v>1764.93</v>
      </c>
      <c r="N477" s="731">
        <v>17</v>
      </c>
      <c r="O477" s="731">
        <v>30003.81</v>
      </c>
      <c r="P477" s="745">
        <v>1.5454545454545456</v>
      </c>
      <c r="Q477" s="732">
        <v>1764.93</v>
      </c>
    </row>
    <row r="478" spans="1:17" ht="14.4" customHeight="1" x14ac:dyDescent="0.3">
      <c r="A478" s="726" t="s">
        <v>569</v>
      </c>
      <c r="B478" s="727" t="s">
        <v>5586</v>
      </c>
      <c r="C478" s="727" t="s">
        <v>5764</v>
      </c>
      <c r="D478" s="727" t="s">
        <v>6349</v>
      </c>
      <c r="E478" s="727" t="s">
        <v>6348</v>
      </c>
      <c r="F478" s="731">
        <v>41</v>
      </c>
      <c r="G478" s="731">
        <v>73122.679999999993</v>
      </c>
      <c r="H478" s="731">
        <v>0.89130434782608681</v>
      </c>
      <c r="I478" s="731">
        <v>1783.4799999999998</v>
      </c>
      <c r="J478" s="731">
        <v>46</v>
      </c>
      <c r="K478" s="731">
        <v>82040.08</v>
      </c>
      <c r="L478" s="731">
        <v>1</v>
      </c>
      <c r="M478" s="731">
        <v>1783.48</v>
      </c>
      <c r="N478" s="731">
        <v>44</v>
      </c>
      <c r="O478" s="731">
        <v>78473.119999999995</v>
      </c>
      <c r="P478" s="745">
        <v>0.9565217391304347</v>
      </c>
      <c r="Q478" s="732">
        <v>1783.4799999999998</v>
      </c>
    </row>
    <row r="479" spans="1:17" ht="14.4" customHeight="1" x14ac:dyDescent="0.3">
      <c r="A479" s="726" t="s">
        <v>569</v>
      </c>
      <c r="B479" s="727" t="s">
        <v>5586</v>
      </c>
      <c r="C479" s="727" t="s">
        <v>5764</v>
      </c>
      <c r="D479" s="727" t="s">
        <v>6350</v>
      </c>
      <c r="E479" s="727" t="s">
        <v>6346</v>
      </c>
      <c r="F479" s="731">
        <v>12</v>
      </c>
      <c r="G479" s="731">
        <v>2872.8</v>
      </c>
      <c r="H479" s="731">
        <v>4</v>
      </c>
      <c r="I479" s="731">
        <v>239.4</v>
      </c>
      <c r="J479" s="731">
        <v>3</v>
      </c>
      <c r="K479" s="731">
        <v>718.2</v>
      </c>
      <c r="L479" s="731">
        <v>1</v>
      </c>
      <c r="M479" s="731">
        <v>239.4</v>
      </c>
      <c r="N479" s="731">
        <v>5</v>
      </c>
      <c r="O479" s="731">
        <v>1197</v>
      </c>
      <c r="P479" s="745">
        <v>1.6666666666666665</v>
      </c>
      <c r="Q479" s="732">
        <v>239.4</v>
      </c>
    </row>
    <row r="480" spans="1:17" ht="14.4" customHeight="1" x14ac:dyDescent="0.3">
      <c r="A480" s="726" t="s">
        <v>569</v>
      </c>
      <c r="B480" s="727" t="s">
        <v>5586</v>
      </c>
      <c r="C480" s="727" t="s">
        <v>5764</v>
      </c>
      <c r="D480" s="727" t="s">
        <v>6351</v>
      </c>
      <c r="E480" s="727" t="s">
        <v>6128</v>
      </c>
      <c r="F480" s="731">
        <v>12</v>
      </c>
      <c r="G480" s="731">
        <v>3917.4</v>
      </c>
      <c r="H480" s="731">
        <v>3</v>
      </c>
      <c r="I480" s="731">
        <v>326.45</v>
      </c>
      <c r="J480" s="731">
        <v>4</v>
      </c>
      <c r="K480" s="731">
        <v>1305.8</v>
      </c>
      <c r="L480" s="731">
        <v>1</v>
      </c>
      <c r="M480" s="731">
        <v>326.45</v>
      </c>
      <c r="N480" s="731">
        <v>2</v>
      </c>
      <c r="O480" s="731">
        <v>652.9</v>
      </c>
      <c r="P480" s="745">
        <v>0.5</v>
      </c>
      <c r="Q480" s="732">
        <v>326.45</v>
      </c>
    </row>
    <row r="481" spans="1:17" ht="14.4" customHeight="1" x14ac:dyDescent="0.3">
      <c r="A481" s="726" t="s">
        <v>569</v>
      </c>
      <c r="B481" s="727" t="s">
        <v>5586</v>
      </c>
      <c r="C481" s="727" t="s">
        <v>5764</v>
      </c>
      <c r="D481" s="727" t="s">
        <v>6352</v>
      </c>
      <c r="E481" s="727" t="s">
        <v>6353</v>
      </c>
      <c r="F481" s="731"/>
      <c r="G481" s="731"/>
      <c r="H481" s="731"/>
      <c r="I481" s="731"/>
      <c r="J481" s="731">
        <v>1</v>
      </c>
      <c r="K481" s="731">
        <v>11338</v>
      </c>
      <c r="L481" s="731">
        <v>1</v>
      </c>
      <c r="M481" s="731">
        <v>11338</v>
      </c>
      <c r="N481" s="731">
        <v>1</v>
      </c>
      <c r="O481" s="731">
        <v>11338</v>
      </c>
      <c r="P481" s="745">
        <v>1</v>
      </c>
      <c r="Q481" s="732">
        <v>11338</v>
      </c>
    </row>
    <row r="482" spans="1:17" ht="14.4" customHeight="1" x14ac:dyDescent="0.3">
      <c r="A482" s="726" t="s">
        <v>569</v>
      </c>
      <c r="B482" s="727" t="s">
        <v>5586</v>
      </c>
      <c r="C482" s="727" t="s">
        <v>5764</v>
      </c>
      <c r="D482" s="727" t="s">
        <v>6354</v>
      </c>
      <c r="E482" s="727" t="s">
        <v>6355</v>
      </c>
      <c r="F482" s="731"/>
      <c r="G482" s="731"/>
      <c r="H482" s="731"/>
      <c r="I482" s="731"/>
      <c r="J482" s="731">
        <v>1</v>
      </c>
      <c r="K482" s="731">
        <v>2707</v>
      </c>
      <c r="L482" s="731">
        <v>1</v>
      </c>
      <c r="M482" s="731">
        <v>2707</v>
      </c>
      <c r="N482" s="731"/>
      <c r="O482" s="731"/>
      <c r="P482" s="745"/>
      <c r="Q482" s="732"/>
    </row>
    <row r="483" spans="1:17" ht="14.4" customHeight="1" x14ac:dyDescent="0.3">
      <c r="A483" s="726" t="s">
        <v>569</v>
      </c>
      <c r="B483" s="727" t="s">
        <v>5586</v>
      </c>
      <c r="C483" s="727" t="s">
        <v>5764</v>
      </c>
      <c r="D483" s="727" t="s">
        <v>6356</v>
      </c>
      <c r="E483" s="727" t="s">
        <v>6357</v>
      </c>
      <c r="F483" s="731">
        <v>1</v>
      </c>
      <c r="G483" s="731">
        <v>4608</v>
      </c>
      <c r="H483" s="731">
        <v>0.5</v>
      </c>
      <c r="I483" s="731">
        <v>4608</v>
      </c>
      <c r="J483" s="731">
        <v>2</v>
      </c>
      <c r="K483" s="731">
        <v>9216</v>
      </c>
      <c r="L483" s="731">
        <v>1</v>
      </c>
      <c r="M483" s="731">
        <v>4608</v>
      </c>
      <c r="N483" s="731">
        <v>1</v>
      </c>
      <c r="O483" s="731">
        <v>4608</v>
      </c>
      <c r="P483" s="745">
        <v>0.5</v>
      </c>
      <c r="Q483" s="732">
        <v>4608</v>
      </c>
    </row>
    <row r="484" spans="1:17" ht="14.4" customHeight="1" x14ac:dyDescent="0.3">
      <c r="A484" s="726" t="s">
        <v>569</v>
      </c>
      <c r="B484" s="727" t="s">
        <v>5586</v>
      </c>
      <c r="C484" s="727" t="s">
        <v>5764</v>
      </c>
      <c r="D484" s="727" t="s">
        <v>6358</v>
      </c>
      <c r="E484" s="727" t="s">
        <v>6359</v>
      </c>
      <c r="F484" s="731">
        <v>1</v>
      </c>
      <c r="G484" s="731">
        <v>2707</v>
      </c>
      <c r="H484" s="731">
        <v>1</v>
      </c>
      <c r="I484" s="731">
        <v>2707</v>
      </c>
      <c r="J484" s="731">
        <v>1</v>
      </c>
      <c r="K484" s="731">
        <v>2707</v>
      </c>
      <c r="L484" s="731">
        <v>1</v>
      </c>
      <c r="M484" s="731">
        <v>2707</v>
      </c>
      <c r="N484" s="731">
        <v>1</v>
      </c>
      <c r="O484" s="731">
        <v>2707</v>
      </c>
      <c r="P484" s="745">
        <v>1</v>
      </c>
      <c r="Q484" s="732">
        <v>2707</v>
      </c>
    </row>
    <row r="485" spans="1:17" ht="14.4" customHeight="1" x14ac:dyDescent="0.3">
      <c r="A485" s="726" t="s">
        <v>569</v>
      </c>
      <c r="B485" s="727" t="s">
        <v>5586</v>
      </c>
      <c r="C485" s="727" t="s">
        <v>5764</v>
      </c>
      <c r="D485" s="727" t="s">
        <v>6360</v>
      </c>
      <c r="E485" s="727" t="s">
        <v>6149</v>
      </c>
      <c r="F485" s="731">
        <v>1</v>
      </c>
      <c r="G485" s="731">
        <v>1386.65</v>
      </c>
      <c r="H485" s="731">
        <v>0.25</v>
      </c>
      <c r="I485" s="731">
        <v>1386.65</v>
      </c>
      <c r="J485" s="731">
        <v>4</v>
      </c>
      <c r="K485" s="731">
        <v>5546.6</v>
      </c>
      <c r="L485" s="731">
        <v>1</v>
      </c>
      <c r="M485" s="731">
        <v>1386.65</v>
      </c>
      <c r="N485" s="731">
        <v>1</v>
      </c>
      <c r="O485" s="731">
        <v>1386.65</v>
      </c>
      <c r="P485" s="745">
        <v>0.25</v>
      </c>
      <c r="Q485" s="732">
        <v>1386.65</v>
      </c>
    </row>
    <row r="486" spans="1:17" ht="14.4" customHeight="1" x14ac:dyDescent="0.3">
      <c r="A486" s="726" t="s">
        <v>569</v>
      </c>
      <c r="B486" s="727" t="s">
        <v>5586</v>
      </c>
      <c r="C486" s="727" t="s">
        <v>5764</v>
      </c>
      <c r="D486" s="727" t="s">
        <v>6361</v>
      </c>
      <c r="E486" s="727" t="s">
        <v>6362</v>
      </c>
      <c r="F486" s="731">
        <v>3</v>
      </c>
      <c r="G486" s="731">
        <v>27419.07</v>
      </c>
      <c r="H486" s="731">
        <v>0.75</v>
      </c>
      <c r="I486" s="731">
        <v>9139.69</v>
      </c>
      <c r="J486" s="731">
        <v>4</v>
      </c>
      <c r="K486" s="731">
        <v>36558.76</v>
      </c>
      <c r="L486" s="731">
        <v>1</v>
      </c>
      <c r="M486" s="731">
        <v>9139.69</v>
      </c>
      <c r="N486" s="731">
        <v>1</v>
      </c>
      <c r="O486" s="731">
        <v>9139.69</v>
      </c>
      <c r="P486" s="745">
        <v>0.25</v>
      </c>
      <c r="Q486" s="732">
        <v>9139.69</v>
      </c>
    </row>
    <row r="487" spans="1:17" ht="14.4" customHeight="1" x14ac:dyDescent="0.3">
      <c r="A487" s="726" t="s">
        <v>569</v>
      </c>
      <c r="B487" s="727" t="s">
        <v>5586</v>
      </c>
      <c r="C487" s="727" t="s">
        <v>5764</v>
      </c>
      <c r="D487" s="727" t="s">
        <v>6363</v>
      </c>
      <c r="E487" s="727" t="s">
        <v>6364</v>
      </c>
      <c r="F487" s="731">
        <v>6</v>
      </c>
      <c r="G487" s="731">
        <v>12778.380000000001</v>
      </c>
      <c r="H487" s="731">
        <v>0.25000000000000006</v>
      </c>
      <c r="I487" s="731">
        <v>2129.73</v>
      </c>
      <c r="J487" s="731">
        <v>24</v>
      </c>
      <c r="K487" s="731">
        <v>51113.52</v>
      </c>
      <c r="L487" s="731">
        <v>1</v>
      </c>
      <c r="M487" s="731">
        <v>2129.73</v>
      </c>
      <c r="N487" s="731">
        <v>13</v>
      </c>
      <c r="O487" s="731">
        <v>27686.489999999998</v>
      </c>
      <c r="P487" s="745">
        <v>0.54166666666666663</v>
      </c>
      <c r="Q487" s="732">
        <v>2129.73</v>
      </c>
    </row>
    <row r="488" spans="1:17" ht="14.4" customHeight="1" x14ac:dyDescent="0.3">
      <c r="A488" s="726" t="s">
        <v>569</v>
      </c>
      <c r="B488" s="727" t="s">
        <v>5586</v>
      </c>
      <c r="C488" s="727" t="s">
        <v>5764</v>
      </c>
      <c r="D488" s="727" t="s">
        <v>6365</v>
      </c>
      <c r="E488" s="727" t="s">
        <v>6364</v>
      </c>
      <c r="F488" s="731"/>
      <c r="G488" s="731"/>
      <c r="H488" s="731"/>
      <c r="I488" s="731"/>
      <c r="J488" s="731"/>
      <c r="K488" s="731"/>
      <c r="L488" s="731"/>
      <c r="M488" s="731"/>
      <c r="N488" s="731">
        <v>3</v>
      </c>
      <c r="O488" s="731">
        <v>7026.54</v>
      </c>
      <c r="P488" s="745"/>
      <c r="Q488" s="732">
        <v>2342.1799999999998</v>
      </c>
    </row>
    <row r="489" spans="1:17" ht="14.4" customHeight="1" x14ac:dyDescent="0.3">
      <c r="A489" s="726" t="s">
        <v>569</v>
      </c>
      <c r="B489" s="727" t="s">
        <v>5586</v>
      </c>
      <c r="C489" s="727" t="s">
        <v>5764</v>
      </c>
      <c r="D489" s="727" t="s">
        <v>6366</v>
      </c>
      <c r="E489" s="727" t="s">
        <v>6367</v>
      </c>
      <c r="F489" s="731"/>
      <c r="G489" s="731"/>
      <c r="H489" s="731"/>
      <c r="I489" s="731"/>
      <c r="J489" s="731">
        <v>1</v>
      </c>
      <c r="K489" s="731">
        <v>3639.5</v>
      </c>
      <c r="L489" s="731">
        <v>1</v>
      </c>
      <c r="M489" s="731">
        <v>3639.5</v>
      </c>
      <c r="N489" s="731"/>
      <c r="O489" s="731"/>
      <c r="P489" s="745"/>
      <c r="Q489" s="732"/>
    </row>
    <row r="490" spans="1:17" ht="14.4" customHeight="1" x14ac:dyDescent="0.3">
      <c r="A490" s="726" t="s">
        <v>569</v>
      </c>
      <c r="B490" s="727" t="s">
        <v>5586</v>
      </c>
      <c r="C490" s="727" t="s">
        <v>5764</v>
      </c>
      <c r="D490" s="727" t="s">
        <v>6368</v>
      </c>
      <c r="E490" s="727" t="s">
        <v>6369</v>
      </c>
      <c r="F490" s="731"/>
      <c r="G490" s="731"/>
      <c r="H490" s="731"/>
      <c r="I490" s="731"/>
      <c r="J490" s="731"/>
      <c r="K490" s="731"/>
      <c r="L490" s="731"/>
      <c r="M490" s="731"/>
      <c r="N490" s="731">
        <v>1</v>
      </c>
      <c r="O490" s="731">
        <v>6187.2</v>
      </c>
      <c r="P490" s="745"/>
      <c r="Q490" s="732">
        <v>6187.2</v>
      </c>
    </row>
    <row r="491" spans="1:17" ht="14.4" customHeight="1" x14ac:dyDescent="0.3">
      <c r="A491" s="726" t="s">
        <v>569</v>
      </c>
      <c r="B491" s="727" t="s">
        <v>5586</v>
      </c>
      <c r="C491" s="727" t="s">
        <v>5764</v>
      </c>
      <c r="D491" s="727" t="s">
        <v>6370</v>
      </c>
      <c r="E491" s="727" t="s">
        <v>6369</v>
      </c>
      <c r="F491" s="731"/>
      <c r="G491" s="731"/>
      <c r="H491" s="731"/>
      <c r="I491" s="731"/>
      <c r="J491" s="731">
        <v>3</v>
      </c>
      <c r="K491" s="731">
        <v>18561.599999999999</v>
      </c>
      <c r="L491" s="731">
        <v>1</v>
      </c>
      <c r="M491" s="731">
        <v>6187.2</v>
      </c>
      <c r="N491" s="731"/>
      <c r="O491" s="731"/>
      <c r="P491" s="745"/>
      <c r="Q491" s="732"/>
    </row>
    <row r="492" spans="1:17" ht="14.4" customHeight="1" x14ac:dyDescent="0.3">
      <c r="A492" s="726" t="s">
        <v>569</v>
      </c>
      <c r="B492" s="727" t="s">
        <v>5586</v>
      </c>
      <c r="C492" s="727" t="s">
        <v>5764</v>
      </c>
      <c r="D492" s="727" t="s">
        <v>6371</v>
      </c>
      <c r="E492" s="727" t="s">
        <v>6369</v>
      </c>
      <c r="F492" s="731">
        <v>1</v>
      </c>
      <c r="G492" s="731">
        <v>6451.8</v>
      </c>
      <c r="H492" s="731">
        <v>0.33333333333333331</v>
      </c>
      <c r="I492" s="731">
        <v>6451.8</v>
      </c>
      <c r="J492" s="731">
        <v>3</v>
      </c>
      <c r="K492" s="731">
        <v>19355.400000000001</v>
      </c>
      <c r="L492" s="731">
        <v>1</v>
      </c>
      <c r="M492" s="731">
        <v>6451.8</v>
      </c>
      <c r="N492" s="731">
        <v>2</v>
      </c>
      <c r="O492" s="731">
        <v>12903.6</v>
      </c>
      <c r="P492" s="745">
        <v>0.66666666666666663</v>
      </c>
      <c r="Q492" s="732">
        <v>6451.8</v>
      </c>
    </row>
    <row r="493" spans="1:17" ht="14.4" customHeight="1" x14ac:dyDescent="0.3">
      <c r="A493" s="726" t="s">
        <v>569</v>
      </c>
      <c r="B493" s="727" t="s">
        <v>5586</v>
      </c>
      <c r="C493" s="727" t="s">
        <v>5764</v>
      </c>
      <c r="D493" s="727" t="s">
        <v>6372</v>
      </c>
      <c r="E493" s="727" t="s">
        <v>6373</v>
      </c>
      <c r="F493" s="731">
        <v>2</v>
      </c>
      <c r="G493" s="731">
        <v>1180.4000000000001</v>
      </c>
      <c r="H493" s="731">
        <v>0.66666666666666674</v>
      </c>
      <c r="I493" s="731">
        <v>590.20000000000005</v>
      </c>
      <c r="J493" s="731">
        <v>3</v>
      </c>
      <c r="K493" s="731">
        <v>1770.6</v>
      </c>
      <c r="L493" s="731">
        <v>1</v>
      </c>
      <c r="M493" s="731">
        <v>590.19999999999993</v>
      </c>
      <c r="N493" s="731">
        <v>9</v>
      </c>
      <c r="O493" s="731">
        <v>5311.7999999999993</v>
      </c>
      <c r="P493" s="745">
        <v>2.9999999999999996</v>
      </c>
      <c r="Q493" s="732">
        <v>590.19999999999993</v>
      </c>
    </row>
    <row r="494" spans="1:17" ht="14.4" customHeight="1" x14ac:dyDescent="0.3">
      <c r="A494" s="726" t="s">
        <v>569</v>
      </c>
      <c r="B494" s="727" t="s">
        <v>5586</v>
      </c>
      <c r="C494" s="727" t="s">
        <v>5764</v>
      </c>
      <c r="D494" s="727" t="s">
        <v>6374</v>
      </c>
      <c r="E494" s="727" t="s">
        <v>6375</v>
      </c>
      <c r="F494" s="731">
        <v>5</v>
      </c>
      <c r="G494" s="731">
        <v>2951</v>
      </c>
      <c r="H494" s="731">
        <v>0.14285714285714285</v>
      </c>
      <c r="I494" s="731">
        <v>590.20000000000005</v>
      </c>
      <c r="J494" s="731">
        <v>35</v>
      </c>
      <c r="K494" s="731">
        <v>20657</v>
      </c>
      <c r="L494" s="731">
        <v>1</v>
      </c>
      <c r="M494" s="731">
        <v>590.20000000000005</v>
      </c>
      <c r="N494" s="731">
        <v>15</v>
      </c>
      <c r="O494" s="731">
        <v>8853</v>
      </c>
      <c r="P494" s="745">
        <v>0.42857142857142855</v>
      </c>
      <c r="Q494" s="732">
        <v>590.20000000000005</v>
      </c>
    </row>
    <row r="495" spans="1:17" ht="14.4" customHeight="1" x14ac:dyDescent="0.3">
      <c r="A495" s="726" t="s">
        <v>569</v>
      </c>
      <c r="B495" s="727" t="s">
        <v>5586</v>
      </c>
      <c r="C495" s="727" t="s">
        <v>5764</v>
      </c>
      <c r="D495" s="727" t="s">
        <v>6376</v>
      </c>
      <c r="E495" s="727" t="s">
        <v>6375</v>
      </c>
      <c r="F495" s="731">
        <v>3</v>
      </c>
      <c r="G495" s="731">
        <v>1875</v>
      </c>
      <c r="H495" s="731"/>
      <c r="I495" s="731">
        <v>625</v>
      </c>
      <c r="J495" s="731"/>
      <c r="K495" s="731"/>
      <c r="L495" s="731"/>
      <c r="M495" s="731"/>
      <c r="N495" s="731"/>
      <c r="O495" s="731"/>
      <c r="P495" s="745"/>
      <c r="Q495" s="732"/>
    </row>
    <row r="496" spans="1:17" ht="14.4" customHeight="1" x14ac:dyDescent="0.3">
      <c r="A496" s="726" t="s">
        <v>569</v>
      </c>
      <c r="B496" s="727" t="s">
        <v>5586</v>
      </c>
      <c r="C496" s="727" t="s">
        <v>5764</v>
      </c>
      <c r="D496" s="727" t="s">
        <v>6377</v>
      </c>
      <c r="E496" s="727" t="s">
        <v>6378</v>
      </c>
      <c r="F496" s="731">
        <v>1</v>
      </c>
      <c r="G496" s="731">
        <v>18395</v>
      </c>
      <c r="H496" s="731">
        <v>1</v>
      </c>
      <c r="I496" s="731">
        <v>18395</v>
      </c>
      <c r="J496" s="731">
        <v>1</v>
      </c>
      <c r="K496" s="731">
        <v>18395</v>
      </c>
      <c r="L496" s="731">
        <v>1</v>
      </c>
      <c r="M496" s="731">
        <v>18395</v>
      </c>
      <c r="N496" s="731">
        <v>2</v>
      </c>
      <c r="O496" s="731">
        <v>36790</v>
      </c>
      <c r="P496" s="745">
        <v>2</v>
      </c>
      <c r="Q496" s="732">
        <v>18395</v>
      </c>
    </row>
    <row r="497" spans="1:17" ht="14.4" customHeight="1" x14ac:dyDescent="0.3">
      <c r="A497" s="726" t="s">
        <v>569</v>
      </c>
      <c r="B497" s="727" t="s">
        <v>5586</v>
      </c>
      <c r="C497" s="727" t="s">
        <v>5764</v>
      </c>
      <c r="D497" s="727" t="s">
        <v>6379</v>
      </c>
      <c r="E497" s="727" t="s">
        <v>6380</v>
      </c>
      <c r="F497" s="731">
        <v>19</v>
      </c>
      <c r="G497" s="731">
        <v>75240</v>
      </c>
      <c r="H497" s="731">
        <v>1</v>
      </c>
      <c r="I497" s="731">
        <v>3960</v>
      </c>
      <c r="J497" s="731">
        <v>19</v>
      </c>
      <c r="K497" s="731">
        <v>75240</v>
      </c>
      <c r="L497" s="731">
        <v>1</v>
      </c>
      <c r="M497" s="731">
        <v>3960</v>
      </c>
      <c r="N497" s="731">
        <v>19</v>
      </c>
      <c r="O497" s="731">
        <v>75240</v>
      </c>
      <c r="P497" s="745">
        <v>1</v>
      </c>
      <c r="Q497" s="732">
        <v>3960</v>
      </c>
    </row>
    <row r="498" spans="1:17" ht="14.4" customHeight="1" x14ac:dyDescent="0.3">
      <c r="A498" s="726" t="s">
        <v>569</v>
      </c>
      <c r="B498" s="727" t="s">
        <v>5586</v>
      </c>
      <c r="C498" s="727" t="s">
        <v>5764</v>
      </c>
      <c r="D498" s="727" t="s">
        <v>6381</v>
      </c>
      <c r="E498" s="727" t="s">
        <v>6380</v>
      </c>
      <c r="F498" s="731">
        <v>7</v>
      </c>
      <c r="G498" s="731">
        <v>37800</v>
      </c>
      <c r="H498" s="731">
        <v>1</v>
      </c>
      <c r="I498" s="731">
        <v>5400</v>
      </c>
      <c r="J498" s="731">
        <v>7</v>
      </c>
      <c r="K498" s="731">
        <v>37800</v>
      </c>
      <c r="L498" s="731">
        <v>1</v>
      </c>
      <c r="M498" s="731">
        <v>5400</v>
      </c>
      <c r="N498" s="731">
        <v>8</v>
      </c>
      <c r="O498" s="731">
        <v>43200</v>
      </c>
      <c r="P498" s="745">
        <v>1.1428571428571428</v>
      </c>
      <c r="Q498" s="732">
        <v>5400</v>
      </c>
    </row>
    <row r="499" spans="1:17" ht="14.4" customHeight="1" x14ac:dyDescent="0.3">
      <c r="A499" s="726" t="s">
        <v>569</v>
      </c>
      <c r="B499" s="727" t="s">
        <v>5586</v>
      </c>
      <c r="C499" s="727" t="s">
        <v>5764</v>
      </c>
      <c r="D499" s="727" t="s">
        <v>6382</v>
      </c>
      <c r="E499" s="727" t="s">
        <v>6383</v>
      </c>
      <c r="F499" s="731">
        <v>228</v>
      </c>
      <c r="G499" s="731">
        <v>125468.40000000001</v>
      </c>
      <c r="H499" s="731">
        <v>1.0178571428571428</v>
      </c>
      <c r="I499" s="731">
        <v>550.30000000000007</v>
      </c>
      <c r="J499" s="731">
        <v>224</v>
      </c>
      <c r="K499" s="731">
        <v>123267.20000000001</v>
      </c>
      <c r="L499" s="731">
        <v>1</v>
      </c>
      <c r="M499" s="731">
        <v>550.30000000000007</v>
      </c>
      <c r="N499" s="731">
        <v>221</v>
      </c>
      <c r="O499" s="731">
        <v>121616.3</v>
      </c>
      <c r="P499" s="745">
        <v>0.98660714285714279</v>
      </c>
      <c r="Q499" s="732">
        <v>550.30000000000007</v>
      </c>
    </row>
    <row r="500" spans="1:17" ht="14.4" customHeight="1" x14ac:dyDescent="0.3">
      <c r="A500" s="726" t="s">
        <v>569</v>
      </c>
      <c r="B500" s="727" t="s">
        <v>5586</v>
      </c>
      <c r="C500" s="727" t="s">
        <v>5764</v>
      </c>
      <c r="D500" s="727" t="s">
        <v>6384</v>
      </c>
      <c r="E500" s="727" t="s">
        <v>6385</v>
      </c>
      <c r="F500" s="731">
        <v>13</v>
      </c>
      <c r="G500" s="731">
        <v>7852</v>
      </c>
      <c r="H500" s="731">
        <v>0.61904761904761907</v>
      </c>
      <c r="I500" s="731">
        <v>604</v>
      </c>
      <c r="J500" s="731">
        <v>21</v>
      </c>
      <c r="K500" s="731">
        <v>12684</v>
      </c>
      <c r="L500" s="731">
        <v>1</v>
      </c>
      <c r="M500" s="731">
        <v>604</v>
      </c>
      <c r="N500" s="731">
        <v>22</v>
      </c>
      <c r="O500" s="731">
        <v>13288</v>
      </c>
      <c r="P500" s="745">
        <v>1.0476190476190477</v>
      </c>
      <c r="Q500" s="732">
        <v>604</v>
      </c>
    </row>
    <row r="501" spans="1:17" ht="14.4" customHeight="1" x14ac:dyDescent="0.3">
      <c r="A501" s="726" t="s">
        <v>569</v>
      </c>
      <c r="B501" s="727" t="s">
        <v>5586</v>
      </c>
      <c r="C501" s="727" t="s">
        <v>5764</v>
      </c>
      <c r="D501" s="727" t="s">
        <v>6386</v>
      </c>
      <c r="E501" s="727" t="s">
        <v>6387</v>
      </c>
      <c r="F501" s="731">
        <v>2</v>
      </c>
      <c r="G501" s="731">
        <v>15670</v>
      </c>
      <c r="H501" s="731">
        <v>2</v>
      </c>
      <c r="I501" s="731">
        <v>7835</v>
      </c>
      <c r="J501" s="731">
        <v>1</v>
      </c>
      <c r="K501" s="731">
        <v>7835</v>
      </c>
      <c r="L501" s="731">
        <v>1</v>
      </c>
      <c r="M501" s="731">
        <v>7835</v>
      </c>
      <c r="N501" s="731">
        <v>1</v>
      </c>
      <c r="O501" s="731">
        <v>7835</v>
      </c>
      <c r="P501" s="745">
        <v>1</v>
      </c>
      <c r="Q501" s="732">
        <v>7835</v>
      </c>
    </row>
    <row r="502" spans="1:17" ht="14.4" customHeight="1" x14ac:dyDescent="0.3">
      <c r="A502" s="726" t="s">
        <v>569</v>
      </c>
      <c r="B502" s="727" t="s">
        <v>5586</v>
      </c>
      <c r="C502" s="727" t="s">
        <v>5764</v>
      </c>
      <c r="D502" s="727" t="s">
        <v>6388</v>
      </c>
      <c r="E502" s="727" t="s">
        <v>6389</v>
      </c>
      <c r="F502" s="731">
        <v>1</v>
      </c>
      <c r="G502" s="731">
        <v>582</v>
      </c>
      <c r="H502" s="731">
        <v>7.6923076923076927E-2</v>
      </c>
      <c r="I502" s="731">
        <v>582</v>
      </c>
      <c r="J502" s="731">
        <v>13</v>
      </c>
      <c r="K502" s="731">
        <v>7566</v>
      </c>
      <c r="L502" s="731">
        <v>1</v>
      </c>
      <c r="M502" s="731">
        <v>582</v>
      </c>
      <c r="N502" s="731">
        <v>6</v>
      </c>
      <c r="O502" s="731">
        <v>3492</v>
      </c>
      <c r="P502" s="745">
        <v>0.46153846153846156</v>
      </c>
      <c r="Q502" s="732">
        <v>582</v>
      </c>
    </row>
    <row r="503" spans="1:17" ht="14.4" customHeight="1" x14ac:dyDescent="0.3">
      <c r="A503" s="726" t="s">
        <v>569</v>
      </c>
      <c r="B503" s="727" t="s">
        <v>5586</v>
      </c>
      <c r="C503" s="727" t="s">
        <v>5764</v>
      </c>
      <c r="D503" s="727" t="s">
        <v>6390</v>
      </c>
      <c r="E503" s="727" t="s">
        <v>6389</v>
      </c>
      <c r="F503" s="731">
        <v>3</v>
      </c>
      <c r="G503" s="731">
        <v>1899.9</v>
      </c>
      <c r="H503" s="731">
        <v>3.0000000000000004</v>
      </c>
      <c r="I503" s="731">
        <v>633.30000000000007</v>
      </c>
      <c r="J503" s="731">
        <v>1</v>
      </c>
      <c r="K503" s="731">
        <v>633.29999999999995</v>
      </c>
      <c r="L503" s="731">
        <v>1</v>
      </c>
      <c r="M503" s="731">
        <v>633.29999999999995</v>
      </c>
      <c r="N503" s="731">
        <v>2</v>
      </c>
      <c r="O503" s="731">
        <v>1266.5999999999999</v>
      </c>
      <c r="P503" s="745">
        <v>2</v>
      </c>
      <c r="Q503" s="732">
        <v>633.29999999999995</v>
      </c>
    </row>
    <row r="504" spans="1:17" ht="14.4" customHeight="1" x14ac:dyDescent="0.3">
      <c r="A504" s="726" t="s">
        <v>569</v>
      </c>
      <c r="B504" s="727" t="s">
        <v>5586</v>
      </c>
      <c r="C504" s="727" t="s">
        <v>5764</v>
      </c>
      <c r="D504" s="727" t="s">
        <v>6391</v>
      </c>
      <c r="E504" s="727" t="s">
        <v>6389</v>
      </c>
      <c r="F504" s="731">
        <v>1</v>
      </c>
      <c r="G504" s="731">
        <v>684.6</v>
      </c>
      <c r="H504" s="731">
        <v>0.33333333333333331</v>
      </c>
      <c r="I504" s="731">
        <v>684.6</v>
      </c>
      <c r="J504" s="731">
        <v>3</v>
      </c>
      <c r="K504" s="731">
        <v>2053.8000000000002</v>
      </c>
      <c r="L504" s="731">
        <v>1</v>
      </c>
      <c r="M504" s="731">
        <v>684.6</v>
      </c>
      <c r="N504" s="731"/>
      <c r="O504" s="731"/>
      <c r="P504" s="745"/>
      <c r="Q504" s="732"/>
    </row>
    <row r="505" spans="1:17" ht="14.4" customHeight="1" x14ac:dyDescent="0.3">
      <c r="A505" s="726" t="s">
        <v>569</v>
      </c>
      <c r="B505" s="727" t="s">
        <v>5586</v>
      </c>
      <c r="C505" s="727" t="s">
        <v>5764</v>
      </c>
      <c r="D505" s="727" t="s">
        <v>6392</v>
      </c>
      <c r="E505" s="727" t="s">
        <v>6393</v>
      </c>
      <c r="F505" s="731">
        <v>5</v>
      </c>
      <c r="G505" s="731">
        <v>42869.2</v>
      </c>
      <c r="H505" s="731">
        <v>1.6666666666666665</v>
      </c>
      <c r="I505" s="731">
        <v>8573.84</v>
      </c>
      <c r="J505" s="731">
        <v>3</v>
      </c>
      <c r="K505" s="731">
        <v>25721.52</v>
      </c>
      <c r="L505" s="731">
        <v>1</v>
      </c>
      <c r="M505" s="731">
        <v>8573.84</v>
      </c>
      <c r="N505" s="731">
        <v>6</v>
      </c>
      <c r="O505" s="731">
        <v>51443.040000000001</v>
      </c>
      <c r="P505" s="745">
        <v>2</v>
      </c>
      <c r="Q505" s="732">
        <v>8573.84</v>
      </c>
    </row>
    <row r="506" spans="1:17" ht="14.4" customHeight="1" x14ac:dyDescent="0.3">
      <c r="A506" s="726" t="s">
        <v>569</v>
      </c>
      <c r="B506" s="727" t="s">
        <v>5586</v>
      </c>
      <c r="C506" s="727" t="s">
        <v>5764</v>
      </c>
      <c r="D506" s="727" t="s">
        <v>6394</v>
      </c>
      <c r="E506" s="727" t="s">
        <v>6395</v>
      </c>
      <c r="F506" s="731"/>
      <c r="G506" s="731"/>
      <c r="H506" s="731"/>
      <c r="I506" s="731"/>
      <c r="J506" s="731">
        <v>1</v>
      </c>
      <c r="K506" s="731">
        <v>8115.76</v>
      </c>
      <c r="L506" s="731">
        <v>1</v>
      </c>
      <c r="M506" s="731">
        <v>8115.76</v>
      </c>
      <c r="N506" s="731">
        <v>2</v>
      </c>
      <c r="O506" s="731">
        <v>16231.52</v>
      </c>
      <c r="P506" s="745">
        <v>2</v>
      </c>
      <c r="Q506" s="732">
        <v>8115.76</v>
      </c>
    </row>
    <row r="507" spans="1:17" ht="14.4" customHeight="1" x14ac:dyDescent="0.3">
      <c r="A507" s="726" t="s">
        <v>569</v>
      </c>
      <c r="B507" s="727" t="s">
        <v>5586</v>
      </c>
      <c r="C507" s="727" t="s">
        <v>5764</v>
      </c>
      <c r="D507" s="727" t="s">
        <v>6396</v>
      </c>
      <c r="E507" s="727" t="s">
        <v>6397</v>
      </c>
      <c r="F507" s="731"/>
      <c r="G507" s="731"/>
      <c r="H507" s="731"/>
      <c r="I507" s="731"/>
      <c r="J507" s="731">
        <v>1</v>
      </c>
      <c r="K507" s="731">
        <v>18954.47</v>
      </c>
      <c r="L507" s="731">
        <v>1</v>
      </c>
      <c r="M507" s="731">
        <v>18954.47</v>
      </c>
      <c r="N507" s="731"/>
      <c r="O507" s="731"/>
      <c r="P507" s="745"/>
      <c r="Q507" s="732"/>
    </row>
    <row r="508" spans="1:17" ht="14.4" customHeight="1" x14ac:dyDescent="0.3">
      <c r="A508" s="726" t="s">
        <v>569</v>
      </c>
      <c r="B508" s="727" t="s">
        <v>5586</v>
      </c>
      <c r="C508" s="727" t="s">
        <v>5764</v>
      </c>
      <c r="D508" s="727" t="s">
        <v>6398</v>
      </c>
      <c r="E508" s="727" t="s">
        <v>6399</v>
      </c>
      <c r="F508" s="731"/>
      <c r="G508" s="731"/>
      <c r="H508" s="731"/>
      <c r="I508" s="731"/>
      <c r="J508" s="731"/>
      <c r="K508" s="731"/>
      <c r="L508" s="731"/>
      <c r="M508" s="731"/>
      <c r="N508" s="731">
        <v>2</v>
      </c>
      <c r="O508" s="731">
        <v>14090.4</v>
      </c>
      <c r="P508" s="745"/>
      <c r="Q508" s="732">
        <v>7045.2</v>
      </c>
    </row>
    <row r="509" spans="1:17" ht="14.4" customHeight="1" x14ac:dyDescent="0.3">
      <c r="A509" s="726" t="s">
        <v>569</v>
      </c>
      <c r="B509" s="727" t="s">
        <v>5586</v>
      </c>
      <c r="C509" s="727" t="s">
        <v>5764</v>
      </c>
      <c r="D509" s="727" t="s">
        <v>6400</v>
      </c>
      <c r="E509" s="727" t="s">
        <v>6401</v>
      </c>
      <c r="F509" s="731">
        <v>1</v>
      </c>
      <c r="G509" s="731">
        <v>3662.61</v>
      </c>
      <c r="H509" s="731"/>
      <c r="I509" s="731">
        <v>3662.61</v>
      </c>
      <c r="J509" s="731"/>
      <c r="K509" s="731"/>
      <c r="L509" s="731"/>
      <c r="M509" s="731"/>
      <c r="N509" s="731">
        <v>2</v>
      </c>
      <c r="O509" s="731">
        <v>7325.22</v>
      </c>
      <c r="P509" s="745"/>
      <c r="Q509" s="732">
        <v>3662.61</v>
      </c>
    </row>
    <row r="510" spans="1:17" ht="14.4" customHeight="1" x14ac:dyDescent="0.3">
      <c r="A510" s="726" t="s">
        <v>569</v>
      </c>
      <c r="B510" s="727" t="s">
        <v>5586</v>
      </c>
      <c r="C510" s="727" t="s">
        <v>5764</v>
      </c>
      <c r="D510" s="727" t="s">
        <v>6402</v>
      </c>
      <c r="E510" s="727" t="s">
        <v>6403</v>
      </c>
      <c r="F510" s="731">
        <v>4</v>
      </c>
      <c r="G510" s="731">
        <v>30868</v>
      </c>
      <c r="H510" s="731">
        <v>0.8</v>
      </c>
      <c r="I510" s="731">
        <v>7717</v>
      </c>
      <c r="J510" s="731">
        <v>5</v>
      </c>
      <c r="K510" s="731">
        <v>38585</v>
      </c>
      <c r="L510" s="731">
        <v>1</v>
      </c>
      <c r="M510" s="731">
        <v>7717</v>
      </c>
      <c r="N510" s="731">
        <v>14</v>
      </c>
      <c r="O510" s="731">
        <v>108038</v>
      </c>
      <c r="P510" s="745">
        <v>2.8</v>
      </c>
      <c r="Q510" s="732">
        <v>7717</v>
      </c>
    </row>
    <row r="511" spans="1:17" ht="14.4" customHeight="1" x14ac:dyDescent="0.3">
      <c r="A511" s="726" t="s">
        <v>569</v>
      </c>
      <c r="B511" s="727" t="s">
        <v>5586</v>
      </c>
      <c r="C511" s="727" t="s">
        <v>5764</v>
      </c>
      <c r="D511" s="727" t="s">
        <v>6404</v>
      </c>
      <c r="E511" s="727" t="s">
        <v>6405</v>
      </c>
      <c r="F511" s="731">
        <v>1</v>
      </c>
      <c r="G511" s="731">
        <v>10248.6</v>
      </c>
      <c r="H511" s="731">
        <v>0.5</v>
      </c>
      <c r="I511" s="731">
        <v>10248.6</v>
      </c>
      <c r="J511" s="731">
        <v>2</v>
      </c>
      <c r="K511" s="731">
        <v>20497.2</v>
      </c>
      <c r="L511" s="731">
        <v>1</v>
      </c>
      <c r="M511" s="731">
        <v>10248.6</v>
      </c>
      <c r="N511" s="731">
        <v>1</v>
      </c>
      <c r="O511" s="731">
        <v>10248.6</v>
      </c>
      <c r="P511" s="745">
        <v>0.5</v>
      </c>
      <c r="Q511" s="732">
        <v>10248.6</v>
      </c>
    </row>
    <row r="512" spans="1:17" ht="14.4" customHeight="1" x14ac:dyDescent="0.3">
      <c r="A512" s="726" t="s">
        <v>569</v>
      </c>
      <c r="B512" s="727" t="s">
        <v>5586</v>
      </c>
      <c r="C512" s="727" t="s">
        <v>5764</v>
      </c>
      <c r="D512" s="727" t="s">
        <v>6406</v>
      </c>
      <c r="E512" s="727" t="s">
        <v>6407</v>
      </c>
      <c r="F512" s="731">
        <v>1</v>
      </c>
      <c r="G512" s="731">
        <v>6798</v>
      </c>
      <c r="H512" s="731">
        <v>1</v>
      </c>
      <c r="I512" s="731">
        <v>6798</v>
      </c>
      <c r="J512" s="731">
        <v>1</v>
      </c>
      <c r="K512" s="731">
        <v>6798</v>
      </c>
      <c r="L512" s="731">
        <v>1</v>
      </c>
      <c r="M512" s="731">
        <v>6798</v>
      </c>
      <c r="N512" s="731"/>
      <c r="O512" s="731"/>
      <c r="P512" s="745"/>
      <c r="Q512" s="732"/>
    </row>
    <row r="513" spans="1:17" ht="14.4" customHeight="1" x14ac:dyDescent="0.3">
      <c r="A513" s="726" t="s">
        <v>569</v>
      </c>
      <c r="B513" s="727" t="s">
        <v>5586</v>
      </c>
      <c r="C513" s="727" t="s">
        <v>5764</v>
      </c>
      <c r="D513" s="727" t="s">
        <v>6408</v>
      </c>
      <c r="E513" s="727" t="s">
        <v>6409</v>
      </c>
      <c r="F513" s="731"/>
      <c r="G513" s="731"/>
      <c r="H513" s="731"/>
      <c r="I513" s="731"/>
      <c r="J513" s="731">
        <v>2</v>
      </c>
      <c r="K513" s="731">
        <v>5316</v>
      </c>
      <c r="L513" s="731">
        <v>1</v>
      </c>
      <c r="M513" s="731">
        <v>2658</v>
      </c>
      <c r="N513" s="731"/>
      <c r="O513" s="731"/>
      <c r="P513" s="745"/>
      <c r="Q513" s="732"/>
    </row>
    <row r="514" spans="1:17" ht="14.4" customHeight="1" x14ac:dyDescent="0.3">
      <c r="A514" s="726" t="s">
        <v>569</v>
      </c>
      <c r="B514" s="727" t="s">
        <v>5586</v>
      </c>
      <c r="C514" s="727" t="s">
        <v>5764</v>
      </c>
      <c r="D514" s="727" t="s">
        <v>6410</v>
      </c>
      <c r="E514" s="727" t="s">
        <v>6411</v>
      </c>
      <c r="F514" s="731">
        <v>7</v>
      </c>
      <c r="G514" s="731">
        <v>71656.760000000009</v>
      </c>
      <c r="H514" s="731">
        <v>0.87500000000000011</v>
      </c>
      <c r="I514" s="731">
        <v>10236.680000000002</v>
      </c>
      <c r="J514" s="731">
        <v>8</v>
      </c>
      <c r="K514" s="731">
        <v>81893.440000000002</v>
      </c>
      <c r="L514" s="731">
        <v>1</v>
      </c>
      <c r="M514" s="731">
        <v>10236.68</v>
      </c>
      <c r="N514" s="731">
        <v>9</v>
      </c>
      <c r="O514" s="731">
        <v>92130.12</v>
      </c>
      <c r="P514" s="745">
        <v>1.125</v>
      </c>
      <c r="Q514" s="732">
        <v>10236.68</v>
      </c>
    </row>
    <row r="515" spans="1:17" ht="14.4" customHeight="1" x14ac:dyDescent="0.3">
      <c r="A515" s="726" t="s">
        <v>569</v>
      </c>
      <c r="B515" s="727" t="s">
        <v>5586</v>
      </c>
      <c r="C515" s="727" t="s">
        <v>5764</v>
      </c>
      <c r="D515" s="727" t="s">
        <v>6412</v>
      </c>
      <c r="E515" s="727" t="s">
        <v>6413</v>
      </c>
      <c r="F515" s="731">
        <v>1</v>
      </c>
      <c r="G515" s="731">
        <v>10522.82</v>
      </c>
      <c r="H515" s="731">
        <v>1</v>
      </c>
      <c r="I515" s="731">
        <v>10522.82</v>
      </c>
      <c r="J515" s="731">
        <v>1</v>
      </c>
      <c r="K515" s="731">
        <v>10522.82</v>
      </c>
      <c r="L515" s="731">
        <v>1</v>
      </c>
      <c r="M515" s="731">
        <v>10522.82</v>
      </c>
      <c r="N515" s="731"/>
      <c r="O515" s="731"/>
      <c r="P515" s="745"/>
      <c r="Q515" s="732"/>
    </row>
    <row r="516" spans="1:17" ht="14.4" customHeight="1" x14ac:dyDescent="0.3">
      <c r="A516" s="726" t="s">
        <v>569</v>
      </c>
      <c r="B516" s="727" t="s">
        <v>5586</v>
      </c>
      <c r="C516" s="727" t="s">
        <v>5764</v>
      </c>
      <c r="D516" s="727" t="s">
        <v>6414</v>
      </c>
      <c r="E516" s="727" t="s">
        <v>6415</v>
      </c>
      <c r="F516" s="731"/>
      <c r="G516" s="731"/>
      <c r="H516" s="731"/>
      <c r="I516" s="731"/>
      <c r="J516" s="731"/>
      <c r="K516" s="731"/>
      <c r="L516" s="731"/>
      <c r="M516" s="731"/>
      <c r="N516" s="731">
        <v>1</v>
      </c>
      <c r="O516" s="731">
        <v>16098.56</v>
      </c>
      <c r="P516" s="745"/>
      <c r="Q516" s="732">
        <v>16098.56</v>
      </c>
    </row>
    <row r="517" spans="1:17" ht="14.4" customHeight="1" x14ac:dyDescent="0.3">
      <c r="A517" s="726" t="s">
        <v>569</v>
      </c>
      <c r="B517" s="727" t="s">
        <v>5586</v>
      </c>
      <c r="C517" s="727" t="s">
        <v>5764</v>
      </c>
      <c r="D517" s="727" t="s">
        <v>6416</v>
      </c>
      <c r="E517" s="727" t="s">
        <v>6417</v>
      </c>
      <c r="F517" s="731">
        <v>3</v>
      </c>
      <c r="G517" s="731">
        <v>26075.94</v>
      </c>
      <c r="H517" s="731">
        <v>0.375</v>
      </c>
      <c r="I517" s="731">
        <v>8691.98</v>
      </c>
      <c r="J517" s="731">
        <v>8</v>
      </c>
      <c r="K517" s="731">
        <v>69535.839999999997</v>
      </c>
      <c r="L517" s="731">
        <v>1</v>
      </c>
      <c r="M517" s="731">
        <v>8691.98</v>
      </c>
      <c r="N517" s="731">
        <v>3</v>
      </c>
      <c r="O517" s="731">
        <v>26075.94</v>
      </c>
      <c r="P517" s="745">
        <v>0.375</v>
      </c>
      <c r="Q517" s="732">
        <v>8691.98</v>
      </c>
    </row>
    <row r="518" spans="1:17" ht="14.4" customHeight="1" x14ac:dyDescent="0.3">
      <c r="A518" s="726" t="s">
        <v>569</v>
      </c>
      <c r="B518" s="727" t="s">
        <v>5586</v>
      </c>
      <c r="C518" s="727" t="s">
        <v>5764</v>
      </c>
      <c r="D518" s="727" t="s">
        <v>6418</v>
      </c>
      <c r="E518" s="727" t="s">
        <v>6419</v>
      </c>
      <c r="F518" s="731">
        <v>9</v>
      </c>
      <c r="G518" s="731">
        <v>10101.42</v>
      </c>
      <c r="H518" s="731"/>
      <c r="I518" s="731">
        <v>1122.3800000000001</v>
      </c>
      <c r="J518" s="731"/>
      <c r="K518" s="731"/>
      <c r="L518" s="731"/>
      <c r="M518" s="731"/>
      <c r="N518" s="731"/>
      <c r="O518" s="731"/>
      <c r="P518" s="745"/>
      <c r="Q518" s="732"/>
    </row>
    <row r="519" spans="1:17" ht="14.4" customHeight="1" x14ac:dyDescent="0.3">
      <c r="A519" s="726" t="s">
        <v>569</v>
      </c>
      <c r="B519" s="727" t="s">
        <v>5586</v>
      </c>
      <c r="C519" s="727" t="s">
        <v>5764</v>
      </c>
      <c r="D519" s="727" t="s">
        <v>6420</v>
      </c>
      <c r="E519" s="727" t="s">
        <v>6421</v>
      </c>
      <c r="F519" s="731"/>
      <c r="G519" s="731"/>
      <c r="H519" s="731"/>
      <c r="I519" s="731"/>
      <c r="J519" s="731"/>
      <c r="K519" s="731"/>
      <c r="L519" s="731"/>
      <c r="M519" s="731"/>
      <c r="N519" s="731">
        <v>10</v>
      </c>
      <c r="O519" s="731">
        <v>1459</v>
      </c>
      <c r="P519" s="745"/>
      <c r="Q519" s="732">
        <v>145.9</v>
      </c>
    </row>
    <row r="520" spans="1:17" ht="14.4" customHeight="1" x14ac:dyDescent="0.3">
      <c r="A520" s="726" t="s">
        <v>569</v>
      </c>
      <c r="B520" s="727" t="s">
        <v>5586</v>
      </c>
      <c r="C520" s="727" t="s">
        <v>5764</v>
      </c>
      <c r="D520" s="727" t="s">
        <v>6422</v>
      </c>
      <c r="E520" s="727" t="s">
        <v>6423</v>
      </c>
      <c r="F520" s="731">
        <v>16</v>
      </c>
      <c r="G520" s="731">
        <v>10990.400000000001</v>
      </c>
      <c r="H520" s="731">
        <v>0.76190476190476208</v>
      </c>
      <c r="I520" s="731">
        <v>686.90000000000009</v>
      </c>
      <c r="J520" s="731">
        <v>21</v>
      </c>
      <c r="K520" s="731">
        <v>14424.899999999998</v>
      </c>
      <c r="L520" s="731">
        <v>1</v>
      </c>
      <c r="M520" s="731">
        <v>686.89999999999986</v>
      </c>
      <c r="N520" s="731">
        <v>37</v>
      </c>
      <c r="O520" s="731">
        <v>25415.300000000003</v>
      </c>
      <c r="P520" s="745">
        <v>1.7619047619047623</v>
      </c>
      <c r="Q520" s="732">
        <v>686.90000000000009</v>
      </c>
    </row>
    <row r="521" spans="1:17" ht="14.4" customHeight="1" x14ac:dyDescent="0.3">
      <c r="A521" s="726" t="s">
        <v>569</v>
      </c>
      <c r="B521" s="727" t="s">
        <v>5586</v>
      </c>
      <c r="C521" s="727" t="s">
        <v>5764</v>
      </c>
      <c r="D521" s="727" t="s">
        <v>6424</v>
      </c>
      <c r="E521" s="727" t="s">
        <v>6425</v>
      </c>
      <c r="F521" s="731">
        <v>22</v>
      </c>
      <c r="G521" s="731">
        <v>19556.46</v>
      </c>
      <c r="H521" s="731">
        <v>0.48888888888888887</v>
      </c>
      <c r="I521" s="731">
        <v>888.93</v>
      </c>
      <c r="J521" s="731">
        <v>45</v>
      </c>
      <c r="K521" s="731">
        <v>40001.85</v>
      </c>
      <c r="L521" s="731">
        <v>1</v>
      </c>
      <c r="M521" s="731">
        <v>888.93</v>
      </c>
      <c r="N521" s="731">
        <v>64</v>
      </c>
      <c r="O521" s="731">
        <v>56891.520000000004</v>
      </c>
      <c r="P521" s="745">
        <v>1.4222222222222223</v>
      </c>
      <c r="Q521" s="732">
        <v>888.93000000000006</v>
      </c>
    </row>
    <row r="522" spans="1:17" ht="14.4" customHeight="1" x14ac:dyDescent="0.3">
      <c r="A522" s="726" t="s">
        <v>569</v>
      </c>
      <c r="B522" s="727" t="s">
        <v>5586</v>
      </c>
      <c r="C522" s="727" t="s">
        <v>5764</v>
      </c>
      <c r="D522" s="727" t="s">
        <v>6426</v>
      </c>
      <c r="E522" s="727" t="s">
        <v>6427</v>
      </c>
      <c r="F522" s="731">
        <v>27</v>
      </c>
      <c r="G522" s="731">
        <v>112915.08</v>
      </c>
      <c r="H522" s="731">
        <v>1.6875</v>
      </c>
      <c r="I522" s="731">
        <v>4182.04</v>
      </c>
      <c r="J522" s="731">
        <v>16</v>
      </c>
      <c r="K522" s="731">
        <v>66912.639999999999</v>
      </c>
      <c r="L522" s="731">
        <v>1</v>
      </c>
      <c r="M522" s="731">
        <v>4182.04</v>
      </c>
      <c r="N522" s="731">
        <v>27</v>
      </c>
      <c r="O522" s="731">
        <v>112915.07999999999</v>
      </c>
      <c r="P522" s="745">
        <v>1.6874999999999998</v>
      </c>
      <c r="Q522" s="732">
        <v>4182.04</v>
      </c>
    </row>
    <row r="523" spans="1:17" ht="14.4" customHeight="1" x14ac:dyDescent="0.3">
      <c r="A523" s="726" t="s">
        <v>569</v>
      </c>
      <c r="B523" s="727" t="s">
        <v>5586</v>
      </c>
      <c r="C523" s="727" t="s">
        <v>5764</v>
      </c>
      <c r="D523" s="727" t="s">
        <v>6428</v>
      </c>
      <c r="E523" s="727" t="s">
        <v>6429</v>
      </c>
      <c r="F523" s="731">
        <v>1</v>
      </c>
      <c r="G523" s="731">
        <v>8283.65</v>
      </c>
      <c r="H523" s="731">
        <v>0.19999999999999998</v>
      </c>
      <c r="I523" s="731">
        <v>8283.65</v>
      </c>
      <c r="J523" s="731">
        <v>5</v>
      </c>
      <c r="K523" s="731">
        <v>41418.25</v>
      </c>
      <c r="L523" s="731">
        <v>1</v>
      </c>
      <c r="M523" s="731">
        <v>8283.65</v>
      </c>
      <c r="N523" s="731">
        <v>5</v>
      </c>
      <c r="O523" s="731">
        <v>41418.25</v>
      </c>
      <c r="P523" s="745">
        <v>1</v>
      </c>
      <c r="Q523" s="732">
        <v>8283.65</v>
      </c>
    </row>
    <row r="524" spans="1:17" ht="14.4" customHeight="1" x14ac:dyDescent="0.3">
      <c r="A524" s="726" t="s">
        <v>569</v>
      </c>
      <c r="B524" s="727" t="s">
        <v>5586</v>
      </c>
      <c r="C524" s="727" t="s">
        <v>5764</v>
      </c>
      <c r="D524" s="727" t="s">
        <v>6430</v>
      </c>
      <c r="E524" s="727" t="s">
        <v>6431</v>
      </c>
      <c r="F524" s="731">
        <v>1</v>
      </c>
      <c r="G524" s="731">
        <v>8283.65</v>
      </c>
      <c r="H524" s="731"/>
      <c r="I524" s="731">
        <v>8283.65</v>
      </c>
      <c r="J524" s="731"/>
      <c r="K524" s="731"/>
      <c r="L524" s="731"/>
      <c r="M524" s="731"/>
      <c r="N524" s="731">
        <v>3</v>
      </c>
      <c r="O524" s="731">
        <v>24850.949999999997</v>
      </c>
      <c r="P524" s="745"/>
      <c r="Q524" s="732">
        <v>8283.65</v>
      </c>
    </row>
    <row r="525" spans="1:17" ht="14.4" customHeight="1" x14ac:dyDescent="0.3">
      <c r="A525" s="726" t="s">
        <v>569</v>
      </c>
      <c r="B525" s="727" t="s">
        <v>5586</v>
      </c>
      <c r="C525" s="727" t="s">
        <v>5764</v>
      </c>
      <c r="D525" s="727" t="s">
        <v>6432</v>
      </c>
      <c r="E525" s="727" t="s">
        <v>6433</v>
      </c>
      <c r="F525" s="731">
        <v>29</v>
      </c>
      <c r="G525" s="731">
        <v>130134.01999999999</v>
      </c>
      <c r="H525" s="731">
        <v>1.074074074074074</v>
      </c>
      <c r="I525" s="731">
        <v>4487.3799999999992</v>
      </c>
      <c r="J525" s="731">
        <v>27</v>
      </c>
      <c r="K525" s="731">
        <v>121159.26000000001</v>
      </c>
      <c r="L525" s="731">
        <v>1</v>
      </c>
      <c r="M525" s="731">
        <v>4487.38</v>
      </c>
      <c r="N525" s="731">
        <v>16</v>
      </c>
      <c r="O525" s="731">
        <v>71798.080000000002</v>
      </c>
      <c r="P525" s="745">
        <v>0.59259259259259256</v>
      </c>
      <c r="Q525" s="732">
        <v>4487.38</v>
      </c>
    </row>
    <row r="526" spans="1:17" ht="14.4" customHeight="1" x14ac:dyDescent="0.3">
      <c r="A526" s="726" t="s">
        <v>569</v>
      </c>
      <c r="B526" s="727" t="s">
        <v>5586</v>
      </c>
      <c r="C526" s="727" t="s">
        <v>5764</v>
      </c>
      <c r="D526" s="727" t="s">
        <v>6434</v>
      </c>
      <c r="E526" s="727" t="s">
        <v>6435</v>
      </c>
      <c r="F526" s="731">
        <v>4.3</v>
      </c>
      <c r="G526" s="731">
        <v>1573.8</v>
      </c>
      <c r="H526" s="731">
        <v>1.5925925925925926</v>
      </c>
      <c r="I526" s="731">
        <v>366</v>
      </c>
      <c r="J526" s="731">
        <v>2.7</v>
      </c>
      <c r="K526" s="731">
        <v>988.2</v>
      </c>
      <c r="L526" s="731">
        <v>1</v>
      </c>
      <c r="M526" s="731">
        <v>366</v>
      </c>
      <c r="N526" s="731">
        <v>5.1000000000000005</v>
      </c>
      <c r="O526" s="731">
        <v>1866.6000000000001</v>
      </c>
      <c r="P526" s="745">
        <v>1.8888888888888888</v>
      </c>
      <c r="Q526" s="732">
        <v>366</v>
      </c>
    </row>
    <row r="527" spans="1:17" ht="14.4" customHeight="1" x14ac:dyDescent="0.3">
      <c r="A527" s="726" t="s">
        <v>569</v>
      </c>
      <c r="B527" s="727" t="s">
        <v>5586</v>
      </c>
      <c r="C527" s="727" t="s">
        <v>5764</v>
      </c>
      <c r="D527" s="727" t="s">
        <v>6436</v>
      </c>
      <c r="E527" s="727" t="s">
        <v>6437</v>
      </c>
      <c r="F527" s="731"/>
      <c r="G527" s="731"/>
      <c r="H527" s="731"/>
      <c r="I527" s="731"/>
      <c r="J527" s="731">
        <v>6</v>
      </c>
      <c r="K527" s="731">
        <v>938.94</v>
      </c>
      <c r="L527" s="731">
        <v>1</v>
      </c>
      <c r="M527" s="731">
        <v>156.49</v>
      </c>
      <c r="N527" s="731"/>
      <c r="O527" s="731"/>
      <c r="P527" s="745"/>
      <c r="Q527" s="732"/>
    </row>
    <row r="528" spans="1:17" ht="14.4" customHeight="1" x14ac:dyDescent="0.3">
      <c r="A528" s="726" t="s">
        <v>569</v>
      </c>
      <c r="B528" s="727" t="s">
        <v>5586</v>
      </c>
      <c r="C528" s="727" t="s">
        <v>5764</v>
      </c>
      <c r="D528" s="727" t="s">
        <v>6438</v>
      </c>
      <c r="E528" s="727" t="s">
        <v>6439</v>
      </c>
      <c r="F528" s="731">
        <v>3</v>
      </c>
      <c r="G528" s="731">
        <v>469.47</v>
      </c>
      <c r="H528" s="731">
        <v>0.42857142857142855</v>
      </c>
      <c r="I528" s="731">
        <v>156.49</v>
      </c>
      <c r="J528" s="731">
        <v>7</v>
      </c>
      <c r="K528" s="731">
        <v>1095.43</v>
      </c>
      <c r="L528" s="731">
        <v>1</v>
      </c>
      <c r="M528" s="731">
        <v>156.49</v>
      </c>
      <c r="N528" s="731"/>
      <c r="O528" s="731"/>
      <c r="P528" s="745"/>
      <c r="Q528" s="732"/>
    </row>
    <row r="529" spans="1:17" ht="14.4" customHeight="1" x14ac:dyDescent="0.3">
      <c r="A529" s="726" t="s">
        <v>569</v>
      </c>
      <c r="B529" s="727" t="s">
        <v>5586</v>
      </c>
      <c r="C529" s="727" t="s">
        <v>5764</v>
      </c>
      <c r="D529" s="727" t="s">
        <v>6440</v>
      </c>
      <c r="E529" s="727" t="s">
        <v>6439</v>
      </c>
      <c r="F529" s="731">
        <v>13</v>
      </c>
      <c r="G529" s="731">
        <v>2236.52</v>
      </c>
      <c r="H529" s="731">
        <v>13</v>
      </c>
      <c r="I529" s="731">
        <v>172.04</v>
      </c>
      <c r="J529" s="731">
        <v>1</v>
      </c>
      <c r="K529" s="731">
        <v>172.04</v>
      </c>
      <c r="L529" s="731">
        <v>1</v>
      </c>
      <c r="M529" s="731">
        <v>172.04</v>
      </c>
      <c r="N529" s="731"/>
      <c r="O529" s="731"/>
      <c r="P529" s="745"/>
      <c r="Q529" s="732"/>
    </row>
    <row r="530" spans="1:17" ht="14.4" customHeight="1" x14ac:dyDescent="0.3">
      <c r="A530" s="726" t="s">
        <v>569</v>
      </c>
      <c r="B530" s="727" t="s">
        <v>5586</v>
      </c>
      <c r="C530" s="727" t="s">
        <v>5764</v>
      </c>
      <c r="D530" s="727" t="s">
        <v>6441</v>
      </c>
      <c r="E530" s="727" t="s">
        <v>6439</v>
      </c>
      <c r="F530" s="731">
        <v>4</v>
      </c>
      <c r="G530" s="731">
        <v>1500.64</v>
      </c>
      <c r="H530" s="731">
        <v>2</v>
      </c>
      <c r="I530" s="731">
        <v>375.16</v>
      </c>
      <c r="J530" s="731">
        <v>2</v>
      </c>
      <c r="K530" s="731">
        <v>750.32</v>
      </c>
      <c r="L530" s="731">
        <v>1</v>
      </c>
      <c r="M530" s="731">
        <v>375.16</v>
      </c>
      <c r="N530" s="731"/>
      <c r="O530" s="731"/>
      <c r="P530" s="745"/>
      <c r="Q530" s="732"/>
    </row>
    <row r="531" spans="1:17" ht="14.4" customHeight="1" x14ac:dyDescent="0.3">
      <c r="A531" s="726" t="s">
        <v>569</v>
      </c>
      <c r="B531" s="727" t="s">
        <v>5586</v>
      </c>
      <c r="C531" s="727" t="s">
        <v>5764</v>
      </c>
      <c r="D531" s="727" t="s">
        <v>6442</v>
      </c>
      <c r="E531" s="727" t="s">
        <v>6443</v>
      </c>
      <c r="F531" s="731">
        <v>9</v>
      </c>
      <c r="G531" s="731">
        <v>12852.99</v>
      </c>
      <c r="H531" s="731"/>
      <c r="I531" s="731">
        <v>1428.11</v>
      </c>
      <c r="J531" s="731"/>
      <c r="K531" s="731"/>
      <c r="L531" s="731"/>
      <c r="M531" s="731"/>
      <c r="N531" s="731"/>
      <c r="O531" s="731"/>
      <c r="P531" s="745"/>
      <c r="Q531" s="732"/>
    </row>
    <row r="532" spans="1:17" ht="14.4" customHeight="1" x14ac:dyDescent="0.3">
      <c r="A532" s="726" t="s">
        <v>569</v>
      </c>
      <c r="B532" s="727" t="s">
        <v>5586</v>
      </c>
      <c r="C532" s="727" t="s">
        <v>5764</v>
      </c>
      <c r="D532" s="727" t="s">
        <v>6444</v>
      </c>
      <c r="E532" s="727" t="s">
        <v>6445</v>
      </c>
      <c r="F532" s="731">
        <v>1</v>
      </c>
      <c r="G532" s="731">
        <v>5518.64</v>
      </c>
      <c r="H532" s="731"/>
      <c r="I532" s="731">
        <v>5518.64</v>
      </c>
      <c r="J532" s="731"/>
      <c r="K532" s="731"/>
      <c r="L532" s="731"/>
      <c r="M532" s="731"/>
      <c r="N532" s="731"/>
      <c r="O532" s="731"/>
      <c r="P532" s="745"/>
      <c r="Q532" s="732"/>
    </row>
    <row r="533" spans="1:17" ht="14.4" customHeight="1" x14ac:dyDescent="0.3">
      <c r="A533" s="726" t="s">
        <v>569</v>
      </c>
      <c r="B533" s="727" t="s">
        <v>5586</v>
      </c>
      <c r="C533" s="727" t="s">
        <v>5764</v>
      </c>
      <c r="D533" s="727" t="s">
        <v>6446</v>
      </c>
      <c r="E533" s="727" t="s">
        <v>6175</v>
      </c>
      <c r="F533" s="731"/>
      <c r="G533" s="731"/>
      <c r="H533" s="731"/>
      <c r="I533" s="731"/>
      <c r="J533" s="731"/>
      <c r="K533" s="731"/>
      <c r="L533" s="731"/>
      <c r="M533" s="731"/>
      <c r="N533" s="731">
        <v>2</v>
      </c>
      <c r="O533" s="731">
        <v>1911.06</v>
      </c>
      <c r="P533" s="745"/>
      <c r="Q533" s="732">
        <v>955.53</v>
      </c>
    </row>
    <row r="534" spans="1:17" ht="14.4" customHeight="1" x14ac:dyDescent="0.3">
      <c r="A534" s="726" t="s">
        <v>569</v>
      </c>
      <c r="B534" s="727" t="s">
        <v>5586</v>
      </c>
      <c r="C534" s="727" t="s">
        <v>5764</v>
      </c>
      <c r="D534" s="727" t="s">
        <v>6447</v>
      </c>
      <c r="E534" s="727" t="s">
        <v>6427</v>
      </c>
      <c r="F534" s="731">
        <v>23</v>
      </c>
      <c r="G534" s="731">
        <v>105944.9</v>
      </c>
      <c r="H534" s="731">
        <v>1.5333333333333332</v>
      </c>
      <c r="I534" s="731">
        <v>4606.3</v>
      </c>
      <c r="J534" s="731">
        <v>15</v>
      </c>
      <c r="K534" s="731">
        <v>69094.5</v>
      </c>
      <c r="L534" s="731">
        <v>1</v>
      </c>
      <c r="M534" s="731">
        <v>4606.3</v>
      </c>
      <c r="N534" s="731">
        <v>18</v>
      </c>
      <c r="O534" s="731">
        <v>82913.399999999994</v>
      </c>
      <c r="P534" s="745">
        <v>1.2</v>
      </c>
      <c r="Q534" s="732">
        <v>4606.2999999999993</v>
      </c>
    </row>
    <row r="535" spans="1:17" ht="14.4" customHeight="1" x14ac:dyDescent="0.3">
      <c r="A535" s="726" t="s">
        <v>569</v>
      </c>
      <c r="B535" s="727" t="s">
        <v>5586</v>
      </c>
      <c r="C535" s="727" t="s">
        <v>5764</v>
      </c>
      <c r="D535" s="727" t="s">
        <v>6448</v>
      </c>
      <c r="E535" s="727" t="s">
        <v>6449</v>
      </c>
      <c r="F535" s="731">
        <v>0.1</v>
      </c>
      <c r="G535" s="731">
        <v>252.72</v>
      </c>
      <c r="H535" s="731">
        <v>1</v>
      </c>
      <c r="I535" s="731">
        <v>2527.1999999999998</v>
      </c>
      <c r="J535" s="731">
        <v>0.1</v>
      </c>
      <c r="K535" s="731">
        <v>252.72</v>
      </c>
      <c r="L535" s="731">
        <v>1</v>
      </c>
      <c r="M535" s="731">
        <v>2527.1999999999998</v>
      </c>
      <c r="N535" s="731"/>
      <c r="O535" s="731"/>
      <c r="P535" s="745"/>
      <c r="Q535" s="732"/>
    </row>
    <row r="536" spans="1:17" ht="14.4" customHeight="1" x14ac:dyDescent="0.3">
      <c r="A536" s="726" t="s">
        <v>569</v>
      </c>
      <c r="B536" s="727" t="s">
        <v>5586</v>
      </c>
      <c r="C536" s="727" t="s">
        <v>5764</v>
      </c>
      <c r="D536" s="727" t="s">
        <v>6450</v>
      </c>
      <c r="E536" s="727" t="s">
        <v>6451</v>
      </c>
      <c r="F536" s="731">
        <v>7</v>
      </c>
      <c r="G536" s="731">
        <v>5292</v>
      </c>
      <c r="H536" s="731"/>
      <c r="I536" s="731">
        <v>756</v>
      </c>
      <c r="J536" s="731"/>
      <c r="K536" s="731"/>
      <c r="L536" s="731"/>
      <c r="M536" s="731"/>
      <c r="N536" s="731">
        <v>1</v>
      </c>
      <c r="O536" s="731">
        <v>756</v>
      </c>
      <c r="P536" s="745"/>
      <c r="Q536" s="732">
        <v>756</v>
      </c>
    </row>
    <row r="537" spans="1:17" ht="14.4" customHeight="1" x14ac:dyDescent="0.3">
      <c r="A537" s="726" t="s">
        <v>569</v>
      </c>
      <c r="B537" s="727" t="s">
        <v>5586</v>
      </c>
      <c r="C537" s="727" t="s">
        <v>5764</v>
      </c>
      <c r="D537" s="727" t="s">
        <v>6452</v>
      </c>
      <c r="E537" s="727" t="s">
        <v>5773</v>
      </c>
      <c r="F537" s="731"/>
      <c r="G537" s="731"/>
      <c r="H537" s="731"/>
      <c r="I537" s="731"/>
      <c r="J537" s="731">
        <v>6</v>
      </c>
      <c r="K537" s="731">
        <v>531.05999999999995</v>
      </c>
      <c r="L537" s="731">
        <v>1</v>
      </c>
      <c r="M537" s="731">
        <v>88.509999999999991</v>
      </c>
      <c r="N537" s="731"/>
      <c r="O537" s="731"/>
      <c r="P537" s="745"/>
      <c r="Q537" s="732"/>
    </row>
    <row r="538" spans="1:17" ht="14.4" customHeight="1" x14ac:dyDescent="0.3">
      <c r="A538" s="726" t="s">
        <v>569</v>
      </c>
      <c r="B538" s="727" t="s">
        <v>5586</v>
      </c>
      <c r="C538" s="727" t="s">
        <v>5764</v>
      </c>
      <c r="D538" s="727" t="s">
        <v>6453</v>
      </c>
      <c r="E538" s="727" t="s">
        <v>6454</v>
      </c>
      <c r="F538" s="731"/>
      <c r="G538" s="731"/>
      <c r="H538" s="731"/>
      <c r="I538" s="731"/>
      <c r="J538" s="731"/>
      <c r="K538" s="731"/>
      <c r="L538" s="731"/>
      <c r="M538" s="731"/>
      <c r="N538" s="731">
        <v>1</v>
      </c>
      <c r="O538" s="731">
        <v>19498.46</v>
      </c>
      <c r="P538" s="745"/>
      <c r="Q538" s="732">
        <v>19498.46</v>
      </c>
    </row>
    <row r="539" spans="1:17" ht="14.4" customHeight="1" x14ac:dyDescent="0.3">
      <c r="A539" s="726" t="s">
        <v>569</v>
      </c>
      <c r="B539" s="727" t="s">
        <v>5586</v>
      </c>
      <c r="C539" s="727" t="s">
        <v>5764</v>
      </c>
      <c r="D539" s="727" t="s">
        <v>6455</v>
      </c>
      <c r="E539" s="727" t="s">
        <v>6456</v>
      </c>
      <c r="F539" s="731"/>
      <c r="G539" s="731"/>
      <c r="H539" s="731"/>
      <c r="I539" s="731"/>
      <c r="J539" s="731"/>
      <c r="K539" s="731"/>
      <c r="L539" s="731"/>
      <c r="M539" s="731"/>
      <c r="N539" s="731">
        <v>2</v>
      </c>
      <c r="O539" s="731">
        <v>7980</v>
      </c>
      <c r="P539" s="745"/>
      <c r="Q539" s="732">
        <v>3990</v>
      </c>
    </row>
    <row r="540" spans="1:17" ht="14.4" customHeight="1" x14ac:dyDescent="0.3">
      <c r="A540" s="726" t="s">
        <v>569</v>
      </c>
      <c r="B540" s="727" t="s">
        <v>5586</v>
      </c>
      <c r="C540" s="727" t="s">
        <v>5764</v>
      </c>
      <c r="D540" s="727" t="s">
        <v>6457</v>
      </c>
      <c r="E540" s="727" t="s">
        <v>6458</v>
      </c>
      <c r="F540" s="731">
        <v>4</v>
      </c>
      <c r="G540" s="731">
        <v>2252</v>
      </c>
      <c r="H540" s="731">
        <v>1</v>
      </c>
      <c r="I540" s="731">
        <v>563</v>
      </c>
      <c r="J540" s="731">
        <v>4</v>
      </c>
      <c r="K540" s="731">
        <v>2252</v>
      </c>
      <c r="L540" s="731">
        <v>1</v>
      </c>
      <c r="M540" s="731">
        <v>563</v>
      </c>
      <c r="N540" s="731"/>
      <c r="O540" s="731"/>
      <c r="P540" s="745"/>
      <c r="Q540" s="732"/>
    </row>
    <row r="541" spans="1:17" ht="14.4" customHeight="1" x14ac:dyDescent="0.3">
      <c r="A541" s="726" t="s">
        <v>569</v>
      </c>
      <c r="B541" s="727" t="s">
        <v>5586</v>
      </c>
      <c r="C541" s="727" t="s">
        <v>5764</v>
      </c>
      <c r="D541" s="727" t="s">
        <v>6459</v>
      </c>
      <c r="E541" s="727" t="s">
        <v>6460</v>
      </c>
      <c r="F541" s="731">
        <v>2</v>
      </c>
      <c r="G541" s="731">
        <v>2719.42</v>
      </c>
      <c r="H541" s="731"/>
      <c r="I541" s="731">
        <v>1359.71</v>
      </c>
      <c r="J541" s="731"/>
      <c r="K541" s="731"/>
      <c r="L541" s="731"/>
      <c r="M541" s="731"/>
      <c r="N541" s="731"/>
      <c r="O541" s="731"/>
      <c r="P541" s="745"/>
      <c r="Q541" s="732"/>
    </row>
    <row r="542" spans="1:17" ht="14.4" customHeight="1" x14ac:dyDescent="0.3">
      <c r="A542" s="726" t="s">
        <v>569</v>
      </c>
      <c r="B542" s="727" t="s">
        <v>5586</v>
      </c>
      <c r="C542" s="727" t="s">
        <v>5764</v>
      </c>
      <c r="D542" s="727" t="s">
        <v>6461</v>
      </c>
      <c r="E542" s="727" t="s">
        <v>6170</v>
      </c>
      <c r="F542" s="731"/>
      <c r="G542" s="731"/>
      <c r="H542" s="731"/>
      <c r="I542" s="731"/>
      <c r="J542" s="731">
        <v>1</v>
      </c>
      <c r="K542" s="731">
        <v>591.76</v>
      </c>
      <c r="L542" s="731">
        <v>1</v>
      </c>
      <c r="M542" s="731">
        <v>591.76</v>
      </c>
      <c r="N542" s="731"/>
      <c r="O542" s="731"/>
      <c r="P542" s="745"/>
      <c r="Q542" s="732"/>
    </row>
    <row r="543" spans="1:17" ht="14.4" customHeight="1" x14ac:dyDescent="0.3">
      <c r="A543" s="726" t="s">
        <v>569</v>
      </c>
      <c r="B543" s="727" t="s">
        <v>5586</v>
      </c>
      <c r="C543" s="727" t="s">
        <v>5764</v>
      </c>
      <c r="D543" s="727" t="s">
        <v>6462</v>
      </c>
      <c r="E543" s="727" t="s">
        <v>6463</v>
      </c>
      <c r="F543" s="731"/>
      <c r="G543" s="731"/>
      <c r="H543" s="731"/>
      <c r="I543" s="731"/>
      <c r="J543" s="731">
        <v>0.1</v>
      </c>
      <c r="K543" s="731">
        <v>633.25</v>
      </c>
      <c r="L543" s="731">
        <v>1</v>
      </c>
      <c r="M543" s="731">
        <v>6332.5</v>
      </c>
      <c r="N543" s="731"/>
      <c r="O543" s="731"/>
      <c r="P543" s="745"/>
      <c r="Q543" s="732"/>
    </row>
    <row r="544" spans="1:17" ht="14.4" customHeight="1" x14ac:dyDescent="0.3">
      <c r="A544" s="726" t="s">
        <v>569</v>
      </c>
      <c r="B544" s="727" t="s">
        <v>5586</v>
      </c>
      <c r="C544" s="727" t="s">
        <v>5764</v>
      </c>
      <c r="D544" s="727" t="s">
        <v>6464</v>
      </c>
      <c r="E544" s="727" t="s">
        <v>6109</v>
      </c>
      <c r="F544" s="731"/>
      <c r="G544" s="731"/>
      <c r="H544" s="731"/>
      <c r="I544" s="731"/>
      <c r="J544" s="731">
        <v>47</v>
      </c>
      <c r="K544" s="731">
        <v>32878.85</v>
      </c>
      <c r="L544" s="731">
        <v>1</v>
      </c>
      <c r="M544" s="731">
        <v>699.55</v>
      </c>
      <c r="N544" s="731">
        <v>72</v>
      </c>
      <c r="O544" s="731">
        <v>50367.6</v>
      </c>
      <c r="P544" s="745">
        <v>1.5319148936170213</v>
      </c>
      <c r="Q544" s="732">
        <v>699.55</v>
      </c>
    </row>
    <row r="545" spans="1:17" ht="14.4" customHeight="1" x14ac:dyDescent="0.3">
      <c r="A545" s="726" t="s">
        <v>569</v>
      </c>
      <c r="B545" s="727" t="s">
        <v>5586</v>
      </c>
      <c r="C545" s="727" t="s">
        <v>5764</v>
      </c>
      <c r="D545" s="727" t="s">
        <v>6465</v>
      </c>
      <c r="E545" s="727" t="s">
        <v>6466</v>
      </c>
      <c r="F545" s="731">
        <v>3</v>
      </c>
      <c r="G545" s="731">
        <v>15927</v>
      </c>
      <c r="H545" s="731">
        <v>1</v>
      </c>
      <c r="I545" s="731">
        <v>5309</v>
      </c>
      <c r="J545" s="731">
        <v>3</v>
      </c>
      <c r="K545" s="731">
        <v>15927</v>
      </c>
      <c r="L545" s="731">
        <v>1</v>
      </c>
      <c r="M545" s="731">
        <v>5309</v>
      </c>
      <c r="N545" s="731"/>
      <c r="O545" s="731"/>
      <c r="P545" s="745"/>
      <c r="Q545" s="732"/>
    </row>
    <row r="546" spans="1:17" ht="14.4" customHeight="1" x14ac:dyDescent="0.3">
      <c r="A546" s="726" t="s">
        <v>569</v>
      </c>
      <c r="B546" s="727" t="s">
        <v>5586</v>
      </c>
      <c r="C546" s="727" t="s">
        <v>5764</v>
      </c>
      <c r="D546" s="727" t="s">
        <v>6467</v>
      </c>
      <c r="E546" s="727" t="s">
        <v>6468</v>
      </c>
      <c r="F546" s="731">
        <v>1</v>
      </c>
      <c r="G546" s="731">
        <v>10188.49</v>
      </c>
      <c r="H546" s="731">
        <v>1</v>
      </c>
      <c r="I546" s="731">
        <v>10188.49</v>
      </c>
      <c r="J546" s="731">
        <v>1</v>
      </c>
      <c r="K546" s="731">
        <v>10188.49</v>
      </c>
      <c r="L546" s="731">
        <v>1</v>
      </c>
      <c r="M546" s="731">
        <v>10188.49</v>
      </c>
      <c r="N546" s="731">
        <v>3</v>
      </c>
      <c r="O546" s="731">
        <v>30565.47</v>
      </c>
      <c r="P546" s="745">
        <v>3</v>
      </c>
      <c r="Q546" s="732">
        <v>10188.49</v>
      </c>
    </row>
    <row r="547" spans="1:17" ht="14.4" customHeight="1" x14ac:dyDescent="0.3">
      <c r="A547" s="726" t="s">
        <v>569</v>
      </c>
      <c r="B547" s="727" t="s">
        <v>5586</v>
      </c>
      <c r="C547" s="727" t="s">
        <v>5764</v>
      </c>
      <c r="D547" s="727" t="s">
        <v>6469</v>
      </c>
      <c r="E547" s="727" t="s">
        <v>6470</v>
      </c>
      <c r="F547" s="731"/>
      <c r="G547" s="731"/>
      <c r="H547" s="731"/>
      <c r="I547" s="731"/>
      <c r="J547" s="731">
        <v>1</v>
      </c>
      <c r="K547" s="731">
        <v>3416</v>
      </c>
      <c r="L547" s="731">
        <v>1</v>
      </c>
      <c r="M547" s="731">
        <v>3416</v>
      </c>
      <c r="N547" s="731"/>
      <c r="O547" s="731"/>
      <c r="P547" s="745"/>
      <c r="Q547" s="732"/>
    </row>
    <row r="548" spans="1:17" ht="14.4" customHeight="1" x14ac:dyDescent="0.3">
      <c r="A548" s="726" t="s">
        <v>569</v>
      </c>
      <c r="B548" s="727" t="s">
        <v>5586</v>
      </c>
      <c r="C548" s="727" t="s">
        <v>5764</v>
      </c>
      <c r="D548" s="727" t="s">
        <v>6471</v>
      </c>
      <c r="E548" s="727" t="s">
        <v>6472</v>
      </c>
      <c r="F548" s="731"/>
      <c r="G548" s="731"/>
      <c r="H548" s="731"/>
      <c r="I548" s="731"/>
      <c r="J548" s="731"/>
      <c r="K548" s="731"/>
      <c r="L548" s="731"/>
      <c r="M548" s="731"/>
      <c r="N548" s="731">
        <v>2</v>
      </c>
      <c r="O548" s="731">
        <v>437.6</v>
      </c>
      <c r="P548" s="745"/>
      <c r="Q548" s="732">
        <v>218.8</v>
      </c>
    </row>
    <row r="549" spans="1:17" ht="14.4" customHeight="1" x14ac:dyDescent="0.3">
      <c r="A549" s="726" t="s">
        <v>569</v>
      </c>
      <c r="B549" s="727" t="s">
        <v>5586</v>
      </c>
      <c r="C549" s="727" t="s">
        <v>5764</v>
      </c>
      <c r="D549" s="727" t="s">
        <v>6473</v>
      </c>
      <c r="E549" s="727" t="s">
        <v>6427</v>
      </c>
      <c r="F549" s="731">
        <v>5</v>
      </c>
      <c r="G549" s="731">
        <v>23031.5</v>
      </c>
      <c r="H549" s="731">
        <v>1</v>
      </c>
      <c r="I549" s="731">
        <v>4606.3</v>
      </c>
      <c r="J549" s="731">
        <v>5</v>
      </c>
      <c r="K549" s="731">
        <v>23031.5</v>
      </c>
      <c r="L549" s="731">
        <v>1</v>
      </c>
      <c r="M549" s="731">
        <v>4606.3</v>
      </c>
      <c r="N549" s="731">
        <v>3</v>
      </c>
      <c r="O549" s="731">
        <v>13818.900000000001</v>
      </c>
      <c r="P549" s="745">
        <v>0.60000000000000009</v>
      </c>
      <c r="Q549" s="732">
        <v>4606.3</v>
      </c>
    </row>
    <row r="550" spans="1:17" ht="14.4" customHeight="1" x14ac:dyDescent="0.3">
      <c r="A550" s="726" t="s">
        <v>569</v>
      </c>
      <c r="B550" s="727" t="s">
        <v>5586</v>
      </c>
      <c r="C550" s="727" t="s">
        <v>5764</v>
      </c>
      <c r="D550" s="727" t="s">
        <v>6474</v>
      </c>
      <c r="E550" s="727" t="s">
        <v>6475</v>
      </c>
      <c r="F550" s="731">
        <v>2</v>
      </c>
      <c r="G550" s="731">
        <v>3744.4</v>
      </c>
      <c r="H550" s="731"/>
      <c r="I550" s="731">
        <v>1872.2</v>
      </c>
      <c r="J550" s="731"/>
      <c r="K550" s="731"/>
      <c r="L550" s="731"/>
      <c r="M550" s="731"/>
      <c r="N550" s="731">
        <v>1</v>
      </c>
      <c r="O550" s="731">
        <v>1872.2</v>
      </c>
      <c r="P550" s="745"/>
      <c r="Q550" s="732">
        <v>1872.2</v>
      </c>
    </row>
    <row r="551" spans="1:17" ht="14.4" customHeight="1" x14ac:dyDescent="0.3">
      <c r="A551" s="726" t="s">
        <v>569</v>
      </c>
      <c r="B551" s="727" t="s">
        <v>5586</v>
      </c>
      <c r="C551" s="727" t="s">
        <v>5764</v>
      </c>
      <c r="D551" s="727" t="s">
        <v>6476</v>
      </c>
      <c r="E551" s="727" t="s">
        <v>6477</v>
      </c>
      <c r="F551" s="731">
        <v>1</v>
      </c>
      <c r="G551" s="731">
        <v>7868.61</v>
      </c>
      <c r="H551" s="731">
        <v>1</v>
      </c>
      <c r="I551" s="731">
        <v>7868.61</v>
      </c>
      <c r="J551" s="731">
        <v>1</v>
      </c>
      <c r="K551" s="731">
        <v>7868.61</v>
      </c>
      <c r="L551" s="731">
        <v>1</v>
      </c>
      <c r="M551" s="731">
        <v>7868.61</v>
      </c>
      <c r="N551" s="731"/>
      <c r="O551" s="731"/>
      <c r="P551" s="745"/>
      <c r="Q551" s="732"/>
    </row>
    <row r="552" spans="1:17" ht="14.4" customHeight="1" x14ac:dyDescent="0.3">
      <c r="A552" s="726" t="s">
        <v>569</v>
      </c>
      <c r="B552" s="727" t="s">
        <v>5586</v>
      </c>
      <c r="C552" s="727" t="s">
        <v>5764</v>
      </c>
      <c r="D552" s="727" t="s">
        <v>6478</v>
      </c>
      <c r="E552" s="727" t="s">
        <v>6427</v>
      </c>
      <c r="F552" s="731">
        <v>9</v>
      </c>
      <c r="G552" s="731">
        <v>45275.040000000001</v>
      </c>
      <c r="H552" s="731">
        <v>2.25</v>
      </c>
      <c r="I552" s="731">
        <v>5030.5600000000004</v>
      </c>
      <c r="J552" s="731">
        <v>4</v>
      </c>
      <c r="K552" s="731">
        <v>20122.240000000002</v>
      </c>
      <c r="L552" s="731">
        <v>1</v>
      </c>
      <c r="M552" s="731">
        <v>5030.5600000000004</v>
      </c>
      <c r="N552" s="731">
        <v>8</v>
      </c>
      <c r="O552" s="731">
        <v>40244.480000000003</v>
      </c>
      <c r="P552" s="745">
        <v>2</v>
      </c>
      <c r="Q552" s="732">
        <v>5030.5600000000004</v>
      </c>
    </row>
    <row r="553" spans="1:17" ht="14.4" customHeight="1" x14ac:dyDescent="0.3">
      <c r="A553" s="726" t="s">
        <v>569</v>
      </c>
      <c r="B553" s="727" t="s">
        <v>5586</v>
      </c>
      <c r="C553" s="727" t="s">
        <v>5764</v>
      </c>
      <c r="D553" s="727" t="s">
        <v>6479</v>
      </c>
      <c r="E553" s="727" t="s">
        <v>6319</v>
      </c>
      <c r="F553" s="731">
        <v>3</v>
      </c>
      <c r="G553" s="731">
        <v>3475.95</v>
      </c>
      <c r="H553" s="731">
        <v>1.4999999999999998</v>
      </c>
      <c r="I553" s="731">
        <v>1158.6499999999999</v>
      </c>
      <c r="J553" s="731">
        <v>2</v>
      </c>
      <c r="K553" s="731">
        <v>2317.3000000000002</v>
      </c>
      <c r="L553" s="731">
        <v>1</v>
      </c>
      <c r="M553" s="731">
        <v>1158.6500000000001</v>
      </c>
      <c r="N553" s="731">
        <v>1</v>
      </c>
      <c r="O553" s="731">
        <v>1158.6500000000001</v>
      </c>
      <c r="P553" s="745">
        <v>0.5</v>
      </c>
      <c r="Q553" s="732">
        <v>1158.6500000000001</v>
      </c>
    </row>
    <row r="554" spans="1:17" ht="14.4" customHeight="1" x14ac:dyDescent="0.3">
      <c r="A554" s="726" t="s">
        <v>569</v>
      </c>
      <c r="B554" s="727" t="s">
        <v>5586</v>
      </c>
      <c r="C554" s="727" t="s">
        <v>5764</v>
      </c>
      <c r="D554" s="727" t="s">
        <v>6480</v>
      </c>
      <c r="E554" s="727" t="s">
        <v>6481</v>
      </c>
      <c r="F554" s="731">
        <v>2</v>
      </c>
      <c r="G554" s="731">
        <v>11178</v>
      </c>
      <c r="H554" s="731"/>
      <c r="I554" s="731">
        <v>5589</v>
      </c>
      <c r="J554" s="731"/>
      <c r="K554" s="731"/>
      <c r="L554" s="731"/>
      <c r="M554" s="731"/>
      <c r="N554" s="731"/>
      <c r="O554" s="731"/>
      <c r="P554" s="745"/>
      <c r="Q554" s="732"/>
    </row>
    <row r="555" spans="1:17" ht="14.4" customHeight="1" x14ac:dyDescent="0.3">
      <c r="A555" s="726" t="s">
        <v>569</v>
      </c>
      <c r="B555" s="727" t="s">
        <v>5586</v>
      </c>
      <c r="C555" s="727" t="s">
        <v>5764</v>
      </c>
      <c r="D555" s="727" t="s">
        <v>6482</v>
      </c>
      <c r="E555" s="727" t="s">
        <v>6044</v>
      </c>
      <c r="F555" s="731">
        <v>1</v>
      </c>
      <c r="G555" s="731">
        <v>937.91</v>
      </c>
      <c r="H555" s="731">
        <v>0.5</v>
      </c>
      <c r="I555" s="731">
        <v>937.91</v>
      </c>
      <c r="J555" s="731">
        <v>2</v>
      </c>
      <c r="K555" s="731">
        <v>1875.82</v>
      </c>
      <c r="L555" s="731">
        <v>1</v>
      </c>
      <c r="M555" s="731">
        <v>937.91</v>
      </c>
      <c r="N555" s="731">
        <v>9</v>
      </c>
      <c r="O555" s="731">
        <v>8441.19</v>
      </c>
      <c r="P555" s="745">
        <v>4.5</v>
      </c>
      <c r="Q555" s="732">
        <v>937.91000000000008</v>
      </c>
    </row>
    <row r="556" spans="1:17" ht="14.4" customHeight="1" x14ac:dyDescent="0.3">
      <c r="A556" s="726" t="s">
        <v>569</v>
      </c>
      <c r="B556" s="727" t="s">
        <v>5586</v>
      </c>
      <c r="C556" s="727" t="s">
        <v>5764</v>
      </c>
      <c r="D556" s="727" t="s">
        <v>6483</v>
      </c>
      <c r="E556" s="727" t="s">
        <v>6484</v>
      </c>
      <c r="F556" s="731"/>
      <c r="G556" s="731"/>
      <c r="H556" s="731"/>
      <c r="I556" s="731"/>
      <c r="J556" s="731">
        <v>5</v>
      </c>
      <c r="K556" s="731">
        <v>1132.25</v>
      </c>
      <c r="L556" s="731">
        <v>1</v>
      </c>
      <c r="M556" s="731">
        <v>226.45</v>
      </c>
      <c r="N556" s="731">
        <v>9</v>
      </c>
      <c r="O556" s="731">
        <v>2038.0500000000002</v>
      </c>
      <c r="P556" s="745">
        <v>1.8000000000000003</v>
      </c>
      <c r="Q556" s="732">
        <v>226.45000000000002</v>
      </c>
    </row>
    <row r="557" spans="1:17" ht="14.4" customHeight="1" x14ac:dyDescent="0.3">
      <c r="A557" s="726" t="s">
        <v>569</v>
      </c>
      <c r="B557" s="727" t="s">
        <v>5586</v>
      </c>
      <c r="C557" s="727" t="s">
        <v>5764</v>
      </c>
      <c r="D557" s="727" t="s">
        <v>6485</v>
      </c>
      <c r="E557" s="727" t="s">
        <v>6486</v>
      </c>
      <c r="F557" s="731"/>
      <c r="G557" s="731"/>
      <c r="H557" s="731"/>
      <c r="I557" s="731"/>
      <c r="J557" s="731">
        <v>0.2</v>
      </c>
      <c r="K557" s="731">
        <v>17.18</v>
      </c>
      <c r="L557" s="731">
        <v>1</v>
      </c>
      <c r="M557" s="731">
        <v>85.899999999999991</v>
      </c>
      <c r="N557" s="731">
        <v>0.1</v>
      </c>
      <c r="O557" s="731">
        <v>8.59</v>
      </c>
      <c r="P557" s="745">
        <v>0.5</v>
      </c>
      <c r="Q557" s="732">
        <v>85.899999999999991</v>
      </c>
    </row>
    <row r="558" spans="1:17" ht="14.4" customHeight="1" x14ac:dyDescent="0.3">
      <c r="A558" s="726" t="s">
        <v>569</v>
      </c>
      <c r="B558" s="727" t="s">
        <v>5586</v>
      </c>
      <c r="C558" s="727" t="s">
        <v>5764</v>
      </c>
      <c r="D558" s="727" t="s">
        <v>6487</v>
      </c>
      <c r="E558" s="727" t="s">
        <v>6486</v>
      </c>
      <c r="F558" s="731"/>
      <c r="G558" s="731"/>
      <c r="H558" s="731"/>
      <c r="I558" s="731"/>
      <c r="J558" s="731">
        <v>0.1</v>
      </c>
      <c r="K558" s="731">
        <v>50.02</v>
      </c>
      <c r="L558" s="731">
        <v>1</v>
      </c>
      <c r="M558" s="731">
        <v>500.2</v>
      </c>
      <c r="N558" s="731"/>
      <c r="O558" s="731"/>
      <c r="P558" s="745"/>
      <c r="Q558" s="732"/>
    </row>
    <row r="559" spans="1:17" ht="14.4" customHeight="1" x14ac:dyDescent="0.3">
      <c r="A559" s="726" t="s">
        <v>569</v>
      </c>
      <c r="B559" s="727" t="s">
        <v>5586</v>
      </c>
      <c r="C559" s="727" t="s">
        <v>5764</v>
      </c>
      <c r="D559" s="727" t="s">
        <v>6488</v>
      </c>
      <c r="E559" s="727" t="s">
        <v>6486</v>
      </c>
      <c r="F559" s="731"/>
      <c r="G559" s="731"/>
      <c r="H559" s="731"/>
      <c r="I559" s="731"/>
      <c r="J559" s="731">
        <v>0.4</v>
      </c>
      <c r="K559" s="731">
        <v>394.4</v>
      </c>
      <c r="L559" s="731">
        <v>1</v>
      </c>
      <c r="M559" s="731">
        <v>985.99999999999989</v>
      </c>
      <c r="N559" s="731">
        <v>0.3</v>
      </c>
      <c r="O559" s="731">
        <v>295.8</v>
      </c>
      <c r="P559" s="745">
        <v>0.75000000000000011</v>
      </c>
      <c r="Q559" s="732">
        <v>986.00000000000011</v>
      </c>
    </row>
    <row r="560" spans="1:17" ht="14.4" customHeight="1" x14ac:dyDescent="0.3">
      <c r="A560" s="726" t="s">
        <v>569</v>
      </c>
      <c r="B560" s="727" t="s">
        <v>5586</v>
      </c>
      <c r="C560" s="727" t="s">
        <v>5764</v>
      </c>
      <c r="D560" s="727" t="s">
        <v>6489</v>
      </c>
      <c r="E560" s="727" t="s">
        <v>6375</v>
      </c>
      <c r="F560" s="731">
        <v>1</v>
      </c>
      <c r="G560" s="731">
        <v>798.6</v>
      </c>
      <c r="H560" s="731"/>
      <c r="I560" s="731">
        <v>798.6</v>
      </c>
      <c r="J560" s="731"/>
      <c r="K560" s="731"/>
      <c r="L560" s="731"/>
      <c r="M560" s="731"/>
      <c r="N560" s="731"/>
      <c r="O560" s="731"/>
      <c r="P560" s="745"/>
      <c r="Q560" s="732"/>
    </row>
    <row r="561" spans="1:17" ht="14.4" customHeight="1" x14ac:dyDescent="0.3">
      <c r="A561" s="726" t="s">
        <v>569</v>
      </c>
      <c r="B561" s="727" t="s">
        <v>5586</v>
      </c>
      <c r="C561" s="727" t="s">
        <v>5764</v>
      </c>
      <c r="D561" s="727" t="s">
        <v>6490</v>
      </c>
      <c r="E561" s="727" t="s">
        <v>5773</v>
      </c>
      <c r="F561" s="731"/>
      <c r="G561" s="731"/>
      <c r="H561" s="731"/>
      <c r="I561" s="731"/>
      <c r="J561" s="731">
        <v>4</v>
      </c>
      <c r="K561" s="731">
        <v>1210.48</v>
      </c>
      <c r="L561" s="731">
        <v>1</v>
      </c>
      <c r="M561" s="731">
        <v>302.62</v>
      </c>
      <c r="N561" s="731">
        <v>7</v>
      </c>
      <c r="O561" s="731">
        <v>2118.34</v>
      </c>
      <c r="P561" s="745">
        <v>1.75</v>
      </c>
      <c r="Q561" s="732">
        <v>302.62</v>
      </c>
    </row>
    <row r="562" spans="1:17" ht="14.4" customHeight="1" x14ac:dyDescent="0.3">
      <c r="A562" s="726" t="s">
        <v>569</v>
      </c>
      <c r="B562" s="727" t="s">
        <v>5586</v>
      </c>
      <c r="C562" s="727" t="s">
        <v>5764</v>
      </c>
      <c r="D562" s="727" t="s">
        <v>6491</v>
      </c>
      <c r="E562" s="727" t="s">
        <v>6019</v>
      </c>
      <c r="F562" s="731">
        <v>5</v>
      </c>
      <c r="G562" s="731">
        <v>2332.3500000000004</v>
      </c>
      <c r="H562" s="731">
        <v>0.83333333333333337</v>
      </c>
      <c r="I562" s="731">
        <v>466.47000000000008</v>
      </c>
      <c r="J562" s="731">
        <v>6</v>
      </c>
      <c r="K562" s="731">
        <v>2798.82</v>
      </c>
      <c r="L562" s="731">
        <v>1</v>
      </c>
      <c r="M562" s="731">
        <v>466.47</v>
      </c>
      <c r="N562" s="731">
        <v>7</v>
      </c>
      <c r="O562" s="731">
        <v>3265.2900000000004</v>
      </c>
      <c r="P562" s="745">
        <v>1.1666666666666667</v>
      </c>
      <c r="Q562" s="732">
        <v>466.47000000000008</v>
      </c>
    </row>
    <row r="563" spans="1:17" ht="14.4" customHeight="1" x14ac:dyDescent="0.3">
      <c r="A563" s="726" t="s">
        <v>569</v>
      </c>
      <c r="B563" s="727" t="s">
        <v>5586</v>
      </c>
      <c r="C563" s="727" t="s">
        <v>5764</v>
      </c>
      <c r="D563" s="727" t="s">
        <v>6492</v>
      </c>
      <c r="E563" s="727" t="s">
        <v>6179</v>
      </c>
      <c r="F563" s="731"/>
      <c r="G563" s="731"/>
      <c r="H563" s="731"/>
      <c r="I563" s="731"/>
      <c r="J563" s="731">
        <v>3</v>
      </c>
      <c r="K563" s="731">
        <v>2048.88</v>
      </c>
      <c r="L563" s="731">
        <v>1</v>
      </c>
      <c r="M563" s="731">
        <v>682.96</v>
      </c>
      <c r="N563" s="731">
        <v>2</v>
      </c>
      <c r="O563" s="731">
        <v>1365.92</v>
      </c>
      <c r="P563" s="745">
        <v>0.66666666666666663</v>
      </c>
      <c r="Q563" s="732">
        <v>682.96</v>
      </c>
    </row>
    <row r="564" spans="1:17" ht="14.4" customHeight="1" x14ac:dyDescent="0.3">
      <c r="A564" s="726" t="s">
        <v>569</v>
      </c>
      <c r="B564" s="727" t="s">
        <v>5586</v>
      </c>
      <c r="C564" s="727" t="s">
        <v>5764</v>
      </c>
      <c r="D564" s="727" t="s">
        <v>6493</v>
      </c>
      <c r="E564" s="727" t="s">
        <v>6304</v>
      </c>
      <c r="F564" s="731">
        <v>1</v>
      </c>
      <c r="G564" s="731">
        <v>9224.67</v>
      </c>
      <c r="H564" s="731">
        <v>1</v>
      </c>
      <c r="I564" s="731">
        <v>9224.67</v>
      </c>
      <c r="J564" s="731">
        <v>1</v>
      </c>
      <c r="K564" s="731">
        <v>9224.67</v>
      </c>
      <c r="L564" s="731">
        <v>1</v>
      </c>
      <c r="M564" s="731">
        <v>9224.67</v>
      </c>
      <c r="N564" s="731"/>
      <c r="O564" s="731"/>
      <c r="P564" s="745"/>
      <c r="Q564" s="732"/>
    </row>
    <row r="565" spans="1:17" ht="14.4" customHeight="1" x14ac:dyDescent="0.3">
      <c r="A565" s="726" t="s">
        <v>569</v>
      </c>
      <c r="B565" s="727" t="s">
        <v>5586</v>
      </c>
      <c r="C565" s="727" t="s">
        <v>5764</v>
      </c>
      <c r="D565" s="727" t="s">
        <v>6494</v>
      </c>
      <c r="E565" s="727" t="s">
        <v>6380</v>
      </c>
      <c r="F565" s="731">
        <v>2</v>
      </c>
      <c r="G565" s="731">
        <v>18550</v>
      </c>
      <c r="H565" s="731"/>
      <c r="I565" s="731">
        <v>9275</v>
      </c>
      <c r="J565" s="731"/>
      <c r="K565" s="731"/>
      <c r="L565" s="731"/>
      <c r="M565" s="731"/>
      <c r="N565" s="731">
        <v>1</v>
      </c>
      <c r="O565" s="731">
        <v>9275</v>
      </c>
      <c r="P565" s="745"/>
      <c r="Q565" s="732">
        <v>9275</v>
      </c>
    </row>
    <row r="566" spans="1:17" ht="14.4" customHeight="1" x14ac:dyDescent="0.3">
      <c r="A566" s="726" t="s">
        <v>569</v>
      </c>
      <c r="B566" s="727" t="s">
        <v>5586</v>
      </c>
      <c r="C566" s="727" t="s">
        <v>5764</v>
      </c>
      <c r="D566" s="727" t="s">
        <v>6495</v>
      </c>
      <c r="E566" s="727" t="s">
        <v>6059</v>
      </c>
      <c r="F566" s="731"/>
      <c r="G566" s="731"/>
      <c r="H566" s="731"/>
      <c r="I566" s="731"/>
      <c r="J566" s="731">
        <v>0.2</v>
      </c>
      <c r="K566" s="731">
        <v>457.46</v>
      </c>
      <c r="L566" s="731">
        <v>1</v>
      </c>
      <c r="M566" s="731">
        <v>2287.2999999999997</v>
      </c>
      <c r="N566" s="731"/>
      <c r="O566" s="731"/>
      <c r="P566" s="745"/>
      <c r="Q566" s="732"/>
    </row>
    <row r="567" spans="1:17" ht="14.4" customHeight="1" x14ac:dyDescent="0.3">
      <c r="A567" s="726" t="s">
        <v>569</v>
      </c>
      <c r="B567" s="727" t="s">
        <v>5586</v>
      </c>
      <c r="C567" s="727" t="s">
        <v>5764</v>
      </c>
      <c r="D567" s="727" t="s">
        <v>6496</v>
      </c>
      <c r="E567" s="727" t="s">
        <v>6497</v>
      </c>
      <c r="F567" s="731">
        <v>0.2</v>
      </c>
      <c r="G567" s="731">
        <v>1205.28</v>
      </c>
      <c r="H567" s="731">
        <v>2</v>
      </c>
      <c r="I567" s="731">
        <v>6026.4</v>
      </c>
      <c r="J567" s="731">
        <v>0.1</v>
      </c>
      <c r="K567" s="731">
        <v>602.64</v>
      </c>
      <c r="L567" s="731">
        <v>1</v>
      </c>
      <c r="M567" s="731">
        <v>6026.4</v>
      </c>
      <c r="N567" s="731"/>
      <c r="O567" s="731"/>
      <c r="P567" s="745"/>
      <c r="Q567" s="732"/>
    </row>
    <row r="568" spans="1:17" ht="14.4" customHeight="1" x14ac:dyDescent="0.3">
      <c r="A568" s="726" t="s">
        <v>569</v>
      </c>
      <c r="B568" s="727" t="s">
        <v>5586</v>
      </c>
      <c r="C568" s="727" t="s">
        <v>5764</v>
      </c>
      <c r="D568" s="727" t="s">
        <v>6496</v>
      </c>
      <c r="E568" s="727"/>
      <c r="F568" s="731">
        <v>0.1</v>
      </c>
      <c r="G568" s="731">
        <v>602.64</v>
      </c>
      <c r="H568" s="731">
        <v>1</v>
      </c>
      <c r="I568" s="731">
        <v>6026.4</v>
      </c>
      <c r="J568" s="731">
        <v>0.1</v>
      </c>
      <c r="K568" s="731">
        <v>602.64</v>
      </c>
      <c r="L568" s="731">
        <v>1</v>
      </c>
      <c r="M568" s="731">
        <v>6026.4</v>
      </c>
      <c r="N568" s="731"/>
      <c r="O568" s="731"/>
      <c r="P568" s="745"/>
      <c r="Q568" s="732"/>
    </row>
    <row r="569" spans="1:17" ht="14.4" customHeight="1" x14ac:dyDescent="0.3">
      <c r="A569" s="726" t="s">
        <v>569</v>
      </c>
      <c r="B569" s="727" t="s">
        <v>5586</v>
      </c>
      <c r="C569" s="727" t="s">
        <v>5764</v>
      </c>
      <c r="D569" s="727" t="s">
        <v>6498</v>
      </c>
      <c r="E569" s="727" t="s">
        <v>6499</v>
      </c>
      <c r="F569" s="731"/>
      <c r="G569" s="731"/>
      <c r="H569" s="731"/>
      <c r="I569" s="731"/>
      <c r="J569" s="731"/>
      <c r="K569" s="731"/>
      <c r="L569" s="731"/>
      <c r="M569" s="731"/>
      <c r="N569" s="731">
        <v>1</v>
      </c>
      <c r="O569" s="731">
        <v>2109.5</v>
      </c>
      <c r="P569" s="745"/>
      <c r="Q569" s="732">
        <v>2109.5</v>
      </c>
    </row>
    <row r="570" spans="1:17" ht="14.4" customHeight="1" x14ac:dyDescent="0.3">
      <c r="A570" s="726" t="s">
        <v>569</v>
      </c>
      <c r="B570" s="727" t="s">
        <v>5586</v>
      </c>
      <c r="C570" s="727" t="s">
        <v>5764</v>
      </c>
      <c r="D570" s="727" t="s">
        <v>6500</v>
      </c>
      <c r="E570" s="727" t="s">
        <v>6501</v>
      </c>
      <c r="F570" s="731">
        <v>0.2</v>
      </c>
      <c r="G570" s="731">
        <v>44.97</v>
      </c>
      <c r="H570" s="731"/>
      <c r="I570" s="731">
        <v>224.85</v>
      </c>
      <c r="J570" s="731"/>
      <c r="K570" s="731"/>
      <c r="L570" s="731"/>
      <c r="M570" s="731"/>
      <c r="N570" s="731"/>
      <c r="O570" s="731"/>
      <c r="P570" s="745"/>
      <c r="Q570" s="732"/>
    </row>
    <row r="571" spans="1:17" ht="14.4" customHeight="1" x14ac:dyDescent="0.3">
      <c r="A571" s="726" t="s">
        <v>569</v>
      </c>
      <c r="B571" s="727" t="s">
        <v>5586</v>
      </c>
      <c r="C571" s="727" t="s">
        <v>5764</v>
      </c>
      <c r="D571" s="727" t="s">
        <v>6502</v>
      </c>
      <c r="E571" s="727" t="s">
        <v>5773</v>
      </c>
      <c r="F571" s="731">
        <v>6</v>
      </c>
      <c r="G571" s="731">
        <v>839.46</v>
      </c>
      <c r="H571" s="731">
        <v>6</v>
      </c>
      <c r="I571" s="731">
        <v>139.91</v>
      </c>
      <c r="J571" s="731">
        <v>1</v>
      </c>
      <c r="K571" s="731">
        <v>139.91</v>
      </c>
      <c r="L571" s="731">
        <v>1</v>
      </c>
      <c r="M571" s="731">
        <v>139.91</v>
      </c>
      <c r="N571" s="731">
        <v>3</v>
      </c>
      <c r="O571" s="731">
        <v>419.73</v>
      </c>
      <c r="P571" s="745">
        <v>3</v>
      </c>
      <c r="Q571" s="732">
        <v>139.91</v>
      </c>
    </row>
    <row r="572" spans="1:17" ht="14.4" customHeight="1" x14ac:dyDescent="0.3">
      <c r="A572" s="726" t="s">
        <v>569</v>
      </c>
      <c r="B572" s="727" t="s">
        <v>5586</v>
      </c>
      <c r="C572" s="727" t="s">
        <v>5764</v>
      </c>
      <c r="D572" s="727" t="s">
        <v>6503</v>
      </c>
      <c r="E572" s="727" t="s">
        <v>6504</v>
      </c>
      <c r="F572" s="731">
        <v>2</v>
      </c>
      <c r="G572" s="731">
        <v>11062.76</v>
      </c>
      <c r="H572" s="731">
        <v>2</v>
      </c>
      <c r="I572" s="731">
        <v>5531.38</v>
      </c>
      <c r="J572" s="731">
        <v>1</v>
      </c>
      <c r="K572" s="731">
        <v>5531.38</v>
      </c>
      <c r="L572" s="731">
        <v>1</v>
      </c>
      <c r="M572" s="731">
        <v>5531.38</v>
      </c>
      <c r="N572" s="731"/>
      <c r="O572" s="731"/>
      <c r="P572" s="745"/>
      <c r="Q572" s="732"/>
    </row>
    <row r="573" spans="1:17" ht="14.4" customHeight="1" x14ac:dyDescent="0.3">
      <c r="A573" s="726" t="s">
        <v>569</v>
      </c>
      <c r="B573" s="727" t="s">
        <v>5586</v>
      </c>
      <c r="C573" s="727" t="s">
        <v>5764</v>
      </c>
      <c r="D573" s="727" t="s">
        <v>6505</v>
      </c>
      <c r="E573" s="727" t="s">
        <v>6506</v>
      </c>
      <c r="F573" s="731"/>
      <c r="G573" s="731"/>
      <c r="H573" s="731"/>
      <c r="I573" s="731"/>
      <c r="J573" s="731">
        <v>2</v>
      </c>
      <c r="K573" s="731">
        <v>2060</v>
      </c>
      <c r="L573" s="731">
        <v>1</v>
      </c>
      <c r="M573" s="731">
        <v>1030</v>
      </c>
      <c r="N573" s="731">
        <v>2</v>
      </c>
      <c r="O573" s="731">
        <v>2060</v>
      </c>
      <c r="P573" s="745">
        <v>1</v>
      </c>
      <c r="Q573" s="732">
        <v>1030</v>
      </c>
    </row>
    <row r="574" spans="1:17" ht="14.4" customHeight="1" x14ac:dyDescent="0.3">
      <c r="A574" s="726" t="s">
        <v>569</v>
      </c>
      <c r="B574" s="727" t="s">
        <v>5586</v>
      </c>
      <c r="C574" s="727" t="s">
        <v>5764</v>
      </c>
      <c r="D574" s="727" t="s">
        <v>6507</v>
      </c>
      <c r="E574" s="727" t="s">
        <v>6508</v>
      </c>
      <c r="F574" s="731">
        <v>1</v>
      </c>
      <c r="G574" s="731">
        <v>516</v>
      </c>
      <c r="H574" s="731">
        <v>0.5</v>
      </c>
      <c r="I574" s="731">
        <v>516</v>
      </c>
      <c r="J574" s="731">
        <v>2</v>
      </c>
      <c r="K574" s="731">
        <v>1032</v>
      </c>
      <c r="L574" s="731">
        <v>1</v>
      </c>
      <c r="M574" s="731">
        <v>516</v>
      </c>
      <c r="N574" s="731">
        <v>3</v>
      </c>
      <c r="O574" s="731">
        <v>1548</v>
      </c>
      <c r="P574" s="745">
        <v>1.5</v>
      </c>
      <c r="Q574" s="732">
        <v>516</v>
      </c>
    </row>
    <row r="575" spans="1:17" ht="14.4" customHeight="1" x14ac:dyDescent="0.3">
      <c r="A575" s="726" t="s">
        <v>569</v>
      </c>
      <c r="B575" s="727" t="s">
        <v>5586</v>
      </c>
      <c r="C575" s="727" t="s">
        <v>5764</v>
      </c>
      <c r="D575" s="727" t="s">
        <v>6509</v>
      </c>
      <c r="E575" s="727" t="s">
        <v>6510</v>
      </c>
      <c r="F575" s="731">
        <v>4</v>
      </c>
      <c r="G575" s="731">
        <v>1648</v>
      </c>
      <c r="H575" s="731">
        <v>2</v>
      </c>
      <c r="I575" s="731">
        <v>412</v>
      </c>
      <c r="J575" s="731">
        <v>2</v>
      </c>
      <c r="K575" s="731">
        <v>824</v>
      </c>
      <c r="L575" s="731">
        <v>1</v>
      </c>
      <c r="M575" s="731">
        <v>412</v>
      </c>
      <c r="N575" s="731">
        <v>2</v>
      </c>
      <c r="O575" s="731">
        <v>824</v>
      </c>
      <c r="P575" s="745">
        <v>1</v>
      </c>
      <c r="Q575" s="732">
        <v>412</v>
      </c>
    </row>
    <row r="576" spans="1:17" ht="14.4" customHeight="1" x14ac:dyDescent="0.3">
      <c r="A576" s="726" t="s">
        <v>569</v>
      </c>
      <c r="B576" s="727" t="s">
        <v>5586</v>
      </c>
      <c r="C576" s="727" t="s">
        <v>5764</v>
      </c>
      <c r="D576" s="727" t="s">
        <v>6511</v>
      </c>
      <c r="E576" s="727" t="s">
        <v>6512</v>
      </c>
      <c r="F576" s="731">
        <v>2</v>
      </c>
      <c r="G576" s="731">
        <v>16908</v>
      </c>
      <c r="H576" s="731">
        <v>1</v>
      </c>
      <c r="I576" s="731">
        <v>8454</v>
      </c>
      <c r="J576" s="731">
        <v>2</v>
      </c>
      <c r="K576" s="731">
        <v>16908</v>
      </c>
      <c r="L576" s="731">
        <v>1</v>
      </c>
      <c r="M576" s="731">
        <v>8454</v>
      </c>
      <c r="N576" s="731">
        <v>2</v>
      </c>
      <c r="O576" s="731">
        <v>16908</v>
      </c>
      <c r="P576" s="745">
        <v>1</v>
      </c>
      <c r="Q576" s="732">
        <v>8454</v>
      </c>
    </row>
    <row r="577" spans="1:17" ht="14.4" customHeight="1" x14ac:dyDescent="0.3">
      <c r="A577" s="726" t="s">
        <v>569</v>
      </c>
      <c r="B577" s="727" t="s">
        <v>5586</v>
      </c>
      <c r="C577" s="727" t="s">
        <v>5764</v>
      </c>
      <c r="D577" s="727" t="s">
        <v>6513</v>
      </c>
      <c r="E577" s="727" t="s">
        <v>6514</v>
      </c>
      <c r="F577" s="731">
        <v>60</v>
      </c>
      <c r="G577" s="731">
        <v>81582.600000000006</v>
      </c>
      <c r="H577" s="731">
        <v>1.2765957446808511</v>
      </c>
      <c r="I577" s="731">
        <v>1359.71</v>
      </c>
      <c r="J577" s="731">
        <v>47</v>
      </c>
      <c r="K577" s="731">
        <v>63906.37</v>
      </c>
      <c r="L577" s="731">
        <v>1</v>
      </c>
      <c r="M577" s="731">
        <v>1359.71</v>
      </c>
      <c r="N577" s="731">
        <v>30</v>
      </c>
      <c r="O577" s="731">
        <v>40791.300000000003</v>
      </c>
      <c r="P577" s="745">
        <v>0.63829787234042556</v>
      </c>
      <c r="Q577" s="732">
        <v>1359.71</v>
      </c>
    </row>
    <row r="578" spans="1:17" ht="14.4" customHeight="1" x14ac:dyDescent="0.3">
      <c r="A578" s="726" t="s">
        <v>569</v>
      </c>
      <c r="B578" s="727" t="s">
        <v>5586</v>
      </c>
      <c r="C578" s="727" t="s">
        <v>5764</v>
      </c>
      <c r="D578" s="727" t="s">
        <v>6515</v>
      </c>
      <c r="E578" s="727" t="s">
        <v>6027</v>
      </c>
      <c r="F578" s="731">
        <v>3</v>
      </c>
      <c r="G578" s="731">
        <v>8494.98</v>
      </c>
      <c r="H578" s="731">
        <v>0.75</v>
      </c>
      <c r="I578" s="731">
        <v>2831.66</v>
      </c>
      <c r="J578" s="731">
        <v>4</v>
      </c>
      <c r="K578" s="731">
        <v>11326.64</v>
      </c>
      <c r="L578" s="731">
        <v>1</v>
      </c>
      <c r="M578" s="731">
        <v>2831.66</v>
      </c>
      <c r="N578" s="731"/>
      <c r="O578" s="731"/>
      <c r="P578" s="745"/>
      <c r="Q578" s="732"/>
    </row>
    <row r="579" spans="1:17" ht="14.4" customHeight="1" x14ac:dyDescent="0.3">
      <c r="A579" s="726" t="s">
        <v>569</v>
      </c>
      <c r="B579" s="727" t="s">
        <v>5586</v>
      </c>
      <c r="C579" s="727" t="s">
        <v>5764</v>
      </c>
      <c r="D579" s="727" t="s">
        <v>6516</v>
      </c>
      <c r="E579" s="727" t="s">
        <v>6517</v>
      </c>
      <c r="F579" s="731">
        <v>1</v>
      </c>
      <c r="G579" s="731">
        <v>18507</v>
      </c>
      <c r="H579" s="731">
        <v>1</v>
      </c>
      <c r="I579" s="731">
        <v>18507</v>
      </c>
      <c r="J579" s="731">
        <v>1</v>
      </c>
      <c r="K579" s="731">
        <v>18507</v>
      </c>
      <c r="L579" s="731">
        <v>1</v>
      </c>
      <c r="M579" s="731">
        <v>18507</v>
      </c>
      <c r="N579" s="731"/>
      <c r="O579" s="731"/>
      <c r="P579" s="745"/>
      <c r="Q579" s="732"/>
    </row>
    <row r="580" spans="1:17" ht="14.4" customHeight="1" x14ac:dyDescent="0.3">
      <c r="A580" s="726" t="s">
        <v>569</v>
      </c>
      <c r="B580" s="727" t="s">
        <v>5586</v>
      </c>
      <c r="C580" s="727" t="s">
        <v>5764</v>
      </c>
      <c r="D580" s="727" t="s">
        <v>6518</v>
      </c>
      <c r="E580" s="727" t="s">
        <v>6348</v>
      </c>
      <c r="F580" s="731">
        <v>1</v>
      </c>
      <c r="G580" s="731">
        <v>1649.48</v>
      </c>
      <c r="H580" s="731">
        <v>1</v>
      </c>
      <c r="I580" s="731">
        <v>1649.48</v>
      </c>
      <c r="J580" s="731">
        <v>1</v>
      </c>
      <c r="K580" s="731">
        <v>1649.48</v>
      </c>
      <c r="L580" s="731">
        <v>1</v>
      </c>
      <c r="M580" s="731">
        <v>1649.48</v>
      </c>
      <c r="N580" s="731">
        <v>1</v>
      </c>
      <c r="O580" s="731">
        <v>1649.48</v>
      </c>
      <c r="P580" s="745">
        <v>1</v>
      </c>
      <c r="Q580" s="732">
        <v>1649.48</v>
      </c>
    </row>
    <row r="581" spans="1:17" ht="14.4" customHeight="1" x14ac:dyDescent="0.3">
      <c r="A581" s="726" t="s">
        <v>569</v>
      </c>
      <c r="B581" s="727" t="s">
        <v>5586</v>
      </c>
      <c r="C581" s="727" t="s">
        <v>5764</v>
      </c>
      <c r="D581" s="727" t="s">
        <v>6519</v>
      </c>
      <c r="E581" s="727" t="s">
        <v>6520</v>
      </c>
      <c r="F581" s="731">
        <v>4</v>
      </c>
      <c r="G581" s="731">
        <v>5148.6400000000003</v>
      </c>
      <c r="H581" s="731"/>
      <c r="I581" s="731">
        <v>1287.1600000000001</v>
      </c>
      <c r="J581" s="731"/>
      <c r="K581" s="731"/>
      <c r="L581" s="731"/>
      <c r="M581" s="731"/>
      <c r="N581" s="731"/>
      <c r="O581" s="731"/>
      <c r="P581" s="745"/>
      <c r="Q581" s="732"/>
    </row>
    <row r="582" spans="1:17" ht="14.4" customHeight="1" x14ac:dyDescent="0.3">
      <c r="A582" s="726" t="s">
        <v>569</v>
      </c>
      <c r="B582" s="727" t="s">
        <v>5586</v>
      </c>
      <c r="C582" s="727" t="s">
        <v>5764</v>
      </c>
      <c r="D582" s="727" t="s">
        <v>6521</v>
      </c>
      <c r="E582" s="727" t="s">
        <v>6179</v>
      </c>
      <c r="F582" s="731">
        <v>2</v>
      </c>
      <c r="G582" s="731">
        <v>1324.48</v>
      </c>
      <c r="H582" s="731">
        <v>1</v>
      </c>
      <c r="I582" s="731">
        <v>662.24</v>
      </c>
      <c r="J582" s="731">
        <v>2</v>
      </c>
      <c r="K582" s="731">
        <v>1324.48</v>
      </c>
      <c r="L582" s="731">
        <v>1</v>
      </c>
      <c r="M582" s="731">
        <v>662.24</v>
      </c>
      <c r="N582" s="731">
        <v>6</v>
      </c>
      <c r="O582" s="731">
        <v>3973.44</v>
      </c>
      <c r="P582" s="745">
        <v>3</v>
      </c>
      <c r="Q582" s="732">
        <v>662.24</v>
      </c>
    </row>
    <row r="583" spans="1:17" ht="14.4" customHeight="1" x14ac:dyDescent="0.3">
      <c r="A583" s="726" t="s">
        <v>569</v>
      </c>
      <c r="B583" s="727" t="s">
        <v>5586</v>
      </c>
      <c r="C583" s="727" t="s">
        <v>5764</v>
      </c>
      <c r="D583" s="727" t="s">
        <v>6522</v>
      </c>
      <c r="E583" s="727" t="s">
        <v>6523</v>
      </c>
      <c r="F583" s="731"/>
      <c r="G583" s="731"/>
      <c r="H583" s="731"/>
      <c r="I583" s="731"/>
      <c r="J583" s="731">
        <v>1</v>
      </c>
      <c r="K583" s="731">
        <v>17479.82</v>
      </c>
      <c r="L583" s="731">
        <v>1</v>
      </c>
      <c r="M583" s="731">
        <v>17479.82</v>
      </c>
      <c r="N583" s="731"/>
      <c r="O583" s="731"/>
      <c r="P583" s="745"/>
      <c r="Q583" s="732"/>
    </row>
    <row r="584" spans="1:17" ht="14.4" customHeight="1" x14ac:dyDescent="0.3">
      <c r="A584" s="726" t="s">
        <v>569</v>
      </c>
      <c r="B584" s="727" t="s">
        <v>5586</v>
      </c>
      <c r="C584" s="727" t="s">
        <v>5764</v>
      </c>
      <c r="D584" s="727" t="s">
        <v>6524</v>
      </c>
      <c r="E584" s="727" t="s">
        <v>6380</v>
      </c>
      <c r="F584" s="731">
        <v>1</v>
      </c>
      <c r="G584" s="731">
        <v>3960</v>
      </c>
      <c r="H584" s="731">
        <v>0.33333333333333331</v>
      </c>
      <c r="I584" s="731">
        <v>3960</v>
      </c>
      <c r="J584" s="731">
        <v>3</v>
      </c>
      <c r="K584" s="731">
        <v>11880</v>
      </c>
      <c r="L584" s="731">
        <v>1</v>
      </c>
      <c r="M584" s="731">
        <v>3960</v>
      </c>
      <c r="N584" s="731">
        <v>3</v>
      </c>
      <c r="O584" s="731">
        <v>11880</v>
      </c>
      <c r="P584" s="745">
        <v>1</v>
      </c>
      <c r="Q584" s="732">
        <v>3960</v>
      </c>
    </row>
    <row r="585" spans="1:17" ht="14.4" customHeight="1" x14ac:dyDescent="0.3">
      <c r="A585" s="726" t="s">
        <v>569</v>
      </c>
      <c r="B585" s="727" t="s">
        <v>5586</v>
      </c>
      <c r="C585" s="727" t="s">
        <v>5764</v>
      </c>
      <c r="D585" s="727" t="s">
        <v>6525</v>
      </c>
      <c r="E585" s="727" t="s">
        <v>5773</v>
      </c>
      <c r="F585" s="731"/>
      <c r="G585" s="731"/>
      <c r="H585" s="731"/>
      <c r="I585" s="731"/>
      <c r="J585" s="731">
        <v>1</v>
      </c>
      <c r="K585" s="731">
        <v>199.5</v>
      </c>
      <c r="L585" s="731">
        <v>1</v>
      </c>
      <c r="M585" s="731">
        <v>199.5</v>
      </c>
      <c r="N585" s="731"/>
      <c r="O585" s="731"/>
      <c r="P585" s="745"/>
      <c r="Q585" s="732"/>
    </row>
    <row r="586" spans="1:17" ht="14.4" customHeight="1" x14ac:dyDescent="0.3">
      <c r="A586" s="726" t="s">
        <v>569</v>
      </c>
      <c r="B586" s="727" t="s">
        <v>5586</v>
      </c>
      <c r="C586" s="727" t="s">
        <v>5764</v>
      </c>
      <c r="D586" s="727" t="s">
        <v>6526</v>
      </c>
      <c r="E586" s="727" t="s">
        <v>6375</v>
      </c>
      <c r="F586" s="731">
        <v>3</v>
      </c>
      <c r="G586" s="731">
        <v>2604</v>
      </c>
      <c r="H586" s="731"/>
      <c r="I586" s="731">
        <v>868</v>
      </c>
      <c r="J586" s="731"/>
      <c r="K586" s="731"/>
      <c r="L586" s="731"/>
      <c r="M586" s="731"/>
      <c r="N586" s="731"/>
      <c r="O586" s="731"/>
      <c r="P586" s="745"/>
      <c r="Q586" s="732"/>
    </row>
    <row r="587" spans="1:17" ht="14.4" customHeight="1" x14ac:dyDescent="0.3">
      <c r="A587" s="726" t="s">
        <v>569</v>
      </c>
      <c r="B587" s="727" t="s">
        <v>5586</v>
      </c>
      <c r="C587" s="727" t="s">
        <v>5764</v>
      </c>
      <c r="D587" s="727" t="s">
        <v>6527</v>
      </c>
      <c r="E587" s="727" t="s">
        <v>6059</v>
      </c>
      <c r="F587" s="731">
        <v>0.1</v>
      </c>
      <c r="G587" s="731">
        <v>188.22</v>
      </c>
      <c r="H587" s="731"/>
      <c r="I587" s="731">
        <v>1882.1999999999998</v>
      </c>
      <c r="J587" s="731"/>
      <c r="K587" s="731"/>
      <c r="L587" s="731"/>
      <c r="M587" s="731"/>
      <c r="N587" s="731"/>
      <c r="O587" s="731"/>
      <c r="P587" s="745"/>
      <c r="Q587" s="732"/>
    </row>
    <row r="588" spans="1:17" ht="14.4" customHeight="1" x14ac:dyDescent="0.3">
      <c r="A588" s="726" t="s">
        <v>569</v>
      </c>
      <c r="B588" s="727" t="s">
        <v>5586</v>
      </c>
      <c r="C588" s="727" t="s">
        <v>5764</v>
      </c>
      <c r="D588" s="727" t="s">
        <v>6528</v>
      </c>
      <c r="E588" s="727" t="s">
        <v>6504</v>
      </c>
      <c r="F588" s="731"/>
      <c r="G588" s="731"/>
      <c r="H588" s="731"/>
      <c r="I588" s="731"/>
      <c r="J588" s="731">
        <v>1</v>
      </c>
      <c r="K588" s="731">
        <v>2713.2</v>
      </c>
      <c r="L588" s="731">
        <v>1</v>
      </c>
      <c r="M588" s="731">
        <v>2713.2</v>
      </c>
      <c r="N588" s="731"/>
      <c r="O588" s="731"/>
      <c r="P588" s="745"/>
      <c r="Q588" s="732"/>
    </row>
    <row r="589" spans="1:17" ht="14.4" customHeight="1" x14ac:dyDescent="0.3">
      <c r="A589" s="726" t="s">
        <v>569</v>
      </c>
      <c r="B589" s="727" t="s">
        <v>5586</v>
      </c>
      <c r="C589" s="727" t="s">
        <v>5764</v>
      </c>
      <c r="D589" s="727" t="s">
        <v>6529</v>
      </c>
      <c r="E589" s="727" t="s">
        <v>6530</v>
      </c>
      <c r="F589" s="731"/>
      <c r="G589" s="731"/>
      <c r="H589" s="731"/>
      <c r="I589" s="731"/>
      <c r="J589" s="731">
        <v>2</v>
      </c>
      <c r="K589" s="731">
        <v>20155.2</v>
      </c>
      <c r="L589" s="731">
        <v>1</v>
      </c>
      <c r="M589" s="731">
        <v>10077.6</v>
      </c>
      <c r="N589" s="731">
        <v>2</v>
      </c>
      <c r="O589" s="731">
        <v>20155.2</v>
      </c>
      <c r="P589" s="745">
        <v>1</v>
      </c>
      <c r="Q589" s="732">
        <v>10077.6</v>
      </c>
    </row>
    <row r="590" spans="1:17" ht="14.4" customHeight="1" x14ac:dyDescent="0.3">
      <c r="A590" s="726" t="s">
        <v>569</v>
      </c>
      <c r="B590" s="727" t="s">
        <v>5586</v>
      </c>
      <c r="C590" s="727" t="s">
        <v>5764</v>
      </c>
      <c r="D590" s="727" t="s">
        <v>6531</v>
      </c>
      <c r="E590" s="727" t="s">
        <v>6532</v>
      </c>
      <c r="F590" s="731"/>
      <c r="G590" s="731"/>
      <c r="H590" s="731"/>
      <c r="I590" s="731"/>
      <c r="J590" s="731">
        <v>1</v>
      </c>
      <c r="K590" s="731">
        <v>13645.39</v>
      </c>
      <c r="L590" s="731">
        <v>1</v>
      </c>
      <c r="M590" s="731">
        <v>13645.39</v>
      </c>
      <c r="N590" s="731"/>
      <c r="O590" s="731"/>
      <c r="P590" s="745"/>
      <c r="Q590" s="732"/>
    </row>
    <row r="591" spans="1:17" ht="14.4" customHeight="1" x14ac:dyDescent="0.3">
      <c r="A591" s="726" t="s">
        <v>569</v>
      </c>
      <c r="B591" s="727" t="s">
        <v>5586</v>
      </c>
      <c r="C591" s="727" t="s">
        <v>5764</v>
      </c>
      <c r="D591" s="727" t="s">
        <v>6533</v>
      </c>
      <c r="E591" s="727" t="s">
        <v>6534</v>
      </c>
      <c r="F591" s="731"/>
      <c r="G591" s="731"/>
      <c r="H591" s="731"/>
      <c r="I591" s="731"/>
      <c r="J591" s="731">
        <v>1</v>
      </c>
      <c r="K591" s="731">
        <v>15694.73</v>
      </c>
      <c r="L591" s="731">
        <v>1</v>
      </c>
      <c r="M591" s="731">
        <v>15694.73</v>
      </c>
      <c r="N591" s="731">
        <v>2</v>
      </c>
      <c r="O591" s="731">
        <v>31389.46</v>
      </c>
      <c r="P591" s="745">
        <v>2</v>
      </c>
      <c r="Q591" s="732">
        <v>15694.73</v>
      </c>
    </row>
    <row r="592" spans="1:17" ht="14.4" customHeight="1" x14ac:dyDescent="0.3">
      <c r="A592" s="726" t="s">
        <v>569</v>
      </c>
      <c r="B592" s="727" t="s">
        <v>5586</v>
      </c>
      <c r="C592" s="727" t="s">
        <v>5764</v>
      </c>
      <c r="D592" s="727" t="s">
        <v>6535</v>
      </c>
      <c r="E592" s="727" t="s">
        <v>6449</v>
      </c>
      <c r="F592" s="731">
        <v>2</v>
      </c>
      <c r="G592" s="731">
        <v>5046</v>
      </c>
      <c r="H592" s="731"/>
      <c r="I592" s="731">
        <v>2523</v>
      </c>
      <c r="J592" s="731"/>
      <c r="K592" s="731"/>
      <c r="L592" s="731"/>
      <c r="M592" s="731"/>
      <c r="N592" s="731"/>
      <c r="O592" s="731"/>
      <c r="P592" s="745"/>
      <c r="Q592" s="732"/>
    </row>
    <row r="593" spans="1:17" ht="14.4" customHeight="1" x14ac:dyDescent="0.3">
      <c r="A593" s="726" t="s">
        <v>569</v>
      </c>
      <c r="B593" s="727" t="s">
        <v>5586</v>
      </c>
      <c r="C593" s="727" t="s">
        <v>5764</v>
      </c>
      <c r="D593" s="727" t="s">
        <v>6536</v>
      </c>
      <c r="E593" s="727" t="s">
        <v>6537</v>
      </c>
      <c r="F593" s="731">
        <v>1</v>
      </c>
      <c r="G593" s="731">
        <v>7047.4</v>
      </c>
      <c r="H593" s="731"/>
      <c r="I593" s="731">
        <v>7047.4</v>
      </c>
      <c r="J593" s="731"/>
      <c r="K593" s="731"/>
      <c r="L593" s="731"/>
      <c r="M593" s="731"/>
      <c r="N593" s="731"/>
      <c r="O593" s="731"/>
      <c r="P593" s="745"/>
      <c r="Q593" s="732"/>
    </row>
    <row r="594" spans="1:17" ht="14.4" customHeight="1" x14ac:dyDescent="0.3">
      <c r="A594" s="726" t="s">
        <v>569</v>
      </c>
      <c r="B594" s="727" t="s">
        <v>5586</v>
      </c>
      <c r="C594" s="727" t="s">
        <v>5764</v>
      </c>
      <c r="D594" s="727" t="s">
        <v>6538</v>
      </c>
      <c r="E594" s="727" t="s">
        <v>6539</v>
      </c>
      <c r="F594" s="731">
        <v>99</v>
      </c>
      <c r="G594" s="731">
        <v>106499.25</v>
      </c>
      <c r="H594" s="731">
        <v>1.5</v>
      </c>
      <c r="I594" s="731">
        <v>1075.75</v>
      </c>
      <c r="J594" s="731">
        <v>66</v>
      </c>
      <c r="K594" s="731">
        <v>70999.5</v>
      </c>
      <c r="L594" s="731">
        <v>1</v>
      </c>
      <c r="M594" s="731">
        <v>1075.75</v>
      </c>
      <c r="N594" s="731">
        <v>62</v>
      </c>
      <c r="O594" s="731">
        <v>66696.5</v>
      </c>
      <c r="P594" s="745">
        <v>0.93939393939393945</v>
      </c>
      <c r="Q594" s="732">
        <v>1075.75</v>
      </c>
    </row>
    <row r="595" spans="1:17" ht="14.4" customHeight="1" x14ac:dyDescent="0.3">
      <c r="A595" s="726" t="s">
        <v>569</v>
      </c>
      <c r="B595" s="727" t="s">
        <v>5586</v>
      </c>
      <c r="C595" s="727" t="s">
        <v>5764</v>
      </c>
      <c r="D595" s="727" t="s">
        <v>6540</v>
      </c>
      <c r="E595" s="727" t="s">
        <v>6541</v>
      </c>
      <c r="F595" s="731">
        <v>4</v>
      </c>
      <c r="G595" s="731">
        <v>26821.84</v>
      </c>
      <c r="H595" s="731"/>
      <c r="I595" s="731">
        <v>6705.46</v>
      </c>
      <c r="J595" s="731"/>
      <c r="K595" s="731"/>
      <c r="L595" s="731"/>
      <c r="M595" s="731"/>
      <c r="N595" s="731">
        <v>1</v>
      </c>
      <c r="O595" s="731">
        <v>6705.46</v>
      </c>
      <c r="P595" s="745"/>
      <c r="Q595" s="732">
        <v>6705.46</v>
      </c>
    </row>
    <row r="596" spans="1:17" ht="14.4" customHeight="1" x14ac:dyDescent="0.3">
      <c r="A596" s="726" t="s">
        <v>569</v>
      </c>
      <c r="B596" s="727" t="s">
        <v>5586</v>
      </c>
      <c r="C596" s="727" t="s">
        <v>5764</v>
      </c>
      <c r="D596" s="727" t="s">
        <v>6542</v>
      </c>
      <c r="E596" s="727" t="s">
        <v>6543</v>
      </c>
      <c r="F596" s="731">
        <v>16</v>
      </c>
      <c r="G596" s="731">
        <v>11845.119999999999</v>
      </c>
      <c r="H596" s="731"/>
      <c r="I596" s="731">
        <v>740.31999999999994</v>
      </c>
      <c r="J596" s="731"/>
      <c r="K596" s="731"/>
      <c r="L596" s="731"/>
      <c r="M596" s="731"/>
      <c r="N596" s="731">
        <v>3</v>
      </c>
      <c r="O596" s="731">
        <v>2220.96</v>
      </c>
      <c r="P596" s="745"/>
      <c r="Q596" s="732">
        <v>740.32</v>
      </c>
    </row>
    <row r="597" spans="1:17" ht="14.4" customHeight="1" x14ac:dyDescent="0.3">
      <c r="A597" s="726" t="s">
        <v>569</v>
      </c>
      <c r="B597" s="727" t="s">
        <v>5586</v>
      </c>
      <c r="C597" s="727" t="s">
        <v>5764</v>
      </c>
      <c r="D597" s="727" t="s">
        <v>6544</v>
      </c>
      <c r="E597" s="727" t="s">
        <v>6545</v>
      </c>
      <c r="F597" s="731">
        <v>36</v>
      </c>
      <c r="G597" s="731">
        <v>58202.280000000006</v>
      </c>
      <c r="H597" s="731">
        <v>3</v>
      </c>
      <c r="I597" s="731">
        <v>1616.7300000000002</v>
      </c>
      <c r="J597" s="731">
        <v>12</v>
      </c>
      <c r="K597" s="731">
        <v>19400.760000000002</v>
      </c>
      <c r="L597" s="731">
        <v>1</v>
      </c>
      <c r="M597" s="731">
        <v>1616.7300000000002</v>
      </c>
      <c r="N597" s="731">
        <v>12</v>
      </c>
      <c r="O597" s="731">
        <v>19400.760000000002</v>
      </c>
      <c r="P597" s="745">
        <v>1</v>
      </c>
      <c r="Q597" s="732">
        <v>1616.7300000000002</v>
      </c>
    </row>
    <row r="598" spans="1:17" ht="14.4" customHeight="1" x14ac:dyDescent="0.3">
      <c r="A598" s="726" t="s">
        <v>569</v>
      </c>
      <c r="B598" s="727" t="s">
        <v>5586</v>
      </c>
      <c r="C598" s="727" t="s">
        <v>5764</v>
      </c>
      <c r="D598" s="727" t="s">
        <v>6546</v>
      </c>
      <c r="E598" s="727" t="s">
        <v>6543</v>
      </c>
      <c r="F598" s="731">
        <v>10</v>
      </c>
      <c r="G598" s="731">
        <v>7965.5</v>
      </c>
      <c r="H598" s="731"/>
      <c r="I598" s="731">
        <v>796.55</v>
      </c>
      <c r="J598" s="731"/>
      <c r="K598" s="731"/>
      <c r="L598" s="731"/>
      <c r="M598" s="731"/>
      <c r="N598" s="731">
        <v>4</v>
      </c>
      <c r="O598" s="731">
        <v>3186.2</v>
      </c>
      <c r="P598" s="745"/>
      <c r="Q598" s="732">
        <v>796.55</v>
      </c>
    </row>
    <row r="599" spans="1:17" ht="14.4" customHeight="1" x14ac:dyDescent="0.3">
      <c r="A599" s="726" t="s">
        <v>569</v>
      </c>
      <c r="B599" s="727" t="s">
        <v>5586</v>
      </c>
      <c r="C599" s="727" t="s">
        <v>5764</v>
      </c>
      <c r="D599" s="727" t="s">
        <v>6547</v>
      </c>
      <c r="E599" s="727" t="s">
        <v>6397</v>
      </c>
      <c r="F599" s="731"/>
      <c r="G599" s="731"/>
      <c r="H599" s="731"/>
      <c r="I599" s="731"/>
      <c r="J599" s="731">
        <v>1</v>
      </c>
      <c r="K599" s="731">
        <v>13316.13</v>
      </c>
      <c r="L599" s="731">
        <v>1</v>
      </c>
      <c r="M599" s="731">
        <v>13316.13</v>
      </c>
      <c r="N599" s="731"/>
      <c r="O599" s="731"/>
      <c r="P599" s="745"/>
      <c r="Q599" s="732"/>
    </row>
    <row r="600" spans="1:17" ht="14.4" customHeight="1" x14ac:dyDescent="0.3">
      <c r="A600" s="726" t="s">
        <v>569</v>
      </c>
      <c r="B600" s="727" t="s">
        <v>5586</v>
      </c>
      <c r="C600" s="727" t="s">
        <v>5764</v>
      </c>
      <c r="D600" s="727" t="s">
        <v>6548</v>
      </c>
      <c r="E600" s="727" t="s">
        <v>6549</v>
      </c>
      <c r="F600" s="731">
        <v>1</v>
      </c>
      <c r="G600" s="731">
        <v>248.73</v>
      </c>
      <c r="H600" s="731">
        <v>0.24999999999999997</v>
      </c>
      <c r="I600" s="731">
        <v>248.73</v>
      </c>
      <c r="J600" s="731">
        <v>4</v>
      </c>
      <c r="K600" s="731">
        <v>994.92000000000007</v>
      </c>
      <c r="L600" s="731">
        <v>1</v>
      </c>
      <c r="M600" s="731">
        <v>248.73000000000002</v>
      </c>
      <c r="N600" s="731"/>
      <c r="O600" s="731"/>
      <c r="P600" s="745"/>
      <c r="Q600" s="732"/>
    </row>
    <row r="601" spans="1:17" ht="14.4" customHeight="1" x14ac:dyDescent="0.3">
      <c r="A601" s="726" t="s">
        <v>569</v>
      </c>
      <c r="B601" s="727" t="s">
        <v>5586</v>
      </c>
      <c r="C601" s="727" t="s">
        <v>5764</v>
      </c>
      <c r="D601" s="727" t="s">
        <v>6550</v>
      </c>
      <c r="E601" s="727" t="s">
        <v>6551</v>
      </c>
      <c r="F601" s="731">
        <v>4</v>
      </c>
      <c r="G601" s="731">
        <v>42830.84</v>
      </c>
      <c r="H601" s="731">
        <v>2</v>
      </c>
      <c r="I601" s="731">
        <v>10707.71</v>
      </c>
      <c r="J601" s="731">
        <v>2</v>
      </c>
      <c r="K601" s="731">
        <v>21415.42</v>
      </c>
      <c r="L601" s="731">
        <v>1</v>
      </c>
      <c r="M601" s="731">
        <v>10707.71</v>
      </c>
      <c r="N601" s="731">
        <v>1</v>
      </c>
      <c r="O601" s="731">
        <v>10707.71</v>
      </c>
      <c r="P601" s="745">
        <v>0.5</v>
      </c>
      <c r="Q601" s="732">
        <v>10707.71</v>
      </c>
    </row>
    <row r="602" spans="1:17" ht="14.4" customHeight="1" x14ac:dyDescent="0.3">
      <c r="A602" s="726" t="s">
        <v>569</v>
      </c>
      <c r="B602" s="727" t="s">
        <v>5586</v>
      </c>
      <c r="C602" s="727" t="s">
        <v>5764</v>
      </c>
      <c r="D602" s="727" t="s">
        <v>6552</v>
      </c>
      <c r="E602" s="727" t="s">
        <v>6553</v>
      </c>
      <c r="F602" s="731">
        <v>1</v>
      </c>
      <c r="G602" s="731">
        <v>13985.8</v>
      </c>
      <c r="H602" s="731"/>
      <c r="I602" s="731">
        <v>13985.8</v>
      </c>
      <c r="J602" s="731"/>
      <c r="K602" s="731"/>
      <c r="L602" s="731"/>
      <c r="M602" s="731"/>
      <c r="N602" s="731"/>
      <c r="O602" s="731"/>
      <c r="P602" s="745"/>
      <c r="Q602" s="732"/>
    </row>
    <row r="603" spans="1:17" ht="14.4" customHeight="1" x14ac:dyDescent="0.3">
      <c r="A603" s="726" t="s">
        <v>569</v>
      </c>
      <c r="B603" s="727" t="s">
        <v>5586</v>
      </c>
      <c r="C603" s="727" t="s">
        <v>5764</v>
      </c>
      <c r="D603" s="727" t="s">
        <v>6554</v>
      </c>
      <c r="E603" s="727" t="s">
        <v>6222</v>
      </c>
      <c r="F603" s="731">
        <v>1</v>
      </c>
      <c r="G603" s="731">
        <v>2055.0500000000002</v>
      </c>
      <c r="H603" s="731"/>
      <c r="I603" s="731">
        <v>2055.0500000000002</v>
      </c>
      <c r="J603" s="731"/>
      <c r="K603" s="731"/>
      <c r="L603" s="731"/>
      <c r="M603" s="731"/>
      <c r="N603" s="731"/>
      <c r="O603" s="731"/>
      <c r="P603" s="745"/>
      <c r="Q603" s="732"/>
    </row>
    <row r="604" spans="1:17" ht="14.4" customHeight="1" x14ac:dyDescent="0.3">
      <c r="A604" s="726" t="s">
        <v>569</v>
      </c>
      <c r="B604" s="727" t="s">
        <v>5586</v>
      </c>
      <c r="C604" s="727" t="s">
        <v>5764</v>
      </c>
      <c r="D604" s="727" t="s">
        <v>6555</v>
      </c>
      <c r="E604" s="727" t="s">
        <v>6556</v>
      </c>
      <c r="F604" s="731">
        <v>118</v>
      </c>
      <c r="G604" s="731">
        <v>10490.2</v>
      </c>
      <c r="H604" s="731">
        <v>1.0630630630630631</v>
      </c>
      <c r="I604" s="731">
        <v>88.9</v>
      </c>
      <c r="J604" s="731">
        <v>111</v>
      </c>
      <c r="K604" s="731">
        <v>9867.9000000000015</v>
      </c>
      <c r="L604" s="731">
        <v>1</v>
      </c>
      <c r="M604" s="731">
        <v>88.90000000000002</v>
      </c>
      <c r="N604" s="731">
        <v>119</v>
      </c>
      <c r="O604" s="731">
        <v>10579.099999999999</v>
      </c>
      <c r="P604" s="745">
        <v>1.0720720720720718</v>
      </c>
      <c r="Q604" s="732">
        <v>88.899999999999991</v>
      </c>
    </row>
    <row r="605" spans="1:17" ht="14.4" customHeight="1" x14ac:dyDescent="0.3">
      <c r="A605" s="726" t="s">
        <v>569</v>
      </c>
      <c r="B605" s="727" t="s">
        <v>5586</v>
      </c>
      <c r="C605" s="727" t="s">
        <v>5764</v>
      </c>
      <c r="D605" s="727" t="s">
        <v>6557</v>
      </c>
      <c r="E605" s="727" t="s">
        <v>6558</v>
      </c>
      <c r="F605" s="731">
        <v>7</v>
      </c>
      <c r="G605" s="731">
        <v>4309.2</v>
      </c>
      <c r="H605" s="731">
        <v>2.3333333333333335</v>
      </c>
      <c r="I605" s="731">
        <v>615.6</v>
      </c>
      <c r="J605" s="731">
        <v>3</v>
      </c>
      <c r="K605" s="731">
        <v>1846.8</v>
      </c>
      <c r="L605" s="731">
        <v>1</v>
      </c>
      <c r="M605" s="731">
        <v>615.6</v>
      </c>
      <c r="N605" s="731">
        <v>7</v>
      </c>
      <c r="O605" s="731">
        <v>4309.2</v>
      </c>
      <c r="P605" s="745">
        <v>2.3333333333333335</v>
      </c>
      <c r="Q605" s="732">
        <v>615.6</v>
      </c>
    </row>
    <row r="606" spans="1:17" ht="14.4" customHeight="1" x14ac:dyDescent="0.3">
      <c r="A606" s="726" t="s">
        <v>569</v>
      </c>
      <c r="B606" s="727" t="s">
        <v>5586</v>
      </c>
      <c r="C606" s="727" t="s">
        <v>5764</v>
      </c>
      <c r="D606" s="727" t="s">
        <v>6559</v>
      </c>
      <c r="E606" s="727" t="s">
        <v>6560</v>
      </c>
      <c r="F606" s="731">
        <v>14</v>
      </c>
      <c r="G606" s="731">
        <v>8299.1999999999989</v>
      </c>
      <c r="H606" s="731"/>
      <c r="I606" s="731">
        <v>592.79999999999995</v>
      </c>
      <c r="J606" s="731"/>
      <c r="K606" s="731"/>
      <c r="L606" s="731"/>
      <c r="M606" s="731"/>
      <c r="N606" s="731">
        <v>32</v>
      </c>
      <c r="O606" s="731">
        <v>18969.599999999999</v>
      </c>
      <c r="P606" s="745"/>
      <c r="Q606" s="732">
        <v>592.79999999999995</v>
      </c>
    </row>
    <row r="607" spans="1:17" ht="14.4" customHeight="1" x14ac:dyDescent="0.3">
      <c r="A607" s="726" t="s">
        <v>569</v>
      </c>
      <c r="B607" s="727" t="s">
        <v>5586</v>
      </c>
      <c r="C607" s="727" t="s">
        <v>5764</v>
      </c>
      <c r="D607" s="727" t="s">
        <v>6561</v>
      </c>
      <c r="E607" s="727" t="s">
        <v>6562</v>
      </c>
      <c r="F607" s="731">
        <v>5</v>
      </c>
      <c r="G607" s="731">
        <v>10260</v>
      </c>
      <c r="H607" s="731">
        <v>5</v>
      </c>
      <c r="I607" s="731">
        <v>2052</v>
      </c>
      <c r="J607" s="731">
        <v>1</v>
      </c>
      <c r="K607" s="731">
        <v>2052</v>
      </c>
      <c r="L607" s="731">
        <v>1</v>
      </c>
      <c r="M607" s="731">
        <v>2052</v>
      </c>
      <c r="N607" s="731">
        <v>7</v>
      </c>
      <c r="O607" s="731">
        <v>14364</v>
      </c>
      <c r="P607" s="745">
        <v>7</v>
      </c>
      <c r="Q607" s="732">
        <v>2052</v>
      </c>
    </row>
    <row r="608" spans="1:17" ht="14.4" customHeight="1" x14ac:dyDescent="0.3">
      <c r="A608" s="726" t="s">
        <v>569</v>
      </c>
      <c r="B608" s="727" t="s">
        <v>5586</v>
      </c>
      <c r="C608" s="727" t="s">
        <v>5764</v>
      </c>
      <c r="D608" s="727" t="s">
        <v>6563</v>
      </c>
      <c r="E608" s="727" t="s">
        <v>6564</v>
      </c>
      <c r="F608" s="731">
        <v>1</v>
      </c>
      <c r="G608" s="731">
        <v>1208.4000000000001</v>
      </c>
      <c r="H608" s="731"/>
      <c r="I608" s="731">
        <v>1208.4000000000001</v>
      </c>
      <c r="J608" s="731"/>
      <c r="K608" s="731"/>
      <c r="L608" s="731"/>
      <c r="M608" s="731"/>
      <c r="N608" s="731"/>
      <c r="O608" s="731"/>
      <c r="P608" s="745"/>
      <c r="Q608" s="732"/>
    </row>
    <row r="609" spans="1:17" ht="14.4" customHeight="1" x14ac:dyDescent="0.3">
      <c r="A609" s="726" t="s">
        <v>569</v>
      </c>
      <c r="B609" s="727" t="s">
        <v>5586</v>
      </c>
      <c r="C609" s="727" t="s">
        <v>5764</v>
      </c>
      <c r="D609" s="727" t="s">
        <v>6565</v>
      </c>
      <c r="E609" s="727" t="s">
        <v>6566</v>
      </c>
      <c r="F609" s="731">
        <v>11</v>
      </c>
      <c r="G609" s="731">
        <v>6771.6</v>
      </c>
      <c r="H609" s="731">
        <v>0.6875</v>
      </c>
      <c r="I609" s="731">
        <v>615.6</v>
      </c>
      <c r="J609" s="731">
        <v>16</v>
      </c>
      <c r="K609" s="731">
        <v>9849.6</v>
      </c>
      <c r="L609" s="731">
        <v>1</v>
      </c>
      <c r="M609" s="731">
        <v>615.6</v>
      </c>
      <c r="N609" s="731">
        <v>10</v>
      </c>
      <c r="O609" s="731">
        <v>6216.8</v>
      </c>
      <c r="P609" s="745">
        <v>0.63117283950617287</v>
      </c>
      <c r="Q609" s="732">
        <v>621.68000000000006</v>
      </c>
    </row>
    <row r="610" spans="1:17" ht="14.4" customHeight="1" x14ac:dyDescent="0.3">
      <c r="A610" s="726" t="s">
        <v>569</v>
      </c>
      <c r="B610" s="727" t="s">
        <v>5586</v>
      </c>
      <c r="C610" s="727" t="s">
        <v>5764</v>
      </c>
      <c r="D610" s="727" t="s">
        <v>6567</v>
      </c>
      <c r="E610" s="727" t="s">
        <v>6443</v>
      </c>
      <c r="F610" s="731">
        <v>2</v>
      </c>
      <c r="G610" s="731">
        <v>8450.5</v>
      </c>
      <c r="H610" s="731"/>
      <c r="I610" s="731">
        <v>4225.25</v>
      </c>
      <c r="J610" s="731"/>
      <c r="K610" s="731"/>
      <c r="L610" s="731"/>
      <c r="M610" s="731"/>
      <c r="N610" s="731"/>
      <c r="O610" s="731"/>
      <c r="P610" s="745"/>
      <c r="Q610" s="732"/>
    </row>
    <row r="611" spans="1:17" ht="14.4" customHeight="1" x14ac:dyDescent="0.3">
      <c r="A611" s="726" t="s">
        <v>569</v>
      </c>
      <c r="B611" s="727" t="s">
        <v>5586</v>
      </c>
      <c r="C611" s="727" t="s">
        <v>5764</v>
      </c>
      <c r="D611" s="727" t="s">
        <v>6568</v>
      </c>
      <c r="E611" s="727" t="s">
        <v>6569</v>
      </c>
      <c r="F611" s="731">
        <v>2</v>
      </c>
      <c r="G611" s="731">
        <v>6372</v>
      </c>
      <c r="H611" s="731">
        <v>2</v>
      </c>
      <c r="I611" s="731">
        <v>3186</v>
      </c>
      <c r="J611" s="731">
        <v>1</v>
      </c>
      <c r="K611" s="731">
        <v>3186</v>
      </c>
      <c r="L611" s="731">
        <v>1</v>
      </c>
      <c r="M611" s="731">
        <v>3186</v>
      </c>
      <c r="N611" s="731"/>
      <c r="O611" s="731"/>
      <c r="P611" s="745"/>
      <c r="Q611" s="732"/>
    </row>
    <row r="612" spans="1:17" ht="14.4" customHeight="1" x14ac:dyDescent="0.3">
      <c r="A612" s="726" t="s">
        <v>569</v>
      </c>
      <c r="B612" s="727" t="s">
        <v>5586</v>
      </c>
      <c r="C612" s="727" t="s">
        <v>5764</v>
      </c>
      <c r="D612" s="727" t="s">
        <v>6570</v>
      </c>
      <c r="E612" s="727" t="s">
        <v>6571</v>
      </c>
      <c r="F612" s="731">
        <v>2</v>
      </c>
      <c r="G612" s="731">
        <v>45189.599999999999</v>
      </c>
      <c r="H612" s="731">
        <v>1</v>
      </c>
      <c r="I612" s="731">
        <v>22594.799999999999</v>
      </c>
      <c r="J612" s="731">
        <v>2</v>
      </c>
      <c r="K612" s="731">
        <v>45189.599999999999</v>
      </c>
      <c r="L612" s="731">
        <v>1</v>
      </c>
      <c r="M612" s="731">
        <v>22594.799999999999</v>
      </c>
      <c r="N612" s="731"/>
      <c r="O612" s="731"/>
      <c r="P612" s="745"/>
      <c r="Q612" s="732"/>
    </row>
    <row r="613" spans="1:17" ht="14.4" customHeight="1" x14ac:dyDescent="0.3">
      <c r="A613" s="726" t="s">
        <v>569</v>
      </c>
      <c r="B613" s="727" t="s">
        <v>5586</v>
      </c>
      <c r="C613" s="727" t="s">
        <v>5764</v>
      </c>
      <c r="D613" s="727" t="s">
        <v>6572</v>
      </c>
      <c r="E613" s="727" t="s">
        <v>6571</v>
      </c>
      <c r="F613" s="731">
        <v>2</v>
      </c>
      <c r="G613" s="731">
        <v>38751.699999999997</v>
      </c>
      <c r="H613" s="731">
        <v>1</v>
      </c>
      <c r="I613" s="731">
        <v>19375.849999999999</v>
      </c>
      <c r="J613" s="731">
        <v>2</v>
      </c>
      <c r="K613" s="731">
        <v>38751.699999999997</v>
      </c>
      <c r="L613" s="731">
        <v>1</v>
      </c>
      <c r="M613" s="731">
        <v>19375.849999999999</v>
      </c>
      <c r="N613" s="731"/>
      <c r="O613" s="731"/>
      <c r="P613" s="745"/>
      <c r="Q613" s="732"/>
    </row>
    <row r="614" spans="1:17" ht="14.4" customHeight="1" x14ac:dyDescent="0.3">
      <c r="A614" s="726" t="s">
        <v>569</v>
      </c>
      <c r="B614" s="727" t="s">
        <v>5586</v>
      </c>
      <c r="C614" s="727" t="s">
        <v>5764</v>
      </c>
      <c r="D614" s="727" t="s">
        <v>6573</v>
      </c>
      <c r="E614" s="727" t="s">
        <v>6553</v>
      </c>
      <c r="F614" s="731">
        <v>3</v>
      </c>
      <c r="G614" s="731">
        <v>23376.06</v>
      </c>
      <c r="H614" s="731">
        <v>1.5</v>
      </c>
      <c r="I614" s="731">
        <v>7792.02</v>
      </c>
      <c r="J614" s="731">
        <v>2</v>
      </c>
      <c r="K614" s="731">
        <v>15584.04</v>
      </c>
      <c r="L614" s="731">
        <v>1</v>
      </c>
      <c r="M614" s="731">
        <v>7792.02</v>
      </c>
      <c r="N614" s="731"/>
      <c r="O614" s="731"/>
      <c r="P614" s="745"/>
      <c r="Q614" s="732"/>
    </row>
    <row r="615" spans="1:17" ht="14.4" customHeight="1" x14ac:dyDescent="0.3">
      <c r="A615" s="726" t="s">
        <v>569</v>
      </c>
      <c r="B615" s="727" t="s">
        <v>5586</v>
      </c>
      <c r="C615" s="727" t="s">
        <v>5764</v>
      </c>
      <c r="D615" s="727" t="s">
        <v>6574</v>
      </c>
      <c r="E615" s="727" t="s">
        <v>6575</v>
      </c>
      <c r="F615" s="731">
        <v>4</v>
      </c>
      <c r="G615" s="731">
        <v>27908.48</v>
      </c>
      <c r="H615" s="731">
        <v>4</v>
      </c>
      <c r="I615" s="731">
        <v>6977.12</v>
      </c>
      <c r="J615" s="731">
        <v>1</v>
      </c>
      <c r="K615" s="731">
        <v>6977.12</v>
      </c>
      <c r="L615" s="731">
        <v>1</v>
      </c>
      <c r="M615" s="731">
        <v>6977.12</v>
      </c>
      <c r="N615" s="731">
        <v>2</v>
      </c>
      <c r="O615" s="731">
        <v>13954.24</v>
      </c>
      <c r="P615" s="745">
        <v>2</v>
      </c>
      <c r="Q615" s="732">
        <v>6977.12</v>
      </c>
    </row>
    <row r="616" spans="1:17" ht="14.4" customHeight="1" x14ac:dyDescent="0.3">
      <c r="A616" s="726" t="s">
        <v>569</v>
      </c>
      <c r="B616" s="727" t="s">
        <v>5586</v>
      </c>
      <c r="C616" s="727" t="s">
        <v>5764</v>
      </c>
      <c r="D616" s="727" t="s">
        <v>6576</v>
      </c>
      <c r="E616" s="727" t="s">
        <v>6179</v>
      </c>
      <c r="F616" s="731">
        <v>3</v>
      </c>
      <c r="G616" s="731">
        <v>1778.4</v>
      </c>
      <c r="H616" s="731"/>
      <c r="I616" s="731">
        <v>592.80000000000007</v>
      </c>
      <c r="J616" s="731"/>
      <c r="K616" s="731"/>
      <c r="L616" s="731"/>
      <c r="M616" s="731"/>
      <c r="N616" s="731"/>
      <c r="O616" s="731"/>
      <c r="P616" s="745"/>
      <c r="Q616" s="732"/>
    </row>
    <row r="617" spans="1:17" ht="14.4" customHeight="1" x14ac:dyDescent="0.3">
      <c r="A617" s="726" t="s">
        <v>569</v>
      </c>
      <c r="B617" s="727" t="s">
        <v>5586</v>
      </c>
      <c r="C617" s="727" t="s">
        <v>5764</v>
      </c>
      <c r="D617" s="727" t="s">
        <v>6577</v>
      </c>
      <c r="E617" s="727" t="s">
        <v>6578</v>
      </c>
      <c r="F617" s="731"/>
      <c r="G617" s="731"/>
      <c r="H617" s="731"/>
      <c r="I617" s="731"/>
      <c r="J617" s="731"/>
      <c r="K617" s="731"/>
      <c r="L617" s="731"/>
      <c r="M617" s="731"/>
      <c r="N617" s="731">
        <v>4</v>
      </c>
      <c r="O617" s="731">
        <v>35400</v>
      </c>
      <c r="P617" s="745"/>
      <c r="Q617" s="732">
        <v>8850</v>
      </c>
    </row>
    <row r="618" spans="1:17" ht="14.4" customHeight="1" x14ac:dyDescent="0.3">
      <c r="A618" s="726" t="s">
        <v>569</v>
      </c>
      <c r="B618" s="727" t="s">
        <v>5586</v>
      </c>
      <c r="C618" s="727" t="s">
        <v>5764</v>
      </c>
      <c r="D618" s="727" t="s">
        <v>6579</v>
      </c>
      <c r="E618" s="727" t="s">
        <v>6578</v>
      </c>
      <c r="F618" s="731"/>
      <c r="G618" s="731"/>
      <c r="H618" s="731"/>
      <c r="I618" s="731"/>
      <c r="J618" s="731"/>
      <c r="K618" s="731"/>
      <c r="L618" s="731"/>
      <c r="M618" s="731"/>
      <c r="N618" s="731">
        <v>2</v>
      </c>
      <c r="O618" s="731">
        <v>9062</v>
      </c>
      <c r="P618" s="745"/>
      <c r="Q618" s="732">
        <v>4531</v>
      </c>
    </row>
    <row r="619" spans="1:17" ht="14.4" customHeight="1" x14ac:dyDescent="0.3">
      <c r="A619" s="726" t="s">
        <v>569</v>
      </c>
      <c r="B619" s="727" t="s">
        <v>5586</v>
      </c>
      <c r="C619" s="727" t="s">
        <v>5764</v>
      </c>
      <c r="D619" s="727" t="s">
        <v>6580</v>
      </c>
      <c r="E619" s="727" t="s">
        <v>6581</v>
      </c>
      <c r="F619" s="731"/>
      <c r="G619" s="731"/>
      <c r="H619" s="731"/>
      <c r="I619" s="731"/>
      <c r="J619" s="731"/>
      <c r="K619" s="731"/>
      <c r="L619" s="731"/>
      <c r="M619" s="731"/>
      <c r="N619" s="731">
        <v>4</v>
      </c>
      <c r="O619" s="731">
        <v>9982</v>
      </c>
      <c r="P619" s="745"/>
      <c r="Q619" s="732">
        <v>2495.5</v>
      </c>
    </row>
    <row r="620" spans="1:17" ht="14.4" customHeight="1" x14ac:dyDescent="0.3">
      <c r="A620" s="726" t="s">
        <v>569</v>
      </c>
      <c r="B620" s="727" t="s">
        <v>5586</v>
      </c>
      <c r="C620" s="727" t="s">
        <v>5764</v>
      </c>
      <c r="D620" s="727" t="s">
        <v>6582</v>
      </c>
      <c r="E620" s="727" t="s">
        <v>6583</v>
      </c>
      <c r="F620" s="731">
        <v>1</v>
      </c>
      <c r="G620" s="731">
        <v>7940.7</v>
      </c>
      <c r="H620" s="731"/>
      <c r="I620" s="731">
        <v>7940.7</v>
      </c>
      <c r="J620" s="731"/>
      <c r="K620" s="731"/>
      <c r="L620" s="731"/>
      <c r="M620" s="731"/>
      <c r="N620" s="731"/>
      <c r="O620" s="731"/>
      <c r="P620" s="745"/>
      <c r="Q620" s="732"/>
    </row>
    <row r="621" spans="1:17" ht="14.4" customHeight="1" x14ac:dyDescent="0.3">
      <c r="A621" s="726" t="s">
        <v>569</v>
      </c>
      <c r="B621" s="727" t="s">
        <v>5586</v>
      </c>
      <c r="C621" s="727" t="s">
        <v>5764</v>
      </c>
      <c r="D621" s="727" t="s">
        <v>5785</v>
      </c>
      <c r="E621" s="727" t="s">
        <v>5786</v>
      </c>
      <c r="F621" s="731">
        <v>2.2999999999999998</v>
      </c>
      <c r="G621" s="731">
        <v>154.10000000000002</v>
      </c>
      <c r="H621" s="731">
        <v>0.31944444444444448</v>
      </c>
      <c r="I621" s="731">
        <v>67.000000000000014</v>
      </c>
      <c r="J621" s="731">
        <v>7.1999999999999993</v>
      </c>
      <c r="K621" s="731">
        <v>482.40000000000003</v>
      </c>
      <c r="L621" s="731">
        <v>1</v>
      </c>
      <c r="M621" s="731">
        <v>67.000000000000014</v>
      </c>
      <c r="N621" s="731">
        <v>9.6999999999999993</v>
      </c>
      <c r="O621" s="731">
        <v>649.90000000000009</v>
      </c>
      <c r="P621" s="745">
        <v>1.3472222222222223</v>
      </c>
      <c r="Q621" s="732">
        <v>67.000000000000014</v>
      </c>
    </row>
    <row r="622" spans="1:17" ht="14.4" customHeight="1" x14ac:dyDescent="0.3">
      <c r="A622" s="726" t="s">
        <v>569</v>
      </c>
      <c r="B622" s="727" t="s">
        <v>5586</v>
      </c>
      <c r="C622" s="727" t="s">
        <v>5764</v>
      </c>
      <c r="D622" s="727" t="s">
        <v>6584</v>
      </c>
      <c r="E622" s="727" t="s">
        <v>6585</v>
      </c>
      <c r="F622" s="731">
        <v>3</v>
      </c>
      <c r="G622" s="731">
        <v>10304.459999999999</v>
      </c>
      <c r="H622" s="731"/>
      <c r="I622" s="731">
        <v>3434.8199999999997</v>
      </c>
      <c r="J622" s="731"/>
      <c r="K622" s="731"/>
      <c r="L622" s="731"/>
      <c r="M622" s="731"/>
      <c r="N622" s="731"/>
      <c r="O622" s="731"/>
      <c r="P622" s="745"/>
      <c r="Q622" s="732"/>
    </row>
    <row r="623" spans="1:17" ht="14.4" customHeight="1" x14ac:dyDescent="0.3">
      <c r="A623" s="726" t="s">
        <v>569</v>
      </c>
      <c r="B623" s="727" t="s">
        <v>5586</v>
      </c>
      <c r="C623" s="727" t="s">
        <v>5764</v>
      </c>
      <c r="D623" s="727" t="s">
        <v>6586</v>
      </c>
      <c r="E623" s="727" t="s">
        <v>6587</v>
      </c>
      <c r="F623" s="731"/>
      <c r="G623" s="731"/>
      <c r="H623" s="731"/>
      <c r="I623" s="731"/>
      <c r="J623" s="731">
        <v>2</v>
      </c>
      <c r="K623" s="731">
        <v>18370.580000000002</v>
      </c>
      <c r="L623" s="731">
        <v>1</v>
      </c>
      <c r="M623" s="731">
        <v>9185.2900000000009</v>
      </c>
      <c r="N623" s="731"/>
      <c r="O623" s="731"/>
      <c r="P623" s="745"/>
      <c r="Q623" s="732"/>
    </row>
    <row r="624" spans="1:17" ht="14.4" customHeight="1" x14ac:dyDescent="0.3">
      <c r="A624" s="726" t="s">
        <v>569</v>
      </c>
      <c r="B624" s="727" t="s">
        <v>5586</v>
      </c>
      <c r="C624" s="727" t="s">
        <v>5764</v>
      </c>
      <c r="D624" s="727" t="s">
        <v>6588</v>
      </c>
      <c r="E624" s="727" t="s">
        <v>6589</v>
      </c>
      <c r="F624" s="731">
        <v>3</v>
      </c>
      <c r="G624" s="731">
        <v>16388.939999999999</v>
      </c>
      <c r="H624" s="731">
        <v>1.5</v>
      </c>
      <c r="I624" s="731">
        <v>5462.98</v>
      </c>
      <c r="J624" s="731">
        <v>2</v>
      </c>
      <c r="K624" s="731">
        <v>10925.96</v>
      </c>
      <c r="L624" s="731">
        <v>1</v>
      </c>
      <c r="M624" s="731">
        <v>5462.98</v>
      </c>
      <c r="N624" s="731">
        <v>18</v>
      </c>
      <c r="O624" s="731">
        <v>98333.64</v>
      </c>
      <c r="P624" s="745">
        <v>9</v>
      </c>
      <c r="Q624" s="732">
        <v>5462.98</v>
      </c>
    </row>
    <row r="625" spans="1:17" ht="14.4" customHeight="1" x14ac:dyDescent="0.3">
      <c r="A625" s="726" t="s">
        <v>569</v>
      </c>
      <c r="B625" s="727" t="s">
        <v>5586</v>
      </c>
      <c r="C625" s="727" t="s">
        <v>5764</v>
      </c>
      <c r="D625" s="727" t="s">
        <v>6590</v>
      </c>
      <c r="E625" s="727" t="s">
        <v>6591</v>
      </c>
      <c r="F625" s="731">
        <v>1</v>
      </c>
      <c r="G625" s="731">
        <v>15808.48</v>
      </c>
      <c r="H625" s="731"/>
      <c r="I625" s="731">
        <v>15808.48</v>
      </c>
      <c r="J625" s="731"/>
      <c r="K625" s="731"/>
      <c r="L625" s="731"/>
      <c r="M625" s="731"/>
      <c r="N625" s="731"/>
      <c r="O625" s="731"/>
      <c r="P625" s="745"/>
      <c r="Q625" s="732"/>
    </row>
    <row r="626" spans="1:17" ht="14.4" customHeight="1" x14ac:dyDescent="0.3">
      <c r="A626" s="726" t="s">
        <v>569</v>
      </c>
      <c r="B626" s="727" t="s">
        <v>5586</v>
      </c>
      <c r="C626" s="727" t="s">
        <v>5764</v>
      </c>
      <c r="D626" s="727" t="s">
        <v>6592</v>
      </c>
      <c r="E626" s="727" t="s">
        <v>6593</v>
      </c>
      <c r="F626" s="731"/>
      <c r="G626" s="731"/>
      <c r="H626" s="731"/>
      <c r="I626" s="731"/>
      <c r="J626" s="731"/>
      <c r="K626" s="731"/>
      <c r="L626" s="731"/>
      <c r="M626" s="731"/>
      <c r="N626" s="731">
        <v>1</v>
      </c>
      <c r="O626" s="731">
        <v>3455.2</v>
      </c>
      <c r="P626" s="745"/>
      <c r="Q626" s="732">
        <v>3455.2</v>
      </c>
    </row>
    <row r="627" spans="1:17" ht="14.4" customHeight="1" x14ac:dyDescent="0.3">
      <c r="A627" s="726" t="s">
        <v>569</v>
      </c>
      <c r="B627" s="727" t="s">
        <v>5586</v>
      </c>
      <c r="C627" s="727" t="s">
        <v>5764</v>
      </c>
      <c r="D627" s="727" t="s">
        <v>6594</v>
      </c>
      <c r="E627" s="727" t="s">
        <v>6595</v>
      </c>
      <c r="F627" s="731"/>
      <c r="G627" s="731"/>
      <c r="H627" s="731"/>
      <c r="I627" s="731"/>
      <c r="J627" s="731"/>
      <c r="K627" s="731"/>
      <c r="L627" s="731"/>
      <c r="M627" s="731"/>
      <c r="N627" s="731">
        <v>1</v>
      </c>
      <c r="O627" s="731">
        <v>1830</v>
      </c>
      <c r="P627" s="745"/>
      <c r="Q627" s="732">
        <v>1830</v>
      </c>
    </row>
    <row r="628" spans="1:17" ht="14.4" customHeight="1" x14ac:dyDescent="0.3">
      <c r="A628" s="726" t="s">
        <v>569</v>
      </c>
      <c r="B628" s="727" t="s">
        <v>5586</v>
      </c>
      <c r="C628" s="727" t="s">
        <v>5764</v>
      </c>
      <c r="D628" s="727" t="s">
        <v>6596</v>
      </c>
      <c r="E628" s="727" t="s">
        <v>6597</v>
      </c>
      <c r="F628" s="731"/>
      <c r="G628" s="731"/>
      <c r="H628" s="731"/>
      <c r="I628" s="731"/>
      <c r="J628" s="731">
        <v>1</v>
      </c>
      <c r="K628" s="731">
        <v>3236.1</v>
      </c>
      <c r="L628" s="731">
        <v>1</v>
      </c>
      <c r="M628" s="731">
        <v>3236.1</v>
      </c>
      <c r="N628" s="731"/>
      <c r="O628" s="731"/>
      <c r="P628" s="745"/>
      <c r="Q628" s="732"/>
    </row>
    <row r="629" spans="1:17" ht="14.4" customHeight="1" x14ac:dyDescent="0.3">
      <c r="A629" s="726" t="s">
        <v>569</v>
      </c>
      <c r="B629" s="727" t="s">
        <v>5586</v>
      </c>
      <c r="C629" s="727" t="s">
        <v>5764</v>
      </c>
      <c r="D629" s="727" t="s">
        <v>6598</v>
      </c>
      <c r="E629" s="727" t="s">
        <v>6599</v>
      </c>
      <c r="F629" s="731"/>
      <c r="G629" s="731"/>
      <c r="H629" s="731"/>
      <c r="I629" s="731"/>
      <c r="J629" s="731"/>
      <c r="K629" s="731"/>
      <c r="L629" s="731"/>
      <c r="M629" s="731"/>
      <c r="N629" s="731">
        <v>1</v>
      </c>
      <c r="O629" s="731">
        <v>11304</v>
      </c>
      <c r="P629" s="745"/>
      <c r="Q629" s="732">
        <v>11304</v>
      </c>
    </row>
    <row r="630" spans="1:17" ht="14.4" customHeight="1" x14ac:dyDescent="0.3">
      <c r="A630" s="726" t="s">
        <v>569</v>
      </c>
      <c r="B630" s="727" t="s">
        <v>5586</v>
      </c>
      <c r="C630" s="727" t="s">
        <v>5764</v>
      </c>
      <c r="D630" s="727" t="s">
        <v>6600</v>
      </c>
      <c r="E630" s="727" t="s">
        <v>6053</v>
      </c>
      <c r="F630" s="731"/>
      <c r="G630" s="731"/>
      <c r="H630" s="731"/>
      <c r="I630" s="731"/>
      <c r="J630" s="731">
        <v>2</v>
      </c>
      <c r="K630" s="731">
        <v>24524.5</v>
      </c>
      <c r="L630" s="731">
        <v>1</v>
      </c>
      <c r="M630" s="731">
        <v>12262.25</v>
      </c>
      <c r="N630" s="731"/>
      <c r="O630" s="731"/>
      <c r="P630" s="745"/>
      <c r="Q630" s="732"/>
    </row>
    <row r="631" spans="1:17" ht="14.4" customHeight="1" x14ac:dyDescent="0.3">
      <c r="A631" s="726" t="s">
        <v>569</v>
      </c>
      <c r="B631" s="727" t="s">
        <v>5586</v>
      </c>
      <c r="C631" s="727" t="s">
        <v>5764</v>
      </c>
      <c r="D631" s="727" t="s">
        <v>6601</v>
      </c>
      <c r="E631" s="727" t="s">
        <v>6602</v>
      </c>
      <c r="F631" s="731"/>
      <c r="G631" s="731"/>
      <c r="H631" s="731"/>
      <c r="I631" s="731"/>
      <c r="J631" s="731">
        <v>11</v>
      </c>
      <c r="K631" s="731">
        <v>23909.27</v>
      </c>
      <c r="L631" s="731">
        <v>1</v>
      </c>
      <c r="M631" s="731">
        <v>2173.5700000000002</v>
      </c>
      <c r="N631" s="731">
        <v>8</v>
      </c>
      <c r="O631" s="731">
        <v>17388.560000000001</v>
      </c>
      <c r="P631" s="745">
        <v>0.72727272727272729</v>
      </c>
      <c r="Q631" s="732">
        <v>2173.5700000000002</v>
      </c>
    </row>
    <row r="632" spans="1:17" ht="14.4" customHeight="1" x14ac:dyDescent="0.3">
      <c r="A632" s="726" t="s">
        <v>569</v>
      </c>
      <c r="B632" s="727" t="s">
        <v>5586</v>
      </c>
      <c r="C632" s="727" t="s">
        <v>5764</v>
      </c>
      <c r="D632" s="727" t="s">
        <v>6603</v>
      </c>
      <c r="E632" s="727" t="s">
        <v>6604</v>
      </c>
      <c r="F632" s="731"/>
      <c r="G632" s="731"/>
      <c r="H632" s="731"/>
      <c r="I632" s="731"/>
      <c r="J632" s="731"/>
      <c r="K632" s="731"/>
      <c r="L632" s="731"/>
      <c r="M632" s="731"/>
      <c r="N632" s="731">
        <v>2</v>
      </c>
      <c r="O632" s="731">
        <v>26548.94</v>
      </c>
      <c r="P632" s="745"/>
      <c r="Q632" s="732">
        <v>13274.47</v>
      </c>
    </row>
    <row r="633" spans="1:17" ht="14.4" customHeight="1" x14ac:dyDescent="0.3">
      <c r="A633" s="726" t="s">
        <v>569</v>
      </c>
      <c r="B633" s="727" t="s">
        <v>5586</v>
      </c>
      <c r="C633" s="727" t="s">
        <v>5764</v>
      </c>
      <c r="D633" s="727" t="s">
        <v>6605</v>
      </c>
      <c r="E633" s="727" t="s">
        <v>6606</v>
      </c>
      <c r="F633" s="731"/>
      <c r="G633" s="731"/>
      <c r="H633" s="731"/>
      <c r="I633" s="731"/>
      <c r="J633" s="731"/>
      <c r="K633" s="731"/>
      <c r="L633" s="731"/>
      <c r="M633" s="731"/>
      <c r="N633" s="731">
        <v>17</v>
      </c>
      <c r="O633" s="731">
        <v>41409.79</v>
      </c>
      <c r="P633" s="745"/>
      <c r="Q633" s="732">
        <v>2435.87</v>
      </c>
    </row>
    <row r="634" spans="1:17" ht="14.4" customHeight="1" x14ac:dyDescent="0.3">
      <c r="A634" s="726" t="s">
        <v>569</v>
      </c>
      <c r="B634" s="727" t="s">
        <v>5586</v>
      </c>
      <c r="C634" s="727" t="s">
        <v>5764</v>
      </c>
      <c r="D634" s="727" t="s">
        <v>6607</v>
      </c>
      <c r="E634" s="727" t="s">
        <v>6523</v>
      </c>
      <c r="F634" s="731"/>
      <c r="G634" s="731"/>
      <c r="H634" s="731"/>
      <c r="I634" s="731"/>
      <c r="J634" s="731">
        <v>1</v>
      </c>
      <c r="K634" s="731">
        <v>17120.98</v>
      </c>
      <c r="L634" s="731">
        <v>1</v>
      </c>
      <c r="M634" s="731">
        <v>17120.98</v>
      </c>
      <c r="N634" s="731"/>
      <c r="O634" s="731"/>
      <c r="P634" s="745"/>
      <c r="Q634" s="732"/>
    </row>
    <row r="635" spans="1:17" ht="14.4" customHeight="1" x14ac:dyDescent="0.3">
      <c r="A635" s="726" t="s">
        <v>569</v>
      </c>
      <c r="B635" s="727" t="s">
        <v>5586</v>
      </c>
      <c r="C635" s="727" t="s">
        <v>5764</v>
      </c>
      <c r="D635" s="727" t="s">
        <v>6608</v>
      </c>
      <c r="E635" s="727" t="s">
        <v>5777</v>
      </c>
      <c r="F635" s="731"/>
      <c r="G635" s="731"/>
      <c r="H635" s="731"/>
      <c r="I635" s="731"/>
      <c r="J635" s="731">
        <v>2</v>
      </c>
      <c r="K635" s="731">
        <v>3832.48</v>
      </c>
      <c r="L635" s="731">
        <v>1</v>
      </c>
      <c r="M635" s="731">
        <v>1916.24</v>
      </c>
      <c r="N635" s="731">
        <v>1</v>
      </c>
      <c r="O635" s="731">
        <v>1916.24</v>
      </c>
      <c r="P635" s="745">
        <v>0.5</v>
      </c>
      <c r="Q635" s="732">
        <v>1916.24</v>
      </c>
    </row>
    <row r="636" spans="1:17" ht="14.4" customHeight="1" x14ac:dyDescent="0.3">
      <c r="A636" s="726" t="s">
        <v>569</v>
      </c>
      <c r="B636" s="727" t="s">
        <v>5586</v>
      </c>
      <c r="C636" s="727" t="s">
        <v>5764</v>
      </c>
      <c r="D636" s="727" t="s">
        <v>6609</v>
      </c>
      <c r="E636" s="727" t="s">
        <v>6610</v>
      </c>
      <c r="F636" s="731"/>
      <c r="G636" s="731"/>
      <c r="H636" s="731"/>
      <c r="I636" s="731"/>
      <c r="J636" s="731">
        <v>2</v>
      </c>
      <c r="K636" s="731">
        <v>7569.6</v>
      </c>
      <c r="L636" s="731">
        <v>1</v>
      </c>
      <c r="M636" s="731">
        <v>3784.8</v>
      </c>
      <c r="N636" s="731">
        <v>4</v>
      </c>
      <c r="O636" s="731">
        <v>15139.2</v>
      </c>
      <c r="P636" s="745">
        <v>2</v>
      </c>
      <c r="Q636" s="732">
        <v>3784.8</v>
      </c>
    </row>
    <row r="637" spans="1:17" ht="14.4" customHeight="1" x14ac:dyDescent="0.3">
      <c r="A637" s="726" t="s">
        <v>569</v>
      </c>
      <c r="B637" s="727" t="s">
        <v>5586</v>
      </c>
      <c r="C637" s="727" t="s">
        <v>5764</v>
      </c>
      <c r="D637" s="727" t="s">
        <v>6611</v>
      </c>
      <c r="E637" s="727" t="s">
        <v>6437</v>
      </c>
      <c r="F637" s="731"/>
      <c r="G637" s="731"/>
      <c r="H637" s="731"/>
      <c r="I637" s="731"/>
      <c r="J637" s="731">
        <v>1</v>
      </c>
      <c r="K637" s="731">
        <v>376.2</v>
      </c>
      <c r="L637" s="731">
        <v>1</v>
      </c>
      <c r="M637" s="731">
        <v>376.2</v>
      </c>
      <c r="N637" s="731"/>
      <c r="O637" s="731"/>
      <c r="P637" s="745"/>
      <c r="Q637" s="732"/>
    </row>
    <row r="638" spans="1:17" ht="14.4" customHeight="1" x14ac:dyDescent="0.3">
      <c r="A638" s="726" t="s">
        <v>569</v>
      </c>
      <c r="B638" s="727" t="s">
        <v>5586</v>
      </c>
      <c r="C638" s="727" t="s">
        <v>5764</v>
      </c>
      <c r="D638" s="727" t="s">
        <v>6612</v>
      </c>
      <c r="E638" s="727" t="s">
        <v>6613</v>
      </c>
      <c r="F638" s="731"/>
      <c r="G638" s="731"/>
      <c r="H638" s="731"/>
      <c r="I638" s="731"/>
      <c r="J638" s="731">
        <v>2</v>
      </c>
      <c r="K638" s="731">
        <v>15504</v>
      </c>
      <c r="L638" s="731">
        <v>1</v>
      </c>
      <c r="M638" s="731">
        <v>7752</v>
      </c>
      <c r="N638" s="731"/>
      <c r="O638" s="731"/>
      <c r="P638" s="745"/>
      <c r="Q638" s="732"/>
    </row>
    <row r="639" spans="1:17" ht="14.4" customHeight="1" x14ac:dyDescent="0.3">
      <c r="A639" s="726" t="s">
        <v>569</v>
      </c>
      <c r="B639" s="727" t="s">
        <v>5586</v>
      </c>
      <c r="C639" s="727" t="s">
        <v>5764</v>
      </c>
      <c r="D639" s="727" t="s">
        <v>6614</v>
      </c>
      <c r="E639" s="727" t="s">
        <v>6615</v>
      </c>
      <c r="F639" s="731"/>
      <c r="G639" s="731"/>
      <c r="H639" s="731"/>
      <c r="I639" s="731"/>
      <c r="J639" s="731">
        <v>1</v>
      </c>
      <c r="K639" s="731">
        <v>2007.44</v>
      </c>
      <c r="L639" s="731">
        <v>1</v>
      </c>
      <c r="M639" s="731">
        <v>2007.44</v>
      </c>
      <c r="N639" s="731"/>
      <c r="O639" s="731"/>
      <c r="P639" s="745"/>
      <c r="Q639" s="732"/>
    </row>
    <row r="640" spans="1:17" ht="14.4" customHeight="1" x14ac:dyDescent="0.3">
      <c r="A640" s="726" t="s">
        <v>569</v>
      </c>
      <c r="B640" s="727" t="s">
        <v>5586</v>
      </c>
      <c r="C640" s="727" t="s">
        <v>5764</v>
      </c>
      <c r="D640" s="727" t="s">
        <v>6616</v>
      </c>
      <c r="E640" s="727" t="s">
        <v>6617</v>
      </c>
      <c r="F640" s="731"/>
      <c r="G640" s="731"/>
      <c r="H640" s="731"/>
      <c r="I640" s="731"/>
      <c r="J640" s="731">
        <v>2</v>
      </c>
      <c r="K640" s="731">
        <v>24563.9</v>
      </c>
      <c r="L640" s="731">
        <v>1</v>
      </c>
      <c r="M640" s="731">
        <v>12281.95</v>
      </c>
      <c r="N640" s="731"/>
      <c r="O640" s="731"/>
      <c r="P640" s="745"/>
      <c r="Q640" s="732"/>
    </row>
    <row r="641" spans="1:17" ht="14.4" customHeight="1" x14ac:dyDescent="0.3">
      <c r="A641" s="726" t="s">
        <v>569</v>
      </c>
      <c r="B641" s="727" t="s">
        <v>5586</v>
      </c>
      <c r="C641" s="727" t="s">
        <v>5764</v>
      </c>
      <c r="D641" s="727" t="s">
        <v>6618</v>
      </c>
      <c r="E641" s="727" t="s">
        <v>6421</v>
      </c>
      <c r="F641" s="731"/>
      <c r="G641" s="731"/>
      <c r="H641" s="731"/>
      <c r="I641" s="731"/>
      <c r="J641" s="731"/>
      <c r="K641" s="731"/>
      <c r="L641" s="731"/>
      <c r="M641" s="731"/>
      <c r="N641" s="731">
        <v>12</v>
      </c>
      <c r="O641" s="731">
        <v>1764</v>
      </c>
      <c r="P641" s="745"/>
      <c r="Q641" s="732">
        <v>147</v>
      </c>
    </row>
    <row r="642" spans="1:17" ht="14.4" customHeight="1" x14ac:dyDescent="0.3">
      <c r="A642" s="726" t="s">
        <v>569</v>
      </c>
      <c r="B642" s="727" t="s">
        <v>5586</v>
      </c>
      <c r="C642" s="727" t="s">
        <v>5764</v>
      </c>
      <c r="D642" s="727" t="s">
        <v>6619</v>
      </c>
      <c r="E642" s="727" t="s">
        <v>6329</v>
      </c>
      <c r="F642" s="731"/>
      <c r="G642" s="731"/>
      <c r="H642" s="731"/>
      <c r="I642" s="731"/>
      <c r="J642" s="731">
        <v>1</v>
      </c>
      <c r="K642" s="731">
        <v>5181.82</v>
      </c>
      <c r="L642" s="731">
        <v>1</v>
      </c>
      <c r="M642" s="731">
        <v>5181.82</v>
      </c>
      <c r="N642" s="731"/>
      <c r="O642" s="731"/>
      <c r="P642" s="745"/>
      <c r="Q642" s="732"/>
    </row>
    <row r="643" spans="1:17" ht="14.4" customHeight="1" x14ac:dyDescent="0.3">
      <c r="A643" s="726" t="s">
        <v>569</v>
      </c>
      <c r="B643" s="727" t="s">
        <v>5586</v>
      </c>
      <c r="C643" s="727" t="s">
        <v>5764</v>
      </c>
      <c r="D643" s="727" t="s">
        <v>6620</v>
      </c>
      <c r="E643" s="727" t="s">
        <v>6621</v>
      </c>
      <c r="F643" s="731"/>
      <c r="G643" s="731"/>
      <c r="H643" s="731"/>
      <c r="I643" s="731"/>
      <c r="J643" s="731">
        <v>1</v>
      </c>
      <c r="K643" s="731">
        <v>8390.4</v>
      </c>
      <c r="L643" s="731">
        <v>1</v>
      </c>
      <c r="M643" s="731">
        <v>8390.4</v>
      </c>
      <c r="N643" s="731">
        <v>1</v>
      </c>
      <c r="O643" s="731">
        <v>8390.4</v>
      </c>
      <c r="P643" s="745">
        <v>1</v>
      </c>
      <c r="Q643" s="732">
        <v>8390.4</v>
      </c>
    </row>
    <row r="644" spans="1:17" ht="14.4" customHeight="1" x14ac:dyDescent="0.3">
      <c r="A644" s="726" t="s">
        <v>569</v>
      </c>
      <c r="B644" s="727" t="s">
        <v>5586</v>
      </c>
      <c r="C644" s="727" t="s">
        <v>5764</v>
      </c>
      <c r="D644" s="727" t="s">
        <v>6622</v>
      </c>
      <c r="E644" s="727" t="s">
        <v>6623</v>
      </c>
      <c r="F644" s="731"/>
      <c r="G644" s="731"/>
      <c r="H644" s="731"/>
      <c r="I644" s="731"/>
      <c r="J644" s="731">
        <v>1</v>
      </c>
      <c r="K644" s="731">
        <v>1696.53</v>
      </c>
      <c r="L644" s="731">
        <v>1</v>
      </c>
      <c r="M644" s="731">
        <v>1696.53</v>
      </c>
      <c r="N644" s="731"/>
      <c r="O644" s="731"/>
      <c r="P644" s="745"/>
      <c r="Q644" s="732"/>
    </row>
    <row r="645" spans="1:17" ht="14.4" customHeight="1" x14ac:dyDescent="0.3">
      <c r="A645" s="726" t="s">
        <v>569</v>
      </c>
      <c r="B645" s="727" t="s">
        <v>5586</v>
      </c>
      <c r="C645" s="727" t="s">
        <v>5764</v>
      </c>
      <c r="D645" s="727" t="s">
        <v>6624</v>
      </c>
      <c r="E645" s="727" t="s">
        <v>6625</v>
      </c>
      <c r="F645" s="731"/>
      <c r="G645" s="731"/>
      <c r="H645" s="731"/>
      <c r="I645" s="731"/>
      <c r="J645" s="731">
        <v>1</v>
      </c>
      <c r="K645" s="731">
        <v>12224.95</v>
      </c>
      <c r="L645" s="731">
        <v>1</v>
      </c>
      <c r="M645" s="731">
        <v>12224.95</v>
      </c>
      <c r="N645" s="731"/>
      <c r="O645" s="731"/>
      <c r="P645" s="745"/>
      <c r="Q645" s="732"/>
    </row>
    <row r="646" spans="1:17" ht="14.4" customHeight="1" x14ac:dyDescent="0.3">
      <c r="A646" s="726" t="s">
        <v>569</v>
      </c>
      <c r="B646" s="727" t="s">
        <v>5586</v>
      </c>
      <c r="C646" s="727" t="s">
        <v>5764</v>
      </c>
      <c r="D646" s="727" t="s">
        <v>6626</v>
      </c>
      <c r="E646" s="727" t="s">
        <v>6627</v>
      </c>
      <c r="F646" s="731"/>
      <c r="G646" s="731"/>
      <c r="H646" s="731"/>
      <c r="I646" s="731"/>
      <c r="J646" s="731">
        <v>9</v>
      </c>
      <c r="K646" s="731">
        <v>5745.6</v>
      </c>
      <c r="L646" s="731">
        <v>1</v>
      </c>
      <c r="M646" s="731">
        <v>638.40000000000009</v>
      </c>
      <c r="N646" s="731"/>
      <c r="O646" s="731"/>
      <c r="P646" s="745"/>
      <c r="Q646" s="732"/>
    </row>
    <row r="647" spans="1:17" ht="14.4" customHeight="1" x14ac:dyDescent="0.3">
      <c r="A647" s="726" t="s">
        <v>569</v>
      </c>
      <c r="B647" s="727" t="s">
        <v>5586</v>
      </c>
      <c r="C647" s="727" t="s">
        <v>5764</v>
      </c>
      <c r="D647" s="727" t="s">
        <v>6628</v>
      </c>
      <c r="E647" s="727" t="s">
        <v>6558</v>
      </c>
      <c r="F647" s="731"/>
      <c r="G647" s="731"/>
      <c r="H647" s="731"/>
      <c r="I647" s="731"/>
      <c r="J647" s="731">
        <v>2</v>
      </c>
      <c r="K647" s="731">
        <v>642.79999999999995</v>
      </c>
      <c r="L647" s="731">
        <v>1</v>
      </c>
      <c r="M647" s="731">
        <v>321.39999999999998</v>
      </c>
      <c r="N647" s="731"/>
      <c r="O647" s="731"/>
      <c r="P647" s="745"/>
      <c r="Q647" s="732"/>
    </row>
    <row r="648" spans="1:17" ht="14.4" customHeight="1" x14ac:dyDescent="0.3">
      <c r="A648" s="726" t="s">
        <v>569</v>
      </c>
      <c r="B648" s="727" t="s">
        <v>5586</v>
      </c>
      <c r="C648" s="727" t="s">
        <v>5764</v>
      </c>
      <c r="D648" s="727" t="s">
        <v>6629</v>
      </c>
      <c r="E648" s="727" t="s">
        <v>6630</v>
      </c>
      <c r="F648" s="731"/>
      <c r="G648" s="731"/>
      <c r="H648" s="731"/>
      <c r="I648" s="731"/>
      <c r="J648" s="731">
        <v>1</v>
      </c>
      <c r="K648" s="731">
        <v>10170.870000000001</v>
      </c>
      <c r="L648" s="731">
        <v>1</v>
      </c>
      <c r="M648" s="731">
        <v>10170.870000000001</v>
      </c>
      <c r="N648" s="731">
        <v>3</v>
      </c>
      <c r="O648" s="731">
        <v>30512.61</v>
      </c>
      <c r="P648" s="745">
        <v>3</v>
      </c>
      <c r="Q648" s="732">
        <v>10170.870000000001</v>
      </c>
    </row>
    <row r="649" spans="1:17" ht="14.4" customHeight="1" x14ac:dyDescent="0.3">
      <c r="A649" s="726" t="s">
        <v>569</v>
      </c>
      <c r="B649" s="727" t="s">
        <v>5586</v>
      </c>
      <c r="C649" s="727" t="s">
        <v>5764</v>
      </c>
      <c r="D649" s="727" t="s">
        <v>6631</v>
      </c>
      <c r="E649" s="727" t="s">
        <v>6632</v>
      </c>
      <c r="F649" s="731"/>
      <c r="G649" s="731"/>
      <c r="H649" s="731"/>
      <c r="I649" s="731"/>
      <c r="J649" s="731">
        <v>1</v>
      </c>
      <c r="K649" s="731">
        <v>19743.759999999998</v>
      </c>
      <c r="L649" s="731">
        <v>1</v>
      </c>
      <c r="M649" s="731">
        <v>19743.759999999998</v>
      </c>
      <c r="N649" s="731"/>
      <c r="O649" s="731"/>
      <c r="P649" s="745"/>
      <c r="Q649" s="732"/>
    </row>
    <row r="650" spans="1:17" ht="14.4" customHeight="1" x14ac:dyDescent="0.3">
      <c r="A650" s="726" t="s">
        <v>569</v>
      </c>
      <c r="B650" s="727" t="s">
        <v>5586</v>
      </c>
      <c r="C650" s="727" t="s">
        <v>5764</v>
      </c>
      <c r="D650" s="727" t="s">
        <v>6633</v>
      </c>
      <c r="E650" s="727" t="s">
        <v>6634</v>
      </c>
      <c r="F650" s="731"/>
      <c r="G650" s="731"/>
      <c r="H650" s="731"/>
      <c r="I650" s="731"/>
      <c r="J650" s="731">
        <v>1</v>
      </c>
      <c r="K650" s="731">
        <v>5470.86</v>
      </c>
      <c r="L650" s="731">
        <v>1</v>
      </c>
      <c r="M650" s="731">
        <v>5470.86</v>
      </c>
      <c r="N650" s="731">
        <v>1</v>
      </c>
      <c r="O650" s="731">
        <v>5470.86</v>
      </c>
      <c r="P650" s="745">
        <v>1</v>
      </c>
      <c r="Q650" s="732">
        <v>5470.86</v>
      </c>
    </row>
    <row r="651" spans="1:17" ht="14.4" customHeight="1" x14ac:dyDescent="0.3">
      <c r="A651" s="726" t="s">
        <v>569</v>
      </c>
      <c r="B651" s="727" t="s">
        <v>5586</v>
      </c>
      <c r="C651" s="727" t="s">
        <v>5764</v>
      </c>
      <c r="D651" s="727" t="s">
        <v>6635</v>
      </c>
      <c r="E651" s="727" t="s">
        <v>6636</v>
      </c>
      <c r="F651" s="731"/>
      <c r="G651" s="731"/>
      <c r="H651" s="731"/>
      <c r="I651" s="731"/>
      <c r="J651" s="731">
        <v>1</v>
      </c>
      <c r="K651" s="731">
        <v>471.96</v>
      </c>
      <c r="L651" s="731">
        <v>1</v>
      </c>
      <c r="M651" s="731">
        <v>471.96</v>
      </c>
      <c r="N651" s="731">
        <v>3</v>
      </c>
      <c r="O651" s="731">
        <v>1415.8799999999999</v>
      </c>
      <c r="P651" s="745">
        <v>3</v>
      </c>
      <c r="Q651" s="732">
        <v>471.96</v>
      </c>
    </row>
    <row r="652" spans="1:17" ht="14.4" customHeight="1" x14ac:dyDescent="0.3">
      <c r="A652" s="726" t="s">
        <v>569</v>
      </c>
      <c r="B652" s="727" t="s">
        <v>5586</v>
      </c>
      <c r="C652" s="727" t="s">
        <v>5764</v>
      </c>
      <c r="D652" s="727" t="s">
        <v>6637</v>
      </c>
      <c r="E652" s="727" t="s">
        <v>6638</v>
      </c>
      <c r="F652" s="731"/>
      <c r="G652" s="731"/>
      <c r="H652" s="731"/>
      <c r="I652" s="731"/>
      <c r="J652" s="731">
        <v>1</v>
      </c>
      <c r="K652" s="731">
        <v>615.6</v>
      </c>
      <c r="L652" s="731">
        <v>1</v>
      </c>
      <c r="M652" s="731">
        <v>615.6</v>
      </c>
      <c r="N652" s="731"/>
      <c r="O652" s="731"/>
      <c r="P652" s="745"/>
      <c r="Q652" s="732"/>
    </row>
    <row r="653" spans="1:17" ht="14.4" customHeight="1" x14ac:dyDescent="0.3">
      <c r="A653" s="726" t="s">
        <v>569</v>
      </c>
      <c r="B653" s="727" t="s">
        <v>5586</v>
      </c>
      <c r="C653" s="727" t="s">
        <v>5764</v>
      </c>
      <c r="D653" s="727" t="s">
        <v>6639</v>
      </c>
      <c r="E653" s="727" t="s">
        <v>6135</v>
      </c>
      <c r="F653" s="731"/>
      <c r="G653" s="731"/>
      <c r="H653" s="731"/>
      <c r="I653" s="731"/>
      <c r="J653" s="731">
        <v>1</v>
      </c>
      <c r="K653" s="731">
        <v>14193</v>
      </c>
      <c r="L653" s="731">
        <v>1</v>
      </c>
      <c r="M653" s="731">
        <v>14193</v>
      </c>
      <c r="N653" s="731"/>
      <c r="O653" s="731"/>
      <c r="P653" s="745"/>
      <c r="Q653" s="732"/>
    </row>
    <row r="654" spans="1:17" ht="14.4" customHeight="1" x14ac:dyDescent="0.3">
      <c r="A654" s="726" t="s">
        <v>569</v>
      </c>
      <c r="B654" s="727" t="s">
        <v>5586</v>
      </c>
      <c r="C654" s="727" t="s">
        <v>5764</v>
      </c>
      <c r="D654" s="727" t="s">
        <v>6640</v>
      </c>
      <c r="E654" s="727" t="s">
        <v>6641</v>
      </c>
      <c r="F654" s="731"/>
      <c r="G654" s="731"/>
      <c r="H654" s="731"/>
      <c r="I654" s="731"/>
      <c r="J654" s="731">
        <v>3</v>
      </c>
      <c r="K654" s="731">
        <v>2294.4899999999998</v>
      </c>
      <c r="L654" s="731">
        <v>1</v>
      </c>
      <c r="M654" s="731">
        <v>764.82999999999993</v>
      </c>
      <c r="N654" s="731">
        <v>4</v>
      </c>
      <c r="O654" s="731">
        <v>3059.32</v>
      </c>
      <c r="P654" s="745">
        <v>1.3333333333333335</v>
      </c>
      <c r="Q654" s="732">
        <v>764.83</v>
      </c>
    </row>
    <row r="655" spans="1:17" ht="14.4" customHeight="1" x14ac:dyDescent="0.3">
      <c r="A655" s="726" t="s">
        <v>569</v>
      </c>
      <c r="B655" s="727" t="s">
        <v>5586</v>
      </c>
      <c r="C655" s="727" t="s">
        <v>5764</v>
      </c>
      <c r="D655" s="727" t="s">
        <v>6642</v>
      </c>
      <c r="E655" s="727" t="s">
        <v>6643</v>
      </c>
      <c r="F655" s="731"/>
      <c r="G655" s="731"/>
      <c r="H655" s="731"/>
      <c r="I655" s="731"/>
      <c r="J655" s="731">
        <v>2</v>
      </c>
      <c r="K655" s="731">
        <v>1846.4</v>
      </c>
      <c r="L655" s="731">
        <v>1</v>
      </c>
      <c r="M655" s="731">
        <v>923.2</v>
      </c>
      <c r="N655" s="731"/>
      <c r="O655" s="731"/>
      <c r="P655" s="745"/>
      <c r="Q655" s="732"/>
    </row>
    <row r="656" spans="1:17" ht="14.4" customHeight="1" x14ac:dyDescent="0.3">
      <c r="A656" s="726" t="s">
        <v>569</v>
      </c>
      <c r="B656" s="727" t="s">
        <v>5586</v>
      </c>
      <c r="C656" s="727" t="s">
        <v>5764</v>
      </c>
      <c r="D656" s="727" t="s">
        <v>6644</v>
      </c>
      <c r="E656" s="727" t="s">
        <v>6645</v>
      </c>
      <c r="F656" s="731"/>
      <c r="G656" s="731"/>
      <c r="H656" s="731"/>
      <c r="I656" s="731"/>
      <c r="J656" s="731"/>
      <c r="K656" s="731"/>
      <c r="L656" s="731"/>
      <c r="M656" s="731"/>
      <c r="N656" s="731">
        <v>8</v>
      </c>
      <c r="O656" s="731">
        <v>23515.679999999997</v>
      </c>
      <c r="P656" s="745"/>
      <c r="Q656" s="732">
        <v>2939.4599999999996</v>
      </c>
    </row>
    <row r="657" spans="1:17" ht="14.4" customHeight="1" x14ac:dyDescent="0.3">
      <c r="A657" s="726" t="s">
        <v>569</v>
      </c>
      <c r="B657" s="727" t="s">
        <v>5586</v>
      </c>
      <c r="C657" s="727" t="s">
        <v>5764</v>
      </c>
      <c r="D657" s="727" t="s">
        <v>6646</v>
      </c>
      <c r="E657" s="727" t="s">
        <v>6647</v>
      </c>
      <c r="F657" s="731"/>
      <c r="G657" s="731"/>
      <c r="H657" s="731"/>
      <c r="I657" s="731"/>
      <c r="J657" s="731"/>
      <c r="K657" s="731"/>
      <c r="L657" s="731"/>
      <c r="M657" s="731"/>
      <c r="N657" s="731">
        <v>1</v>
      </c>
      <c r="O657" s="731">
        <v>291.22000000000003</v>
      </c>
      <c r="P657" s="745"/>
      <c r="Q657" s="732">
        <v>291.22000000000003</v>
      </c>
    </row>
    <row r="658" spans="1:17" ht="14.4" customHeight="1" x14ac:dyDescent="0.3">
      <c r="A658" s="726" t="s">
        <v>569</v>
      </c>
      <c r="B658" s="727" t="s">
        <v>5586</v>
      </c>
      <c r="C658" s="727" t="s">
        <v>5764</v>
      </c>
      <c r="D658" s="727" t="s">
        <v>6648</v>
      </c>
      <c r="E658" s="727" t="s">
        <v>6649</v>
      </c>
      <c r="F658" s="731"/>
      <c r="G658" s="731"/>
      <c r="H658" s="731"/>
      <c r="I658" s="731"/>
      <c r="J658" s="731"/>
      <c r="K658" s="731"/>
      <c r="L658" s="731"/>
      <c r="M658" s="731"/>
      <c r="N658" s="731">
        <v>1</v>
      </c>
      <c r="O658" s="731">
        <v>1728.65</v>
      </c>
      <c r="P658" s="745"/>
      <c r="Q658" s="732">
        <v>1728.65</v>
      </c>
    </row>
    <row r="659" spans="1:17" ht="14.4" customHeight="1" x14ac:dyDescent="0.3">
      <c r="A659" s="726" t="s">
        <v>569</v>
      </c>
      <c r="B659" s="727" t="s">
        <v>5586</v>
      </c>
      <c r="C659" s="727" t="s">
        <v>5764</v>
      </c>
      <c r="D659" s="727" t="s">
        <v>6650</v>
      </c>
      <c r="E659" s="727" t="s">
        <v>6651</v>
      </c>
      <c r="F659" s="731"/>
      <c r="G659" s="731"/>
      <c r="H659" s="731"/>
      <c r="I659" s="731"/>
      <c r="J659" s="731"/>
      <c r="K659" s="731"/>
      <c r="L659" s="731"/>
      <c r="M659" s="731"/>
      <c r="N659" s="731">
        <v>6</v>
      </c>
      <c r="O659" s="731">
        <v>40448.28</v>
      </c>
      <c r="P659" s="745"/>
      <c r="Q659" s="732">
        <v>6741.38</v>
      </c>
    </row>
    <row r="660" spans="1:17" ht="14.4" customHeight="1" x14ac:dyDescent="0.3">
      <c r="A660" s="726" t="s">
        <v>569</v>
      </c>
      <c r="B660" s="727" t="s">
        <v>5586</v>
      </c>
      <c r="C660" s="727" t="s">
        <v>5764</v>
      </c>
      <c r="D660" s="727" t="s">
        <v>6652</v>
      </c>
      <c r="E660" s="727" t="s">
        <v>6653</v>
      </c>
      <c r="F660" s="731"/>
      <c r="G660" s="731"/>
      <c r="H660" s="731"/>
      <c r="I660" s="731"/>
      <c r="J660" s="731"/>
      <c r="K660" s="731"/>
      <c r="L660" s="731"/>
      <c r="M660" s="731"/>
      <c r="N660" s="731">
        <v>1</v>
      </c>
      <c r="O660" s="731">
        <v>2035.4</v>
      </c>
      <c r="P660" s="745"/>
      <c r="Q660" s="732">
        <v>2035.4</v>
      </c>
    </row>
    <row r="661" spans="1:17" ht="14.4" customHeight="1" x14ac:dyDescent="0.3">
      <c r="A661" s="726" t="s">
        <v>569</v>
      </c>
      <c r="B661" s="727" t="s">
        <v>5586</v>
      </c>
      <c r="C661" s="727" t="s">
        <v>5764</v>
      </c>
      <c r="D661" s="727" t="s">
        <v>6654</v>
      </c>
      <c r="E661" s="727" t="s">
        <v>6655</v>
      </c>
      <c r="F661" s="731"/>
      <c r="G661" s="731"/>
      <c r="H661" s="731"/>
      <c r="I661" s="731"/>
      <c r="J661" s="731"/>
      <c r="K661" s="731"/>
      <c r="L661" s="731"/>
      <c r="M661" s="731"/>
      <c r="N661" s="731">
        <v>2</v>
      </c>
      <c r="O661" s="731">
        <v>6657.6</v>
      </c>
      <c r="P661" s="745"/>
      <c r="Q661" s="732">
        <v>3328.8</v>
      </c>
    </row>
    <row r="662" spans="1:17" ht="14.4" customHeight="1" x14ac:dyDescent="0.3">
      <c r="A662" s="726" t="s">
        <v>569</v>
      </c>
      <c r="B662" s="727" t="s">
        <v>5586</v>
      </c>
      <c r="C662" s="727" t="s">
        <v>5764</v>
      </c>
      <c r="D662" s="727" t="s">
        <v>6656</v>
      </c>
      <c r="E662" s="727" t="s">
        <v>6657</v>
      </c>
      <c r="F662" s="731"/>
      <c r="G662" s="731"/>
      <c r="H662" s="731"/>
      <c r="I662" s="731"/>
      <c r="J662" s="731"/>
      <c r="K662" s="731"/>
      <c r="L662" s="731"/>
      <c r="M662" s="731"/>
      <c r="N662" s="731">
        <v>2</v>
      </c>
      <c r="O662" s="731">
        <v>2723.56</v>
      </c>
      <c r="P662" s="745"/>
      <c r="Q662" s="732">
        <v>1361.78</v>
      </c>
    </row>
    <row r="663" spans="1:17" ht="14.4" customHeight="1" x14ac:dyDescent="0.3">
      <c r="A663" s="726" t="s">
        <v>569</v>
      </c>
      <c r="B663" s="727" t="s">
        <v>5586</v>
      </c>
      <c r="C663" s="727" t="s">
        <v>5764</v>
      </c>
      <c r="D663" s="727" t="s">
        <v>6658</v>
      </c>
      <c r="E663" s="727" t="s">
        <v>6659</v>
      </c>
      <c r="F663" s="731"/>
      <c r="G663" s="731"/>
      <c r="H663" s="731"/>
      <c r="I663" s="731"/>
      <c r="J663" s="731"/>
      <c r="K663" s="731"/>
      <c r="L663" s="731"/>
      <c r="M663" s="731"/>
      <c r="N663" s="731">
        <v>1</v>
      </c>
      <c r="O663" s="731">
        <v>2999.24</v>
      </c>
      <c r="P663" s="745"/>
      <c r="Q663" s="732">
        <v>2999.24</v>
      </c>
    </row>
    <row r="664" spans="1:17" ht="14.4" customHeight="1" x14ac:dyDescent="0.3">
      <c r="A664" s="726" t="s">
        <v>569</v>
      </c>
      <c r="B664" s="727" t="s">
        <v>5586</v>
      </c>
      <c r="C664" s="727" t="s">
        <v>5764</v>
      </c>
      <c r="D664" s="727" t="s">
        <v>6660</v>
      </c>
      <c r="E664" s="727" t="s">
        <v>6661</v>
      </c>
      <c r="F664" s="731"/>
      <c r="G664" s="731"/>
      <c r="H664" s="731"/>
      <c r="I664" s="731"/>
      <c r="J664" s="731"/>
      <c r="K664" s="731"/>
      <c r="L664" s="731"/>
      <c r="M664" s="731"/>
      <c r="N664" s="731">
        <v>1</v>
      </c>
      <c r="O664" s="731">
        <v>307.8</v>
      </c>
      <c r="P664" s="745"/>
      <c r="Q664" s="732">
        <v>307.8</v>
      </c>
    </row>
    <row r="665" spans="1:17" ht="14.4" customHeight="1" x14ac:dyDescent="0.3">
      <c r="A665" s="726" t="s">
        <v>569</v>
      </c>
      <c r="B665" s="727" t="s">
        <v>5586</v>
      </c>
      <c r="C665" s="727" t="s">
        <v>5764</v>
      </c>
      <c r="D665" s="727" t="s">
        <v>6662</v>
      </c>
      <c r="E665" s="727" t="s">
        <v>6663</v>
      </c>
      <c r="F665" s="731"/>
      <c r="G665" s="731"/>
      <c r="H665" s="731"/>
      <c r="I665" s="731"/>
      <c r="J665" s="731"/>
      <c r="K665" s="731"/>
      <c r="L665" s="731"/>
      <c r="M665" s="731"/>
      <c r="N665" s="731">
        <v>1</v>
      </c>
      <c r="O665" s="731">
        <v>45665.29</v>
      </c>
      <c r="P665" s="745"/>
      <c r="Q665" s="732">
        <v>45665.29</v>
      </c>
    </row>
    <row r="666" spans="1:17" ht="14.4" customHeight="1" x14ac:dyDescent="0.3">
      <c r="A666" s="726" t="s">
        <v>569</v>
      </c>
      <c r="B666" s="727" t="s">
        <v>5586</v>
      </c>
      <c r="C666" s="727" t="s">
        <v>5764</v>
      </c>
      <c r="D666" s="727" t="s">
        <v>6664</v>
      </c>
      <c r="E666" s="727" t="s">
        <v>6665</v>
      </c>
      <c r="F666" s="731"/>
      <c r="G666" s="731"/>
      <c r="H666" s="731"/>
      <c r="I666" s="731"/>
      <c r="J666" s="731"/>
      <c r="K666" s="731"/>
      <c r="L666" s="731"/>
      <c r="M666" s="731"/>
      <c r="N666" s="731">
        <v>7</v>
      </c>
      <c r="O666" s="731">
        <v>27288.66</v>
      </c>
      <c r="P666" s="745"/>
      <c r="Q666" s="732">
        <v>3898.38</v>
      </c>
    </row>
    <row r="667" spans="1:17" ht="14.4" customHeight="1" x14ac:dyDescent="0.3">
      <c r="A667" s="726" t="s">
        <v>569</v>
      </c>
      <c r="B667" s="727" t="s">
        <v>5586</v>
      </c>
      <c r="C667" s="727" t="s">
        <v>5764</v>
      </c>
      <c r="D667" s="727" t="s">
        <v>6666</v>
      </c>
      <c r="E667" s="727" t="s">
        <v>6663</v>
      </c>
      <c r="F667" s="731"/>
      <c r="G667" s="731"/>
      <c r="H667" s="731"/>
      <c r="I667" s="731"/>
      <c r="J667" s="731"/>
      <c r="K667" s="731"/>
      <c r="L667" s="731"/>
      <c r="M667" s="731"/>
      <c r="N667" s="731">
        <v>1</v>
      </c>
      <c r="O667" s="731">
        <v>35675.78</v>
      </c>
      <c r="P667" s="745"/>
      <c r="Q667" s="732">
        <v>35675.78</v>
      </c>
    </row>
    <row r="668" spans="1:17" ht="14.4" customHeight="1" x14ac:dyDescent="0.3">
      <c r="A668" s="726" t="s">
        <v>569</v>
      </c>
      <c r="B668" s="727" t="s">
        <v>5586</v>
      </c>
      <c r="C668" s="727" t="s">
        <v>5764</v>
      </c>
      <c r="D668" s="727" t="s">
        <v>6667</v>
      </c>
      <c r="E668" s="727" t="s">
        <v>6668</v>
      </c>
      <c r="F668" s="731"/>
      <c r="G668" s="731"/>
      <c r="H668" s="731"/>
      <c r="I668" s="731"/>
      <c r="J668" s="731"/>
      <c r="K668" s="731"/>
      <c r="L668" s="731"/>
      <c r="M668" s="731"/>
      <c r="N668" s="731">
        <v>4</v>
      </c>
      <c r="O668" s="731">
        <v>11012.4</v>
      </c>
      <c r="P668" s="745"/>
      <c r="Q668" s="732">
        <v>2753.1</v>
      </c>
    </row>
    <row r="669" spans="1:17" ht="14.4" customHeight="1" x14ac:dyDescent="0.3">
      <c r="A669" s="726" t="s">
        <v>569</v>
      </c>
      <c r="B669" s="727" t="s">
        <v>5586</v>
      </c>
      <c r="C669" s="727" t="s">
        <v>5764</v>
      </c>
      <c r="D669" s="727" t="s">
        <v>6669</v>
      </c>
      <c r="E669" s="727" t="s">
        <v>6670</v>
      </c>
      <c r="F669" s="731"/>
      <c r="G669" s="731"/>
      <c r="H669" s="731"/>
      <c r="I669" s="731"/>
      <c r="J669" s="731"/>
      <c r="K669" s="731"/>
      <c r="L669" s="731"/>
      <c r="M669" s="731"/>
      <c r="N669" s="731">
        <v>1</v>
      </c>
      <c r="O669" s="731">
        <v>6882.15</v>
      </c>
      <c r="P669" s="745"/>
      <c r="Q669" s="732">
        <v>6882.15</v>
      </c>
    </row>
    <row r="670" spans="1:17" ht="14.4" customHeight="1" x14ac:dyDescent="0.3">
      <c r="A670" s="726" t="s">
        <v>569</v>
      </c>
      <c r="B670" s="727" t="s">
        <v>5586</v>
      </c>
      <c r="C670" s="727" t="s">
        <v>5764</v>
      </c>
      <c r="D670" s="727" t="s">
        <v>6671</v>
      </c>
      <c r="E670" s="727" t="s">
        <v>6672</v>
      </c>
      <c r="F670" s="731"/>
      <c r="G670" s="731"/>
      <c r="H670" s="731"/>
      <c r="I670" s="731"/>
      <c r="J670" s="731"/>
      <c r="K670" s="731"/>
      <c r="L670" s="731"/>
      <c r="M670" s="731"/>
      <c r="N670" s="731">
        <v>21</v>
      </c>
      <c r="O670" s="731">
        <v>24949.89</v>
      </c>
      <c r="P670" s="745"/>
      <c r="Q670" s="732">
        <v>1188.0899999999999</v>
      </c>
    </row>
    <row r="671" spans="1:17" ht="14.4" customHeight="1" x14ac:dyDescent="0.3">
      <c r="A671" s="726" t="s">
        <v>569</v>
      </c>
      <c r="B671" s="727" t="s">
        <v>5586</v>
      </c>
      <c r="C671" s="727" t="s">
        <v>5764</v>
      </c>
      <c r="D671" s="727" t="s">
        <v>6673</v>
      </c>
      <c r="E671" s="727" t="s">
        <v>6674</v>
      </c>
      <c r="F671" s="731"/>
      <c r="G671" s="731"/>
      <c r="H671" s="731"/>
      <c r="I671" s="731"/>
      <c r="J671" s="731"/>
      <c r="K671" s="731"/>
      <c r="L671" s="731"/>
      <c r="M671" s="731"/>
      <c r="N671" s="731">
        <v>48</v>
      </c>
      <c r="O671" s="731">
        <v>38780.639999999999</v>
      </c>
      <c r="P671" s="745"/>
      <c r="Q671" s="732">
        <v>807.93</v>
      </c>
    </row>
    <row r="672" spans="1:17" ht="14.4" customHeight="1" x14ac:dyDescent="0.3">
      <c r="A672" s="726" t="s">
        <v>569</v>
      </c>
      <c r="B672" s="727" t="s">
        <v>5586</v>
      </c>
      <c r="C672" s="727" t="s">
        <v>5764</v>
      </c>
      <c r="D672" s="727" t="s">
        <v>6675</v>
      </c>
      <c r="E672" s="727" t="s">
        <v>6676</v>
      </c>
      <c r="F672" s="731"/>
      <c r="G672" s="731"/>
      <c r="H672" s="731"/>
      <c r="I672" s="731"/>
      <c r="J672" s="731"/>
      <c r="K672" s="731"/>
      <c r="L672" s="731"/>
      <c r="M672" s="731"/>
      <c r="N672" s="731">
        <v>2</v>
      </c>
      <c r="O672" s="731">
        <v>11868</v>
      </c>
      <c r="P672" s="745"/>
      <c r="Q672" s="732">
        <v>5934</v>
      </c>
    </row>
    <row r="673" spans="1:17" ht="14.4" customHeight="1" x14ac:dyDescent="0.3">
      <c r="A673" s="726" t="s">
        <v>569</v>
      </c>
      <c r="B673" s="727" t="s">
        <v>5586</v>
      </c>
      <c r="C673" s="727" t="s">
        <v>5764</v>
      </c>
      <c r="D673" s="727" t="s">
        <v>6677</v>
      </c>
      <c r="E673" s="727" t="s">
        <v>6678</v>
      </c>
      <c r="F673" s="731"/>
      <c r="G673" s="731"/>
      <c r="H673" s="731"/>
      <c r="I673" s="731"/>
      <c r="J673" s="731"/>
      <c r="K673" s="731"/>
      <c r="L673" s="731"/>
      <c r="M673" s="731"/>
      <c r="N673" s="731">
        <v>6</v>
      </c>
      <c r="O673" s="731">
        <v>17621.699999999997</v>
      </c>
      <c r="P673" s="745"/>
      <c r="Q673" s="732">
        <v>2936.9499999999994</v>
      </c>
    </row>
    <row r="674" spans="1:17" ht="14.4" customHeight="1" x14ac:dyDescent="0.3">
      <c r="A674" s="726" t="s">
        <v>569</v>
      </c>
      <c r="B674" s="727" t="s">
        <v>5586</v>
      </c>
      <c r="C674" s="727" t="s">
        <v>5764</v>
      </c>
      <c r="D674" s="727" t="s">
        <v>6679</v>
      </c>
      <c r="E674" s="727" t="s">
        <v>6670</v>
      </c>
      <c r="F674" s="731"/>
      <c r="G674" s="731"/>
      <c r="H674" s="731"/>
      <c r="I674" s="731"/>
      <c r="J674" s="731"/>
      <c r="K674" s="731"/>
      <c r="L674" s="731"/>
      <c r="M674" s="731"/>
      <c r="N674" s="731">
        <v>1</v>
      </c>
      <c r="O674" s="731">
        <v>5704.49</v>
      </c>
      <c r="P674" s="745"/>
      <c r="Q674" s="732">
        <v>5704.49</v>
      </c>
    </row>
    <row r="675" spans="1:17" ht="14.4" customHeight="1" x14ac:dyDescent="0.3">
      <c r="A675" s="726" t="s">
        <v>569</v>
      </c>
      <c r="B675" s="727" t="s">
        <v>5586</v>
      </c>
      <c r="C675" s="727" t="s">
        <v>5764</v>
      </c>
      <c r="D675" s="727" t="s">
        <v>6680</v>
      </c>
      <c r="E675" s="727" t="s">
        <v>6439</v>
      </c>
      <c r="F675" s="731"/>
      <c r="G675" s="731"/>
      <c r="H675" s="731"/>
      <c r="I675" s="731"/>
      <c r="J675" s="731"/>
      <c r="K675" s="731"/>
      <c r="L675" s="731"/>
      <c r="M675" s="731"/>
      <c r="N675" s="731">
        <v>64</v>
      </c>
      <c r="O675" s="731">
        <v>18249.599999999999</v>
      </c>
      <c r="P675" s="745"/>
      <c r="Q675" s="732">
        <v>285.14999999999998</v>
      </c>
    </row>
    <row r="676" spans="1:17" ht="14.4" customHeight="1" x14ac:dyDescent="0.3">
      <c r="A676" s="726" t="s">
        <v>569</v>
      </c>
      <c r="B676" s="727" t="s">
        <v>5586</v>
      </c>
      <c r="C676" s="727" t="s">
        <v>5764</v>
      </c>
      <c r="D676" s="727" t="s">
        <v>6681</v>
      </c>
      <c r="E676" s="727" t="s">
        <v>6093</v>
      </c>
      <c r="F676" s="731"/>
      <c r="G676" s="731"/>
      <c r="H676" s="731"/>
      <c r="I676" s="731"/>
      <c r="J676" s="731"/>
      <c r="K676" s="731"/>
      <c r="L676" s="731"/>
      <c r="M676" s="731"/>
      <c r="N676" s="731">
        <v>1</v>
      </c>
      <c r="O676" s="731">
        <v>207.27</v>
      </c>
      <c r="P676" s="745"/>
      <c r="Q676" s="732">
        <v>207.27</v>
      </c>
    </row>
    <row r="677" spans="1:17" ht="14.4" customHeight="1" x14ac:dyDescent="0.3">
      <c r="A677" s="726" t="s">
        <v>569</v>
      </c>
      <c r="B677" s="727" t="s">
        <v>5586</v>
      </c>
      <c r="C677" s="727" t="s">
        <v>5764</v>
      </c>
      <c r="D677" s="727" t="s">
        <v>6682</v>
      </c>
      <c r="E677" s="727" t="s">
        <v>6683</v>
      </c>
      <c r="F677" s="731"/>
      <c r="G677" s="731"/>
      <c r="H677" s="731"/>
      <c r="I677" s="731"/>
      <c r="J677" s="731"/>
      <c r="K677" s="731"/>
      <c r="L677" s="731"/>
      <c r="M677" s="731"/>
      <c r="N677" s="731">
        <v>1</v>
      </c>
      <c r="O677" s="731">
        <v>5641.96</v>
      </c>
      <c r="P677" s="745"/>
      <c r="Q677" s="732">
        <v>5641.96</v>
      </c>
    </row>
    <row r="678" spans="1:17" ht="14.4" customHeight="1" x14ac:dyDescent="0.3">
      <c r="A678" s="726" t="s">
        <v>569</v>
      </c>
      <c r="B678" s="727" t="s">
        <v>5586</v>
      </c>
      <c r="C678" s="727" t="s">
        <v>5764</v>
      </c>
      <c r="D678" s="727" t="s">
        <v>6684</v>
      </c>
      <c r="E678" s="727" t="s">
        <v>6149</v>
      </c>
      <c r="F678" s="731"/>
      <c r="G678" s="731"/>
      <c r="H678" s="731"/>
      <c r="I678" s="731"/>
      <c r="J678" s="731"/>
      <c r="K678" s="731"/>
      <c r="L678" s="731"/>
      <c r="M678" s="731"/>
      <c r="N678" s="731">
        <v>1</v>
      </c>
      <c r="O678" s="731">
        <v>1475.78</v>
      </c>
      <c r="P678" s="745"/>
      <c r="Q678" s="732">
        <v>1475.78</v>
      </c>
    </row>
    <row r="679" spans="1:17" ht="14.4" customHeight="1" x14ac:dyDescent="0.3">
      <c r="A679" s="726" t="s">
        <v>569</v>
      </c>
      <c r="B679" s="727" t="s">
        <v>5586</v>
      </c>
      <c r="C679" s="727" t="s">
        <v>5764</v>
      </c>
      <c r="D679" s="727" t="s">
        <v>6685</v>
      </c>
      <c r="E679" s="727" t="s">
        <v>6686</v>
      </c>
      <c r="F679" s="731"/>
      <c r="G679" s="731"/>
      <c r="H679" s="731"/>
      <c r="I679" s="731"/>
      <c r="J679" s="731"/>
      <c r="K679" s="731"/>
      <c r="L679" s="731"/>
      <c r="M679" s="731"/>
      <c r="N679" s="731">
        <v>1</v>
      </c>
      <c r="O679" s="731">
        <v>9259.91</v>
      </c>
      <c r="P679" s="745"/>
      <c r="Q679" s="732">
        <v>9259.91</v>
      </c>
    </row>
    <row r="680" spans="1:17" ht="14.4" customHeight="1" x14ac:dyDescent="0.3">
      <c r="A680" s="726" t="s">
        <v>569</v>
      </c>
      <c r="B680" s="727" t="s">
        <v>5586</v>
      </c>
      <c r="C680" s="727" t="s">
        <v>5764</v>
      </c>
      <c r="D680" s="727" t="s">
        <v>6687</v>
      </c>
      <c r="E680" s="727" t="s">
        <v>6153</v>
      </c>
      <c r="F680" s="731"/>
      <c r="G680" s="731"/>
      <c r="H680" s="731"/>
      <c r="I680" s="731"/>
      <c r="J680" s="731"/>
      <c r="K680" s="731"/>
      <c r="L680" s="731"/>
      <c r="M680" s="731"/>
      <c r="N680" s="731">
        <v>1</v>
      </c>
      <c r="O680" s="731">
        <v>1236.3800000000001</v>
      </c>
      <c r="P680" s="745"/>
      <c r="Q680" s="732">
        <v>1236.3800000000001</v>
      </c>
    </row>
    <row r="681" spans="1:17" ht="14.4" customHeight="1" x14ac:dyDescent="0.3">
      <c r="A681" s="726" t="s">
        <v>569</v>
      </c>
      <c r="B681" s="727" t="s">
        <v>5586</v>
      </c>
      <c r="C681" s="727" t="s">
        <v>5764</v>
      </c>
      <c r="D681" s="727" t="s">
        <v>6688</v>
      </c>
      <c r="E681" s="727" t="s">
        <v>6689</v>
      </c>
      <c r="F681" s="731"/>
      <c r="G681" s="731"/>
      <c r="H681" s="731"/>
      <c r="I681" s="731"/>
      <c r="J681" s="731"/>
      <c r="K681" s="731"/>
      <c r="L681" s="731"/>
      <c r="M681" s="731"/>
      <c r="N681" s="731">
        <v>1</v>
      </c>
      <c r="O681" s="731">
        <v>4674</v>
      </c>
      <c r="P681" s="745"/>
      <c r="Q681" s="732">
        <v>4674</v>
      </c>
    </row>
    <row r="682" spans="1:17" ht="14.4" customHeight="1" x14ac:dyDescent="0.3">
      <c r="A682" s="726" t="s">
        <v>569</v>
      </c>
      <c r="B682" s="727" t="s">
        <v>5586</v>
      </c>
      <c r="C682" s="727" t="s">
        <v>5764</v>
      </c>
      <c r="D682" s="727" t="s">
        <v>6690</v>
      </c>
      <c r="E682" s="727" t="s">
        <v>6691</v>
      </c>
      <c r="F682" s="731"/>
      <c r="G682" s="731"/>
      <c r="H682" s="731"/>
      <c r="I682" s="731"/>
      <c r="J682" s="731"/>
      <c r="K682" s="731"/>
      <c r="L682" s="731"/>
      <c r="M682" s="731"/>
      <c r="N682" s="731">
        <v>6</v>
      </c>
      <c r="O682" s="731">
        <v>58806</v>
      </c>
      <c r="P682" s="745"/>
      <c r="Q682" s="732">
        <v>9801</v>
      </c>
    </row>
    <row r="683" spans="1:17" ht="14.4" customHeight="1" x14ac:dyDescent="0.3">
      <c r="A683" s="726" t="s">
        <v>569</v>
      </c>
      <c r="B683" s="727" t="s">
        <v>5586</v>
      </c>
      <c r="C683" s="727" t="s">
        <v>5764</v>
      </c>
      <c r="D683" s="727" t="s">
        <v>6692</v>
      </c>
      <c r="E683" s="727" t="s">
        <v>6693</v>
      </c>
      <c r="F683" s="731"/>
      <c r="G683" s="731"/>
      <c r="H683" s="731"/>
      <c r="I683" s="731"/>
      <c r="J683" s="731"/>
      <c r="K683" s="731"/>
      <c r="L683" s="731"/>
      <c r="M683" s="731"/>
      <c r="N683" s="731">
        <v>4</v>
      </c>
      <c r="O683" s="731">
        <v>36784</v>
      </c>
      <c r="P683" s="745"/>
      <c r="Q683" s="732">
        <v>9196</v>
      </c>
    </row>
    <row r="684" spans="1:17" ht="14.4" customHeight="1" x14ac:dyDescent="0.3">
      <c r="A684" s="726" t="s">
        <v>569</v>
      </c>
      <c r="B684" s="727" t="s">
        <v>5586</v>
      </c>
      <c r="C684" s="727" t="s">
        <v>5764</v>
      </c>
      <c r="D684" s="727" t="s">
        <v>6694</v>
      </c>
      <c r="E684" s="727" t="s">
        <v>6695</v>
      </c>
      <c r="F684" s="731">
        <v>1</v>
      </c>
      <c r="G684" s="731">
        <v>478.28</v>
      </c>
      <c r="H684" s="731"/>
      <c r="I684" s="731">
        <v>478.28</v>
      </c>
      <c r="J684" s="731"/>
      <c r="K684" s="731"/>
      <c r="L684" s="731"/>
      <c r="M684" s="731"/>
      <c r="N684" s="731">
        <v>0.1</v>
      </c>
      <c r="O684" s="731">
        <v>47.82</v>
      </c>
      <c r="P684" s="745"/>
      <c r="Q684" s="732">
        <v>478.2</v>
      </c>
    </row>
    <row r="685" spans="1:17" ht="14.4" customHeight="1" x14ac:dyDescent="0.3">
      <c r="A685" s="726" t="s">
        <v>569</v>
      </c>
      <c r="B685" s="727" t="s">
        <v>5586</v>
      </c>
      <c r="C685" s="727" t="s">
        <v>5764</v>
      </c>
      <c r="D685" s="727" t="s">
        <v>6696</v>
      </c>
      <c r="E685" s="727" t="s">
        <v>6670</v>
      </c>
      <c r="F685" s="731"/>
      <c r="G685" s="731"/>
      <c r="H685" s="731"/>
      <c r="I685" s="731"/>
      <c r="J685" s="731"/>
      <c r="K685" s="731"/>
      <c r="L685" s="731"/>
      <c r="M685" s="731"/>
      <c r="N685" s="731">
        <v>6</v>
      </c>
      <c r="O685" s="731">
        <v>20470.260000000002</v>
      </c>
      <c r="P685" s="745"/>
      <c r="Q685" s="732">
        <v>3411.7100000000005</v>
      </c>
    </row>
    <row r="686" spans="1:17" ht="14.4" customHeight="1" x14ac:dyDescent="0.3">
      <c r="A686" s="726" t="s">
        <v>569</v>
      </c>
      <c r="B686" s="727" t="s">
        <v>5586</v>
      </c>
      <c r="C686" s="727" t="s">
        <v>5764</v>
      </c>
      <c r="D686" s="727" t="s">
        <v>6697</v>
      </c>
      <c r="E686" s="727" t="s">
        <v>6698</v>
      </c>
      <c r="F686" s="731">
        <v>1</v>
      </c>
      <c r="G686" s="731">
        <v>301.58</v>
      </c>
      <c r="H686" s="731">
        <v>1</v>
      </c>
      <c r="I686" s="731">
        <v>301.58</v>
      </c>
      <c r="J686" s="731">
        <v>1</v>
      </c>
      <c r="K686" s="731">
        <v>301.58</v>
      </c>
      <c r="L686" s="731">
        <v>1</v>
      </c>
      <c r="M686" s="731">
        <v>301.58</v>
      </c>
      <c r="N686" s="731"/>
      <c r="O686" s="731"/>
      <c r="P686" s="745"/>
      <c r="Q686" s="732"/>
    </row>
    <row r="687" spans="1:17" ht="14.4" customHeight="1" x14ac:dyDescent="0.3">
      <c r="A687" s="726" t="s">
        <v>569</v>
      </c>
      <c r="B687" s="727" t="s">
        <v>5586</v>
      </c>
      <c r="C687" s="727" t="s">
        <v>5764</v>
      </c>
      <c r="D687" s="727" t="s">
        <v>6699</v>
      </c>
      <c r="E687" s="727" t="s">
        <v>6700</v>
      </c>
      <c r="F687" s="731"/>
      <c r="G687" s="731"/>
      <c r="H687" s="731"/>
      <c r="I687" s="731"/>
      <c r="J687" s="731"/>
      <c r="K687" s="731"/>
      <c r="L687" s="731"/>
      <c r="M687" s="731"/>
      <c r="N687" s="731">
        <v>1</v>
      </c>
      <c r="O687" s="731">
        <v>2525.38</v>
      </c>
      <c r="P687" s="745"/>
      <c r="Q687" s="732">
        <v>2525.38</v>
      </c>
    </row>
    <row r="688" spans="1:17" ht="14.4" customHeight="1" x14ac:dyDescent="0.3">
      <c r="A688" s="726" t="s">
        <v>569</v>
      </c>
      <c r="B688" s="727" t="s">
        <v>5586</v>
      </c>
      <c r="C688" s="727" t="s">
        <v>5764</v>
      </c>
      <c r="D688" s="727" t="s">
        <v>6701</v>
      </c>
      <c r="E688" s="727" t="s">
        <v>6670</v>
      </c>
      <c r="F688" s="731"/>
      <c r="G688" s="731"/>
      <c r="H688" s="731"/>
      <c r="I688" s="731"/>
      <c r="J688" s="731"/>
      <c r="K688" s="731"/>
      <c r="L688" s="731"/>
      <c r="M688" s="731"/>
      <c r="N688" s="731">
        <v>2</v>
      </c>
      <c r="O688" s="731">
        <v>11408.98</v>
      </c>
      <c r="P688" s="745"/>
      <c r="Q688" s="732">
        <v>5704.49</v>
      </c>
    </row>
    <row r="689" spans="1:17" ht="14.4" customHeight="1" x14ac:dyDescent="0.3">
      <c r="A689" s="726" t="s">
        <v>569</v>
      </c>
      <c r="B689" s="727" t="s">
        <v>5586</v>
      </c>
      <c r="C689" s="727" t="s">
        <v>5764</v>
      </c>
      <c r="D689" s="727" t="s">
        <v>6702</v>
      </c>
      <c r="E689" s="727" t="s">
        <v>6703</v>
      </c>
      <c r="F689" s="731">
        <v>3</v>
      </c>
      <c r="G689" s="731">
        <v>1786.17</v>
      </c>
      <c r="H689" s="731"/>
      <c r="I689" s="731">
        <v>595.39</v>
      </c>
      <c r="J689" s="731"/>
      <c r="K689" s="731"/>
      <c r="L689" s="731"/>
      <c r="M689" s="731"/>
      <c r="N689" s="731">
        <v>3</v>
      </c>
      <c r="O689" s="731">
        <v>1786.17</v>
      </c>
      <c r="P689" s="745"/>
      <c r="Q689" s="732">
        <v>595.39</v>
      </c>
    </row>
    <row r="690" spans="1:17" ht="14.4" customHeight="1" x14ac:dyDescent="0.3">
      <c r="A690" s="726" t="s">
        <v>569</v>
      </c>
      <c r="B690" s="727" t="s">
        <v>5586</v>
      </c>
      <c r="C690" s="727" t="s">
        <v>5764</v>
      </c>
      <c r="D690" s="727" t="s">
        <v>6704</v>
      </c>
      <c r="E690" s="727" t="s">
        <v>6705</v>
      </c>
      <c r="F690" s="731"/>
      <c r="G690" s="731"/>
      <c r="H690" s="731"/>
      <c r="I690" s="731"/>
      <c r="J690" s="731"/>
      <c r="K690" s="731"/>
      <c r="L690" s="731"/>
      <c r="M690" s="731"/>
      <c r="N690" s="731">
        <v>3</v>
      </c>
      <c r="O690" s="731">
        <v>6167.82</v>
      </c>
      <c r="P690" s="745"/>
      <c r="Q690" s="732">
        <v>2055.94</v>
      </c>
    </row>
    <row r="691" spans="1:17" ht="14.4" customHeight="1" x14ac:dyDescent="0.3">
      <c r="A691" s="726" t="s">
        <v>569</v>
      </c>
      <c r="B691" s="727" t="s">
        <v>5586</v>
      </c>
      <c r="C691" s="727" t="s">
        <v>5764</v>
      </c>
      <c r="D691" s="727" t="s">
        <v>6706</v>
      </c>
      <c r="E691" s="727" t="s">
        <v>6707</v>
      </c>
      <c r="F691" s="731"/>
      <c r="G691" s="731"/>
      <c r="H691" s="731"/>
      <c r="I691" s="731"/>
      <c r="J691" s="731"/>
      <c r="K691" s="731"/>
      <c r="L691" s="731"/>
      <c r="M691" s="731"/>
      <c r="N691" s="731">
        <v>0.2</v>
      </c>
      <c r="O691" s="731">
        <v>2851.72</v>
      </c>
      <c r="P691" s="745"/>
      <c r="Q691" s="732">
        <v>14258.599999999999</v>
      </c>
    </row>
    <row r="692" spans="1:17" ht="14.4" customHeight="1" x14ac:dyDescent="0.3">
      <c r="A692" s="726" t="s">
        <v>569</v>
      </c>
      <c r="B692" s="727" t="s">
        <v>5586</v>
      </c>
      <c r="C692" s="727" t="s">
        <v>5764</v>
      </c>
      <c r="D692" s="727" t="s">
        <v>6708</v>
      </c>
      <c r="E692" s="727" t="s">
        <v>6709</v>
      </c>
      <c r="F692" s="731"/>
      <c r="G692" s="731"/>
      <c r="H692" s="731"/>
      <c r="I692" s="731"/>
      <c r="J692" s="731"/>
      <c r="K692" s="731"/>
      <c r="L692" s="731"/>
      <c r="M692" s="731"/>
      <c r="N692" s="731">
        <v>2</v>
      </c>
      <c r="O692" s="731">
        <v>9997.7999999999993</v>
      </c>
      <c r="P692" s="745"/>
      <c r="Q692" s="732">
        <v>4998.8999999999996</v>
      </c>
    </row>
    <row r="693" spans="1:17" ht="14.4" customHeight="1" x14ac:dyDescent="0.3">
      <c r="A693" s="726" t="s">
        <v>569</v>
      </c>
      <c r="B693" s="727" t="s">
        <v>5586</v>
      </c>
      <c r="C693" s="727" t="s">
        <v>5764</v>
      </c>
      <c r="D693" s="727" t="s">
        <v>6710</v>
      </c>
      <c r="E693" s="727" t="s">
        <v>6711</v>
      </c>
      <c r="F693" s="731"/>
      <c r="G693" s="731"/>
      <c r="H693" s="731"/>
      <c r="I693" s="731"/>
      <c r="J693" s="731"/>
      <c r="K693" s="731"/>
      <c r="L693" s="731"/>
      <c r="M693" s="731"/>
      <c r="N693" s="731">
        <v>1</v>
      </c>
      <c r="O693" s="731">
        <v>4114.3599999999997</v>
      </c>
      <c r="P693" s="745"/>
      <c r="Q693" s="732">
        <v>4114.3599999999997</v>
      </c>
    </row>
    <row r="694" spans="1:17" ht="14.4" customHeight="1" x14ac:dyDescent="0.3">
      <c r="A694" s="726" t="s">
        <v>569</v>
      </c>
      <c r="B694" s="727" t="s">
        <v>5586</v>
      </c>
      <c r="C694" s="727" t="s">
        <v>5764</v>
      </c>
      <c r="D694" s="727" t="s">
        <v>6712</v>
      </c>
      <c r="E694" s="727" t="s">
        <v>6695</v>
      </c>
      <c r="F694" s="731"/>
      <c r="G694" s="731"/>
      <c r="H694" s="731"/>
      <c r="I694" s="731"/>
      <c r="J694" s="731"/>
      <c r="K694" s="731"/>
      <c r="L694" s="731"/>
      <c r="M694" s="731"/>
      <c r="N694" s="731">
        <v>0.1</v>
      </c>
      <c r="O694" s="731">
        <v>41.11</v>
      </c>
      <c r="P694" s="745"/>
      <c r="Q694" s="732">
        <v>411.09999999999997</v>
      </c>
    </row>
    <row r="695" spans="1:17" ht="14.4" customHeight="1" x14ac:dyDescent="0.3">
      <c r="A695" s="726" t="s">
        <v>569</v>
      </c>
      <c r="B695" s="727" t="s">
        <v>5586</v>
      </c>
      <c r="C695" s="727" t="s">
        <v>5764</v>
      </c>
      <c r="D695" s="727" t="s">
        <v>6713</v>
      </c>
      <c r="E695" s="727" t="s">
        <v>6260</v>
      </c>
      <c r="F695" s="731"/>
      <c r="G695" s="731"/>
      <c r="H695" s="731"/>
      <c r="I695" s="731"/>
      <c r="J695" s="731"/>
      <c r="K695" s="731"/>
      <c r="L695" s="731"/>
      <c r="M695" s="731"/>
      <c r="N695" s="731">
        <v>1</v>
      </c>
      <c r="O695" s="731">
        <v>266.45</v>
      </c>
      <c r="P695" s="745"/>
      <c r="Q695" s="732">
        <v>266.45</v>
      </c>
    </row>
    <row r="696" spans="1:17" ht="14.4" customHeight="1" x14ac:dyDescent="0.3">
      <c r="A696" s="726" t="s">
        <v>569</v>
      </c>
      <c r="B696" s="727" t="s">
        <v>5586</v>
      </c>
      <c r="C696" s="727" t="s">
        <v>5764</v>
      </c>
      <c r="D696" s="727" t="s">
        <v>6714</v>
      </c>
      <c r="E696" s="727" t="s">
        <v>6715</v>
      </c>
      <c r="F696" s="731"/>
      <c r="G696" s="731"/>
      <c r="H696" s="731"/>
      <c r="I696" s="731"/>
      <c r="J696" s="731"/>
      <c r="K696" s="731"/>
      <c r="L696" s="731"/>
      <c r="M696" s="731"/>
      <c r="N696" s="731">
        <v>1</v>
      </c>
      <c r="O696" s="731">
        <v>6382.96</v>
      </c>
      <c r="P696" s="745"/>
      <c r="Q696" s="732">
        <v>6382.96</v>
      </c>
    </row>
    <row r="697" spans="1:17" ht="14.4" customHeight="1" x14ac:dyDescent="0.3">
      <c r="A697" s="726" t="s">
        <v>569</v>
      </c>
      <c r="B697" s="727" t="s">
        <v>5586</v>
      </c>
      <c r="C697" s="727" t="s">
        <v>5764</v>
      </c>
      <c r="D697" s="727" t="s">
        <v>6716</v>
      </c>
      <c r="E697" s="727" t="s">
        <v>6717</v>
      </c>
      <c r="F697" s="731"/>
      <c r="G697" s="731"/>
      <c r="H697" s="731"/>
      <c r="I697" s="731"/>
      <c r="J697" s="731"/>
      <c r="K697" s="731"/>
      <c r="L697" s="731"/>
      <c r="M697" s="731"/>
      <c r="N697" s="731">
        <v>1</v>
      </c>
      <c r="O697" s="731">
        <v>6525</v>
      </c>
      <c r="P697" s="745"/>
      <c r="Q697" s="732">
        <v>6525</v>
      </c>
    </row>
    <row r="698" spans="1:17" ht="14.4" customHeight="1" x14ac:dyDescent="0.3">
      <c r="A698" s="726" t="s">
        <v>569</v>
      </c>
      <c r="B698" s="727" t="s">
        <v>5586</v>
      </c>
      <c r="C698" s="727" t="s">
        <v>5764</v>
      </c>
      <c r="D698" s="727" t="s">
        <v>6718</v>
      </c>
      <c r="E698" s="727" t="s">
        <v>6719</v>
      </c>
      <c r="F698" s="731"/>
      <c r="G698" s="731"/>
      <c r="H698" s="731"/>
      <c r="I698" s="731"/>
      <c r="J698" s="731"/>
      <c r="K698" s="731"/>
      <c r="L698" s="731"/>
      <c r="M698" s="731"/>
      <c r="N698" s="731">
        <v>1</v>
      </c>
      <c r="O698" s="731">
        <v>567</v>
      </c>
      <c r="P698" s="745"/>
      <c r="Q698" s="732">
        <v>567</v>
      </c>
    </row>
    <row r="699" spans="1:17" ht="14.4" customHeight="1" x14ac:dyDescent="0.3">
      <c r="A699" s="726" t="s">
        <v>569</v>
      </c>
      <c r="B699" s="727" t="s">
        <v>5586</v>
      </c>
      <c r="C699" s="727" t="s">
        <v>5764</v>
      </c>
      <c r="D699" s="727" t="s">
        <v>6720</v>
      </c>
      <c r="E699" s="727" t="s">
        <v>6721</v>
      </c>
      <c r="F699" s="731"/>
      <c r="G699" s="731"/>
      <c r="H699" s="731"/>
      <c r="I699" s="731"/>
      <c r="J699" s="731"/>
      <c r="K699" s="731"/>
      <c r="L699" s="731"/>
      <c r="M699" s="731"/>
      <c r="N699" s="731">
        <v>6</v>
      </c>
      <c r="O699" s="731">
        <v>1530</v>
      </c>
      <c r="P699" s="745"/>
      <c r="Q699" s="732">
        <v>255</v>
      </c>
    </row>
    <row r="700" spans="1:17" ht="14.4" customHeight="1" x14ac:dyDescent="0.3">
      <c r="A700" s="726" t="s">
        <v>569</v>
      </c>
      <c r="B700" s="727" t="s">
        <v>5586</v>
      </c>
      <c r="C700" s="727" t="s">
        <v>5764</v>
      </c>
      <c r="D700" s="727" t="s">
        <v>6722</v>
      </c>
      <c r="E700" s="727" t="s">
        <v>6695</v>
      </c>
      <c r="F700" s="731"/>
      <c r="G700" s="731"/>
      <c r="H700" s="731"/>
      <c r="I700" s="731"/>
      <c r="J700" s="731">
        <v>0.1</v>
      </c>
      <c r="K700" s="731">
        <v>42.39</v>
      </c>
      <c r="L700" s="731">
        <v>1</v>
      </c>
      <c r="M700" s="731">
        <v>423.9</v>
      </c>
      <c r="N700" s="731">
        <v>0.1</v>
      </c>
      <c r="O700" s="731">
        <v>42.39</v>
      </c>
      <c r="P700" s="745">
        <v>1</v>
      </c>
      <c r="Q700" s="732">
        <v>423.9</v>
      </c>
    </row>
    <row r="701" spans="1:17" ht="14.4" customHeight="1" x14ac:dyDescent="0.3">
      <c r="A701" s="726" t="s">
        <v>569</v>
      </c>
      <c r="B701" s="727" t="s">
        <v>5586</v>
      </c>
      <c r="C701" s="727" t="s">
        <v>5764</v>
      </c>
      <c r="D701" s="727" t="s">
        <v>6723</v>
      </c>
      <c r="E701" s="727" t="s">
        <v>6698</v>
      </c>
      <c r="F701" s="731">
        <v>1</v>
      </c>
      <c r="G701" s="731">
        <v>391.75</v>
      </c>
      <c r="H701" s="731">
        <v>0.5</v>
      </c>
      <c r="I701" s="731">
        <v>391.75</v>
      </c>
      <c r="J701" s="731">
        <v>2</v>
      </c>
      <c r="K701" s="731">
        <v>783.5</v>
      </c>
      <c r="L701" s="731">
        <v>1</v>
      </c>
      <c r="M701" s="731">
        <v>391.75</v>
      </c>
      <c r="N701" s="731">
        <v>3</v>
      </c>
      <c r="O701" s="731">
        <v>1175.25</v>
      </c>
      <c r="P701" s="745">
        <v>1.5</v>
      </c>
      <c r="Q701" s="732">
        <v>391.75</v>
      </c>
    </row>
    <row r="702" spans="1:17" ht="14.4" customHeight="1" x14ac:dyDescent="0.3">
      <c r="A702" s="726" t="s">
        <v>569</v>
      </c>
      <c r="B702" s="727" t="s">
        <v>5586</v>
      </c>
      <c r="C702" s="727" t="s">
        <v>5764</v>
      </c>
      <c r="D702" s="727" t="s">
        <v>6724</v>
      </c>
      <c r="E702" s="727" t="s">
        <v>6439</v>
      </c>
      <c r="F702" s="731"/>
      <c r="G702" s="731"/>
      <c r="H702" s="731"/>
      <c r="I702" s="731"/>
      <c r="J702" s="731"/>
      <c r="K702" s="731"/>
      <c r="L702" s="731"/>
      <c r="M702" s="731"/>
      <c r="N702" s="731">
        <v>6</v>
      </c>
      <c r="O702" s="731">
        <v>4146.24</v>
      </c>
      <c r="P702" s="745"/>
      <c r="Q702" s="732">
        <v>691.04</v>
      </c>
    </row>
    <row r="703" spans="1:17" ht="14.4" customHeight="1" x14ac:dyDescent="0.3">
      <c r="A703" s="726" t="s">
        <v>569</v>
      </c>
      <c r="B703" s="727" t="s">
        <v>5586</v>
      </c>
      <c r="C703" s="727" t="s">
        <v>5764</v>
      </c>
      <c r="D703" s="727" t="s">
        <v>6725</v>
      </c>
      <c r="E703" s="727" t="s">
        <v>6726</v>
      </c>
      <c r="F703" s="731">
        <v>1</v>
      </c>
      <c r="G703" s="731">
        <v>2811.65</v>
      </c>
      <c r="H703" s="731"/>
      <c r="I703" s="731">
        <v>2811.65</v>
      </c>
      <c r="J703" s="731"/>
      <c r="K703" s="731"/>
      <c r="L703" s="731"/>
      <c r="M703" s="731"/>
      <c r="N703" s="731"/>
      <c r="O703" s="731"/>
      <c r="P703" s="745"/>
      <c r="Q703" s="732"/>
    </row>
    <row r="704" spans="1:17" ht="14.4" customHeight="1" x14ac:dyDescent="0.3">
      <c r="A704" s="726" t="s">
        <v>569</v>
      </c>
      <c r="B704" s="727" t="s">
        <v>5586</v>
      </c>
      <c r="C704" s="727" t="s">
        <v>5764</v>
      </c>
      <c r="D704" s="727" t="s">
        <v>6727</v>
      </c>
      <c r="E704" s="727" t="s">
        <v>6728</v>
      </c>
      <c r="F704" s="731"/>
      <c r="G704" s="731"/>
      <c r="H704" s="731"/>
      <c r="I704" s="731"/>
      <c r="J704" s="731"/>
      <c r="K704" s="731"/>
      <c r="L704" s="731"/>
      <c r="M704" s="731"/>
      <c r="N704" s="731">
        <v>1</v>
      </c>
      <c r="O704" s="731">
        <v>1288</v>
      </c>
      <c r="P704" s="745"/>
      <c r="Q704" s="732">
        <v>1288</v>
      </c>
    </row>
    <row r="705" spans="1:17" ht="14.4" customHeight="1" x14ac:dyDescent="0.3">
      <c r="A705" s="726" t="s">
        <v>569</v>
      </c>
      <c r="B705" s="727" t="s">
        <v>5586</v>
      </c>
      <c r="C705" s="727" t="s">
        <v>5764</v>
      </c>
      <c r="D705" s="727" t="s">
        <v>6729</v>
      </c>
      <c r="E705" s="727" t="s">
        <v>6730</v>
      </c>
      <c r="F705" s="731"/>
      <c r="G705" s="731"/>
      <c r="H705" s="731"/>
      <c r="I705" s="731"/>
      <c r="J705" s="731">
        <v>2</v>
      </c>
      <c r="K705" s="731">
        <v>9177</v>
      </c>
      <c r="L705" s="731">
        <v>1</v>
      </c>
      <c r="M705" s="731">
        <v>4588.5</v>
      </c>
      <c r="N705" s="731"/>
      <c r="O705" s="731"/>
      <c r="P705" s="745"/>
      <c r="Q705" s="732"/>
    </row>
    <row r="706" spans="1:17" ht="14.4" customHeight="1" x14ac:dyDescent="0.3">
      <c r="A706" s="726" t="s">
        <v>569</v>
      </c>
      <c r="B706" s="727" t="s">
        <v>5586</v>
      </c>
      <c r="C706" s="727" t="s">
        <v>5764</v>
      </c>
      <c r="D706" s="727" t="s">
        <v>6731</v>
      </c>
      <c r="E706" s="727" t="s">
        <v>6449</v>
      </c>
      <c r="F706" s="731">
        <v>2</v>
      </c>
      <c r="G706" s="731">
        <v>5046</v>
      </c>
      <c r="H706" s="731"/>
      <c r="I706" s="731">
        <v>2523</v>
      </c>
      <c r="J706" s="731"/>
      <c r="K706" s="731"/>
      <c r="L706" s="731"/>
      <c r="M706" s="731"/>
      <c r="N706" s="731"/>
      <c r="O706" s="731"/>
      <c r="P706" s="745"/>
      <c r="Q706" s="732"/>
    </row>
    <row r="707" spans="1:17" ht="14.4" customHeight="1" x14ac:dyDescent="0.3">
      <c r="A707" s="726" t="s">
        <v>569</v>
      </c>
      <c r="B707" s="727" t="s">
        <v>5586</v>
      </c>
      <c r="C707" s="727" t="s">
        <v>5764</v>
      </c>
      <c r="D707" s="727" t="s">
        <v>6732</v>
      </c>
      <c r="E707" s="727" t="s">
        <v>6449</v>
      </c>
      <c r="F707" s="731">
        <v>0.1</v>
      </c>
      <c r="G707" s="731">
        <v>840.74</v>
      </c>
      <c r="H707" s="731">
        <v>1</v>
      </c>
      <c r="I707" s="731">
        <v>8407.4</v>
      </c>
      <c r="J707" s="731">
        <v>0.1</v>
      </c>
      <c r="K707" s="731">
        <v>840.74</v>
      </c>
      <c r="L707" s="731">
        <v>1</v>
      </c>
      <c r="M707" s="731">
        <v>8407.4</v>
      </c>
      <c r="N707" s="731"/>
      <c r="O707" s="731"/>
      <c r="P707" s="745"/>
      <c r="Q707" s="732"/>
    </row>
    <row r="708" spans="1:17" ht="14.4" customHeight="1" x14ac:dyDescent="0.3">
      <c r="A708" s="726" t="s">
        <v>569</v>
      </c>
      <c r="B708" s="727" t="s">
        <v>5586</v>
      </c>
      <c r="C708" s="727" t="s">
        <v>5764</v>
      </c>
      <c r="D708" s="727" t="s">
        <v>6733</v>
      </c>
      <c r="E708" s="727" t="s">
        <v>6734</v>
      </c>
      <c r="F708" s="731"/>
      <c r="G708" s="731"/>
      <c r="H708" s="731"/>
      <c r="I708" s="731"/>
      <c r="J708" s="731">
        <v>2</v>
      </c>
      <c r="K708" s="731">
        <v>9177</v>
      </c>
      <c r="L708" s="731">
        <v>1</v>
      </c>
      <c r="M708" s="731">
        <v>4588.5</v>
      </c>
      <c r="N708" s="731"/>
      <c r="O708" s="731"/>
      <c r="P708" s="745"/>
      <c r="Q708" s="732"/>
    </row>
    <row r="709" spans="1:17" ht="14.4" customHeight="1" x14ac:dyDescent="0.3">
      <c r="A709" s="726" t="s">
        <v>569</v>
      </c>
      <c r="B709" s="727" t="s">
        <v>5586</v>
      </c>
      <c r="C709" s="727" t="s">
        <v>5764</v>
      </c>
      <c r="D709" s="727" t="s">
        <v>6735</v>
      </c>
      <c r="E709" s="727" t="s">
        <v>6449</v>
      </c>
      <c r="F709" s="731"/>
      <c r="G709" s="731"/>
      <c r="H709" s="731"/>
      <c r="I709" s="731"/>
      <c r="J709" s="731">
        <v>0.1</v>
      </c>
      <c r="K709" s="731">
        <v>840.74</v>
      </c>
      <c r="L709" s="731">
        <v>1</v>
      </c>
      <c r="M709" s="731">
        <v>8407.4</v>
      </c>
      <c r="N709" s="731"/>
      <c r="O709" s="731"/>
      <c r="P709" s="745"/>
      <c r="Q709" s="732"/>
    </row>
    <row r="710" spans="1:17" ht="14.4" customHeight="1" x14ac:dyDescent="0.3">
      <c r="A710" s="726" t="s">
        <v>569</v>
      </c>
      <c r="B710" s="727" t="s">
        <v>5586</v>
      </c>
      <c r="C710" s="727" t="s">
        <v>5764</v>
      </c>
      <c r="D710" s="727" t="s">
        <v>6736</v>
      </c>
      <c r="E710" s="727" t="s">
        <v>6737</v>
      </c>
      <c r="F710" s="731">
        <v>1</v>
      </c>
      <c r="G710" s="731">
        <v>32510.52</v>
      </c>
      <c r="H710" s="731"/>
      <c r="I710" s="731">
        <v>32510.52</v>
      </c>
      <c r="J710" s="731"/>
      <c r="K710" s="731"/>
      <c r="L710" s="731"/>
      <c r="M710" s="731"/>
      <c r="N710" s="731"/>
      <c r="O710" s="731"/>
      <c r="P710" s="745"/>
      <c r="Q710" s="732"/>
    </row>
    <row r="711" spans="1:17" ht="14.4" customHeight="1" x14ac:dyDescent="0.3">
      <c r="A711" s="726" t="s">
        <v>569</v>
      </c>
      <c r="B711" s="727" t="s">
        <v>5586</v>
      </c>
      <c r="C711" s="727" t="s">
        <v>5764</v>
      </c>
      <c r="D711" s="727" t="s">
        <v>6738</v>
      </c>
      <c r="E711" s="727" t="s">
        <v>6739</v>
      </c>
      <c r="F711" s="731"/>
      <c r="G711" s="731"/>
      <c r="H711" s="731"/>
      <c r="I711" s="731"/>
      <c r="J711" s="731"/>
      <c r="K711" s="731"/>
      <c r="L711" s="731"/>
      <c r="M711" s="731"/>
      <c r="N711" s="731">
        <v>3</v>
      </c>
      <c r="O711" s="731">
        <v>20080.170000000002</v>
      </c>
      <c r="P711" s="745"/>
      <c r="Q711" s="732">
        <v>6693.39</v>
      </c>
    </row>
    <row r="712" spans="1:17" ht="14.4" customHeight="1" x14ac:dyDescent="0.3">
      <c r="A712" s="726" t="s">
        <v>569</v>
      </c>
      <c r="B712" s="727" t="s">
        <v>5586</v>
      </c>
      <c r="C712" s="727" t="s">
        <v>5764</v>
      </c>
      <c r="D712" s="727" t="s">
        <v>6740</v>
      </c>
      <c r="E712" s="727" t="s">
        <v>6741</v>
      </c>
      <c r="F712" s="731"/>
      <c r="G712" s="731"/>
      <c r="H712" s="731"/>
      <c r="I712" s="731"/>
      <c r="J712" s="731">
        <v>1</v>
      </c>
      <c r="K712" s="731">
        <v>4848.74</v>
      </c>
      <c r="L712" s="731">
        <v>1</v>
      </c>
      <c r="M712" s="731">
        <v>4848.74</v>
      </c>
      <c r="N712" s="731"/>
      <c r="O712" s="731"/>
      <c r="P712" s="745"/>
      <c r="Q712" s="732"/>
    </row>
    <row r="713" spans="1:17" ht="14.4" customHeight="1" x14ac:dyDescent="0.3">
      <c r="A713" s="726" t="s">
        <v>569</v>
      </c>
      <c r="B713" s="727" t="s">
        <v>5586</v>
      </c>
      <c r="C713" s="727" t="s">
        <v>5764</v>
      </c>
      <c r="D713" s="727" t="s">
        <v>6742</v>
      </c>
      <c r="E713" s="727" t="s">
        <v>6439</v>
      </c>
      <c r="F713" s="731"/>
      <c r="G713" s="731"/>
      <c r="H713" s="731"/>
      <c r="I713" s="731"/>
      <c r="J713" s="731"/>
      <c r="K713" s="731"/>
      <c r="L713" s="731"/>
      <c r="M713" s="731"/>
      <c r="N713" s="731">
        <v>1</v>
      </c>
      <c r="O713" s="731">
        <v>773.84</v>
      </c>
      <c r="P713" s="745"/>
      <c r="Q713" s="732">
        <v>773.84</v>
      </c>
    </row>
    <row r="714" spans="1:17" ht="14.4" customHeight="1" x14ac:dyDescent="0.3">
      <c r="A714" s="726" t="s">
        <v>569</v>
      </c>
      <c r="B714" s="727" t="s">
        <v>5586</v>
      </c>
      <c r="C714" s="727" t="s">
        <v>5764</v>
      </c>
      <c r="D714" s="727" t="s">
        <v>6743</v>
      </c>
      <c r="E714" s="727" t="s">
        <v>6744</v>
      </c>
      <c r="F714" s="731"/>
      <c r="G714" s="731"/>
      <c r="H714" s="731"/>
      <c r="I714" s="731"/>
      <c r="J714" s="731">
        <v>1</v>
      </c>
      <c r="K714" s="731">
        <v>5252.8</v>
      </c>
      <c r="L714" s="731">
        <v>1</v>
      </c>
      <c r="M714" s="731">
        <v>5252.8</v>
      </c>
      <c r="N714" s="731">
        <v>1</v>
      </c>
      <c r="O714" s="731">
        <v>5252.8</v>
      </c>
      <c r="P714" s="745">
        <v>1</v>
      </c>
      <c r="Q714" s="732">
        <v>5252.8</v>
      </c>
    </row>
    <row r="715" spans="1:17" ht="14.4" customHeight="1" x14ac:dyDescent="0.3">
      <c r="A715" s="726" t="s">
        <v>569</v>
      </c>
      <c r="B715" s="727" t="s">
        <v>5586</v>
      </c>
      <c r="C715" s="727" t="s">
        <v>5764</v>
      </c>
      <c r="D715" s="727" t="s">
        <v>6745</v>
      </c>
      <c r="E715" s="727" t="s">
        <v>6746</v>
      </c>
      <c r="F715" s="731"/>
      <c r="G715" s="731"/>
      <c r="H715" s="731"/>
      <c r="I715" s="731"/>
      <c r="J715" s="731"/>
      <c r="K715" s="731"/>
      <c r="L715" s="731"/>
      <c r="M715" s="731"/>
      <c r="N715" s="731">
        <v>13</v>
      </c>
      <c r="O715" s="731">
        <v>12430.599999999999</v>
      </c>
      <c r="P715" s="745"/>
      <c r="Q715" s="732">
        <v>956.19999999999993</v>
      </c>
    </row>
    <row r="716" spans="1:17" ht="14.4" customHeight="1" x14ac:dyDescent="0.3">
      <c r="A716" s="726" t="s">
        <v>569</v>
      </c>
      <c r="B716" s="727" t="s">
        <v>5586</v>
      </c>
      <c r="C716" s="727" t="s">
        <v>5764</v>
      </c>
      <c r="D716" s="727" t="s">
        <v>6747</v>
      </c>
      <c r="E716" s="727" t="s">
        <v>6748</v>
      </c>
      <c r="F716" s="731">
        <v>1</v>
      </c>
      <c r="G716" s="731">
        <v>12716.29</v>
      </c>
      <c r="H716" s="731"/>
      <c r="I716" s="731">
        <v>12716.29</v>
      </c>
      <c r="J716" s="731"/>
      <c r="K716" s="731"/>
      <c r="L716" s="731"/>
      <c r="M716" s="731"/>
      <c r="N716" s="731"/>
      <c r="O716" s="731"/>
      <c r="P716" s="745"/>
      <c r="Q716" s="732"/>
    </row>
    <row r="717" spans="1:17" ht="14.4" customHeight="1" x14ac:dyDescent="0.3">
      <c r="A717" s="726" t="s">
        <v>569</v>
      </c>
      <c r="B717" s="727" t="s">
        <v>5586</v>
      </c>
      <c r="C717" s="727" t="s">
        <v>5764</v>
      </c>
      <c r="D717" s="727" t="s">
        <v>6749</v>
      </c>
      <c r="E717" s="727" t="s">
        <v>6750</v>
      </c>
      <c r="F717" s="731"/>
      <c r="G717" s="731"/>
      <c r="H717" s="731"/>
      <c r="I717" s="731"/>
      <c r="J717" s="731"/>
      <c r="K717" s="731"/>
      <c r="L717" s="731"/>
      <c r="M717" s="731"/>
      <c r="N717" s="731">
        <v>1</v>
      </c>
      <c r="O717" s="731">
        <v>7829.73</v>
      </c>
      <c r="P717" s="745"/>
      <c r="Q717" s="732">
        <v>7829.73</v>
      </c>
    </row>
    <row r="718" spans="1:17" ht="14.4" customHeight="1" x14ac:dyDescent="0.3">
      <c r="A718" s="726" t="s">
        <v>569</v>
      </c>
      <c r="B718" s="727" t="s">
        <v>5586</v>
      </c>
      <c r="C718" s="727" t="s">
        <v>5764</v>
      </c>
      <c r="D718" s="727" t="s">
        <v>6751</v>
      </c>
      <c r="E718" s="727" t="s">
        <v>6752</v>
      </c>
      <c r="F718" s="731"/>
      <c r="G718" s="731"/>
      <c r="H718" s="731"/>
      <c r="I718" s="731"/>
      <c r="J718" s="731"/>
      <c r="K718" s="731"/>
      <c r="L718" s="731"/>
      <c r="M718" s="731"/>
      <c r="N718" s="731">
        <v>4</v>
      </c>
      <c r="O718" s="731">
        <v>4752.3599999999997</v>
      </c>
      <c r="P718" s="745"/>
      <c r="Q718" s="732">
        <v>1188.0899999999999</v>
      </c>
    </row>
    <row r="719" spans="1:17" ht="14.4" customHeight="1" x14ac:dyDescent="0.3">
      <c r="A719" s="726" t="s">
        <v>569</v>
      </c>
      <c r="B719" s="727" t="s">
        <v>5586</v>
      </c>
      <c r="C719" s="727" t="s">
        <v>5764</v>
      </c>
      <c r="D719" s="727" t="s">
        <v>6753</v>
      </c>
      <c r="E719" s="727" t="s">
        <v>6754</v>
      </c>
      <c r="F719" s="731"/>
      <c r="G719" s="731"/>
      <c r="H719" s="731"/>
      <c r="I719" s="731"/>
      <c r="J719" s="731"/>
      <c r="K719" s="731"/>
      <c r="L719" s="731"/>
      <c r="M719" s="731"/>
      <c r="N719" s="731">
        <v>1</v>
      </c>
      <c r="O719" s="731">
        <v>5352</v>
      </c>
      <c r="P719" s="745"/>
      <c r="Q719" s="732">
        <v>5352</v>
      </c>
    </row>
    <row r="720" spans="1:17" ht="14.4" customHeight="1" x14ac:dyDescent="0.3">
      <c r="A720" s="726" t="s">
        <v>569</v>
      </c>
      <c r="B720" s="727" t="s">
        <v>5586</v>
      </c>
      <c r="C720" s="727" t="s">
        <v>5764</v>
      </c>
      <c r="D720" s="727" t="s">
        <v>6755</v>
      </c>
      <c r="E720" s="727" t="s">
        <v>6756</v>
      </c>
      <c r="F720" s="731"/>
      <c r="G720" s="731"/>
      <c r="H720" s="731"/>
      <c r="I720" s="731"/>
      <c r="J720" s="731"/>
      <c r="K720" s="731"/>
      <c r="L720" s="731"/>
      <c r="M720" s="731"/>
      <c r="N720" s="731">
        <v>5</v>
      </c>
      <c r="O720" s="731">
        <v>3374.8</v>
      </c>
      <c r="P720" s="745"/>
      <c r="Q720" s="732">
        <v>674.96</v>
      </c>
    </row>
    <row r="721" spans="1:17" ht="14.4" customHeight="1" x14ac:dyDescent="0.3">
      <c r="A721" s="726" t="s">
        <v>569</v>
      </c>
      <c r="B721" s="727" t="s">
        <v>5586</v>
      </c>
      <c r="C721" s="727" t="s">
        <v>5764</v>
      </c>
      <c r="D721" s="727" t="s">
        <v>6757</v>
      </c>
      <c r="E721" s="727" t="s">
        <v>6758</v>
      </c>
      <c r="F721" s="731"/>
      <c r="G721" s="731"/>
      <c r="H721" s="731"/>
      <c r="I721" s="731"/>
      <c r="J721" s="731"/>
      <c r="K721" s="731"/>
      <c r="L721" s="731"/>
      <c r="M721" s="731"/>
      <c r="N721" s="731">
        <v>4</v>
      </c>
      <c r="O721" s="731">
        <v>4499.76</v>
      </c>
      <c r="P721" s="745"/>
      <c r="Q721" s="732">
        <v>1124.94</v>
      </c>
    </row>
    <row r="722" spans="1:17" ht="14.4" customHeight="1" x14ac:dyDescent="0.3">
      <c r="A722" s="726" t="s">
        <v>569</v>
      </c>
      <c r="B722" s="727" t="s">
        <v>5586</v>
      </c>
      <c r="C722" s="727" t="s">
        <v>5764</v>
      </c>
      <c r="D722" s="727" t="s">
        <v>6759</v>
      </c>
      <c r="E722" s="727" t="s">
        <v>6760</v>
      </c>
      <c r="F722" s="731"/>
      <c r="G722" s="731"/>
      <c r="H722" s="731"/>
      <c r="I722" s="731"/>
      <c r="J722" s="731">
        <v>1</v>
      </c>
      <c r="K722" s="731">
        <v>5458.7</v>
      </c>
      <c r="L722" s="731">
        <v>1</v>
      </c>
      <c r="M722" s="731">
        <v>5458.7</v>
      </c>
      <c r="N722" s="731"/>
      <c r="O722" s="731"/>
      <c r="P722" s="745"/>
      <c r="Q722" s="732"/>
    </row>
    <row r="723" spans="1:17" ht="14.4" customHeight="1" x14ac:dyDescent="0.3">
      <c r="A723" s="726" t="s">
        <v>569</v>
      </c>
      <c r="B723" s="727" t="s">
        <v>5586</v>
      </c>
      <c r="C723" s="727" t="s">
        <v>5764</v>
      </c>
      <c r="D723" s="727" t="s">
        <v>6761</v>
      </c>
      <c r="E723" s="727" t="s">
        <v>6762</v>
      </c>
      <c r="F723" s="731"/>
      <c r="G723" s="731"/>
      <c r="H723" s="731"/>
      <c r="I723" s="731"/>
      <c r="J723" s="731"/>
      <c r="K723" s="731"/>
      <c r="L723" s="731"/>
      <c r="M723" s="731"/>
      <c r="N723" s="731">
        <v>4</v>
      </c>
      <c r="O723" s="731">
        <v>1365.92</v>
      </c>
      <c r="P723" s="745"/>
      <c r="Q723" s="732">
        <v>341.48</v>
      </c>
    </row>
    <row r="724" spans="1:17" ht="14.4" customHeight="1" x14ac:dyDescent="0.3">
      <c r="A724" s="726" t="s">
        <v>569</v>
      </c>
      <c r="B724" s="727" t="s">
        <v>5586</v>
      </c>
      <c r="C724" s="727" t="s">
        <v>5764</v>
      </c>
      <c r="D724" s="727" t="s">
        <v>6763</v>
      </c>
      <c r="E724" s="727" t="s">
        <v>6760</v>
      </c>
      <c r="F724" s="731"/>
      <c r="G724" s="731"/>
      <c r="H724" s="731"/>
      <c r="I724" s="731"/>
      <c r="J724" s="731"/>
      <c r="K724" s="731"/>
      <c r="L724" s="731"/>
      <c r="M724" s="731"/>
      <c r="N724" s="731">
        <v>1</v>
      </c>
      <c r="O724" s="731">
        <v>5458.7</v>
      </c>
      <c r="P724" s="745"/>
      <c r="Q724" s="732">
        <v>5458.7</v>
      </c>
    </row>
    <row r="725" spans="1:17" ht="14.4" customHeight="1" x14ac:dyDescent="0.3">
      <c r="A725" s="726" t="s">
        <v>569</v>
      </c>
      <c r="B725" s="727" t="s">
        <v>5586</v>
      </c>
      <c r="C725" s="727" t="s">
        <v>5764</v>
      </c>
      <c r="D725" s="727" t="s">
        <v>6764</v>
      </c>
      <c r="E725" s="727" t="s">
        <v>6765</v>
      </c>
      <c r="F725" s="731"/>
      <c r="G725" s="731"/>
      <c r="H725" s="731"/>
      <c r="I725" s="731"/>
      <c r="J725" s="731"/>
      <c r="K725" s="731"/>
      <c r="L725" s="731"/>
      <c r="M725" s="731"/>
      <c r="N725" s="731">
        <v>1</v>
      </c>
      <c r="O725" s="731">
        <v>10994.78</v>
      </c>
      <c r="P725" s="745"/>
      <c r="Q725" s="732">
        <v>10994.78</v>
      </c>
    </row>
    <row r="726" spans="1:17" ht="14.4" customHeight="1" x14ac:dyDescent="0.3">
      <c r="A726" s="726" t="s">
        <v>569</v>
      </c>
      <c r="B726" s="727" t="s">
        <v>5586</v>
      </c>
      <c r="C726" s="727" t="s">
        <v>5764</v>
      </c>
      <c r="D726" s="727" t="s">
        <v>6766</v>
      </c>
      <c r="E726" s="727" t="s">
        <v>6767</v>
      </c>
      <c r="F726" s="731"/>
      <c r="G726" s="731"/>
      <c r="H726" s="731"/>
      <c r="I726" s="731"/>
      <c r="J726" s="731"/>
      <c r="K726" s="731"/>
      <c r="L726" s="731"/>
      <c r="M726" s="731"/>
      <c r="N726" s="731">
        <v>0.2</v>
      </c>
      <c r="O726" s="731">
        <v>1035.2</v>
      </c>
      <c r="P726" s="745"/>
      <c r="Q726" s="732">
        <v>5176</v>
      </c>
    </row>
    <row r="727" spans="1:17" ht="14.4" customHeight="1" x14ac:dyDescent="0.3">
      <c r="A727" s="726" t="s">
        <v>569</v>
      </c>
      <c r="B727" s="727" t="s">
        <v>5586</v>
      </c>
      <c r="C727" s="727" t="s">
        <v>5764</v>
      </c>
      <c r="D727" s="727" t="s">
        <v>6768</v>
      </c>
      <c r="E727" s="727" t="s">
        <v>6769</v>
      </c>
      <c r="F727" s="731"/>
      <c r="G727" s="731"/>
      <c r="H727" s="731"/>
      <c r="I727" s="731"/>
      <c r="J727" s="731">
        <v>1</v>
      </c>
      <c r="K727" s="731">
        <v>4170</v>
      </c>
      <c r="L727" s="731">
        <v>1</v>
      </c>
      <c r="M727" s="731">
        <v>4170</v>
      </c>
      <c r="N727" s="731"/>
      <c r="O727" s="731"/>
      <c r="P727" s="745"/>
      <c r="Q727" s="732"/>
    </row>
    <row r="728" spans="1:17" ht="14.4" customHeight="1" x14ac:dyDescent="0.3">
      <c r="A728" s="726" t="s">
        <v>569</v>
      </c>
      <c r="B728" s="727" t="s">
        <v>5586</v>
      </c>
      <c r="C728" s="727" t="s">
        <v>5764</v>
      </c>
      <c r="D728" s="727" t="s">
        <v>6770</v>
      </c>
      <c r="E728" s="727" t="s">
        <v>6653</v>
      </c>
      <c r="F728" s="731"/>
      <c r="G728" s="731"/>
      <c r="H728" s="731"/>
      <c r="I728" s="731"/>
      <c r="J728" s="731"/>
      <c r="K728" s="731"/>
      <c r="L728" s="731"/>
      <c r="M728" s="731"/>
      <c r="N728" s="731">
        <v>1</v>
      </c>
      <c r="O728" s="731">
        <v>2887.3</v>
      </c>
      <c r="P728" s="745"/>
      <c r="Q728" s="732">
        <v>2887.3</v>
      </c>
    </row>
    <row r="729" spans="1:17" ht="14.4" customHeight="1" x14ac:dyDescent="0.3">
      <c r="A729" s="726" t="s">
        <v>569</v>
      </c>
      <c r="B729" s="727" t="s">
        <v>5586</v>
      </c>
      <c r="C729" s="727" t="s">
        <v>5764</v>
      </c>
      <c r="D729" s="727" t="s">
        <v>6771</v>
      </c>
      <c r="E729" s="727" t="s">
        <v>6772</v>
      </c>
      <c r="F729" s="731">
        <v>1</v>
      </c>
      <c r="G729" s="731">
        <v>556</v>
      </c>
      <c r="H729" s="731"/>
      <c r="I729" s="731">
        <v>556</v>
      </c>
      <c r="J729" s="731"/>
      <c r="K729" s="731"/>
      <c r="L729" s="731"/>
      <c r="M729" s="731"/>
      <c r="N729" s="731"/>
      <c r="O729" s="731"/>
      <c r="P729" s="745"/>
      <c r="Q729" s="732"/>
    </row>
    <row r="730" spans="1:17" ht="14.4" customHeight="1" x14ac:dyDescent="0.3">
      <c r="A730" s="726" t="s">
        <v>569</v>
      </c>
      <c r="B730" s="727" t="s">
        <v>5586</v>
      </c>
      <c r="C730" s="727" t="s">
        <v>5764</v>
      </c>
      <c r="D730" s="727" t="s">
        <v>6773</v>
      </c>
      <c r="E730" s="727" t="s">
        <v>6774</v>
      </c>
      <c r="F730" s="731"/>
      <c r="G730" s="731"/>
      <c r="H730" s="731"/>
      <c r="I730" s="731"/>
      <c r="J730" s="731"/>
      <c r="K730" s="731"/>
      <c r="L730" s="731"/>
      <c r="M730" s="731"/>
      <c r="N730" s="731">
        <v>1</v>
      </c>
      <c r="O730" s="731">
        <v>4386.99</v>
      </c>
      <c r="P730" s="745"/>
      <c r="Q730" s="732">
        <v>4386.99</v>
      </c>
    </row>
    <row r="731" spans="1:17" ht="14.4" customHeight="1" x14ac:dyDescent="0.3">
      <c r="A731" s="726" t="s">
        <v>569</v>
      </c>
      <c r="B731" s="727" t="s">
        <v>5586</v>
      </c>
      <c r="C731" s="727" t="s">
        <v>5764</v>
      </c>
      <c r="D731" s="727" t="s">
        <v>6775</v>
      </c>
      <c r="E731" s="727" t="s">
        <v>6776</v>
      </c>
      <c r="F731" s="731"/>
      <c r="G731" s="731"/>
      <c r="H731" s="731"/>
      <c r="I731" s="731"/>
      <c r="J731" s="731"/>
      <c r="K731" s="731"/>
      <c r="L731" s="731"/>
      <c r="M731" s="731"/>
      <c r="N731" s="731">
        <v>6</v>
      </c>
      <c r="O731" s="731">
        <v>1710.9</v>
      </c>
      <c r="P731" s="745"/>
      <c r="Q731" s="732">
        <v>285.15000000000003</v>
      </c>
    </row>
    <row r="732" spans="1:17" ht="14.4" customHeight="1" x14ac:dyDescent="0.3">
      <c r="A732" s="726" t="s">
        <v>569</v>
      </c>
      <c r="B732" s="727" t="s">
        <v>5586</v>
      </c>
      <c r="C732" s="727" t="s">
        <v>5764</v>
      </c>
      <c r="D732" s="727" t="s">
        <v>6777</v>
      </c>
      <c r="E732" s="727" t="s">
        <v>6179</v>
      </c>
      <c r="F732" s="731"/>
      <c r="G732" s="731"/>
      <c r="H732" s="731"/>
      <c r="I732" s="731"/>
      <c r="J732" s="731"/>
      <c r="K732" s="731"/>
      <c r="L732" s="731"/>
      <c r="M732" s="731"/>
      <c r="N732" s="731">
        <v>3</v>
      </c>
      <c r="O732" s="731">
        <v>2176.35</v>
      </c>
      <c r="P732" s="745"/>
      <c r="Q732" s="732">
        <v>725.44999999999993</v>
      </c>
    </row>
    <row r="733" spans="1:17" ht="14.4" customHeight="1" x14ac:dyDescent="0.3">
      <c r="A733" s="726" t="s">
        <v>569</v>
      </c>
      <c r="B733" s="727" t="s">
        <v>5586</v>
      </c>
      <c r="C733" s="727" t="s">
        <v>5764</v>
      </c>
      <c r="D733" s="727" t="s">
        <v>6778</v>
      </c>
      <c r="E733" s="727" t="s">
        <v>6319</v>
      </c>
      <c r="F733" s="731"/>
      <c r="G733" s="731"/>
      <c r="H733" s="731"/>
      <c r="I733" s="731"/>
      <c r="J733" s="731"/>
      <c r="K733" s="731"/>
      <c r="L733" s="731"/>
      <c r="M733" s="731"/>
      <c r="N733" s="731">
        <v>3</v>
      </c>
      <c r="O733" s="731">
        <v>3867.72</v>
      </c>
      <c r="P733" s="745"/>
      <c r="Q733" s="732">
        <v>1289.24</v>
      </c>
    </row>
    <row r="734" spans="1:17" ht="14.4" customHeight="1" x14ac:dyDescent="0.3">
      <c r="A734" s="726" t="s">
        <v>569</v>
      </c>
      <c r="B734" s="727" t="s">
        <v>5586</v>
      </c>
      <c r="C734" s="727" t="s">
        <v>5764</v>
      </c>
      <c r="D734" s="727" t="s">
        <v>6779</v>
      </c>
      <c r="E734" s="727" t="s">
        <v>6439</v>
      </c>
      <c r="F734" s="731"/>
      <c r="G734" s="731"/>
      <c r="H734" s="731"/>
      <c r="I734" s="731"/>
      <c r="J734" s="731"/>
      <c r="K734" s="731"/>
      <c r="L734" s="731"/>
      <c r="M734" s="731"/>
      <c r="N734" s="731">
        <v>1</v>
      </c>
      <c r="O734" s="731">
        <v>442.06</v>
      </c>
      <c r="P734" s="745"/>
      <c r="Q734" s="732">
        <v>442.06</v>
      </c>
    </row>
    <row r="735" spans="1:17" ht="14.4" customHeight="1" x14ac:dyDescent="0.3">
      <c r="A735" s="726" t="s">
        <v>569</v>
      </c>
      <c r="B735" s="727" t="s">
        <v>5586</v>
      </c>
      <c r="C735" s="727" t="s">
        <v>5764</v>
      </c>
      <c r="D735" s="727" t="s">
        <v>6780</v>
      </c>
      <c r="E735" s="727" t="s">
        <v>6781</v>
      </c>
      <c r="F735" s="731"/>
      <c r="G735" s="731"/>
      <c r="H735" s="731"/>
      <c r="I735" s="731"/>
      <c r="J735" s="731"/>
      <c r="K735" s="731"/>
      <c r="L735" s="731"/>
      <c r="M735" s="731"/>
      <c r="N735" s="731">
        <v>4</v>
      </c>
      <c r="O735" s="731">
        <v>5920</v>
      </c>
      <c r="P735" s="745"/>
      <c r="Q735" s="732">
        <v>1480</v>
      </c>
    </row>
    <row r="736" spans="1:17" ht="14.4" customHeight="1" x14ac:dyDescent="0.3">
      <c r="A736" s="726" t="s">
        <v>569</v>
      </c>
      <c r="B736" s="727" t="s">
        <v>5586</v>
      </c>
      <c r="C736" s="727" t="s">
        <v>5764</v>
      </c>
      <c r="D736" s="727" t="s">
        <v>6782</v>
      </c>
      <c r="E736" s="727" t="s">
        <v>6783</v>
      </c>
      <c r="F736" s="731">
        <v>2</v>
      </c>
      <c r="G736" s="731">
        <v>9285.82</v>
      </c>
      <c r="H736" s="731"/>
      <c r="I736" s="731">
        <v>4642.91</v>
      </c>
      <c r="J736" s="731"/>
      <c r="K736" s="731"/>
      <c r="L736" s="731"/>
      <c r="M736" s="731"/>
      <c r="N736" s="731"/>
      <c r="O736" s="731"/>
      <c r="P736" s="745"/>
      <c r="Q736" s="732"/>
    </row>
    <row r="737" spans="1:17" ht="14.4" customHeight="1" x14ac:dyDescent="0.3">
      <c r="A737" s="726" t="s">
        <v>569</v>
      </c>
      <c r="B737" s="727" t="s">
        <v>5586</v>
      </c>
      <c r="C737" s="727" t="s">
        <v>5764</v>
      </c>
      <c r="D737" s="727" t="s">
        <v>6784</v>
      </c>
      <c r="E737" s="727" t="s">
        <v>6439</v>
      </c>
      <c r="F737" s="731"/>
      <c r="G737" s="731"/>
      <c r="H737" s="731"/>
      <c r="I737" s="731"/>
      <c r="J737" s="731"/>
      <c r="K737" s="731"/>
      <c r="L737" s="731"/>
      <c r="M737" s="731"/>
      <c r="N737" s="731">
        <v>2</v>
      </c>
      <c r="O737" s="731">
        <v>1983.46</v>
      </c>
      <c r="P737" s="745"/>
      <c r="Q737" s="732">
        <v>991.73</v>
      </c>
    </row>
    <row r="738" spans="1:17" ht="14.4" customHeight="1" x14ac:dyDescent="0.3">
      <c r="A738" s="726" t="s">
        <v>569</v>
      </c>
      <c r="B738" s="727" t="s">
        <v>5586</v>
      </c>
      <c r="C738" s="727" t="s">
        <v>5764</v>
      </c>
      <c r="D738" s="727" t="s">
        <v>6785</v>
      </c>
      <c r="E738" s="727" t="s">
        <v>6786</v>
      </c>
      <c r="F738" s="731"/>
      <c r="G738" s="731"/>
      <c r="H738" s="731"/>
      <c r="I738" s="731"/>
      <c r="J738" s="731"/>
      <c r="K738" s="731"/>
      <c r="L738" s="731"/>
      <c r="M738" s="731"/>
      <c r="N738" s="731">
        <v>1</v>
      </c>
      <c r="O738" s="731">
        <v>1194.08</v>
      </c>
      <c r="P738" s="745"/>
      <c r="Q738" s="732">
        <v>1194.08</v>
      </c>
    </row>
    <row r="739" spans="1:17" ht="14.4" customHeight="1" x14ac:dyDescent="0.3">
      <c r="A739" s="726" t="s">
        <v>569</v>
      </c>
      <c r="B739" s="727" t="s">
        <v>5586</v>
      </c>
      <c r="C739" s="727" t="s">
        <v>5764</v>
      </c>
      <c r="D739" s="727" t="s">
        <v>6787</v>
      </c>
      <c r="E739" s="727" t="s">
        <v>6788</v>
      </c>
      <c r="F739" s="731"/>
      <c r="G739" s="731"/>
      <c r="H739" s="731"/>
      <c r="I739" s="731"/>
      <c r="J739" s="731"/>
      <c r="K739" s="731"/>
      <c r="L739" s="731"/>
      <c r="M739" s="731"/>
      <c r="N739" s="731">
        <v>1</v>
      </c>
      <c r="O739" s="731">
        <v>5111.38</v>
      </c>
      <c r="P739" s="745"/>
      <c r="Q739" s="732">
        <v>5111.38</v>
      </c>
    </row>
    <row r="740" spans="1:17" ht="14.4" customHeight="1" x14ac:dyDescent="0.3">
      <c r="A740" s="726" t="s">
        <v>569</v>
      </c>
      <c r="B740" s="727" t="s">
        <v>5586</v>
      </c>
      <c r="C740" s="727" t="s">
        <v>5587</v>
      </c>
      <c r="D740" s="727" t="s">
        <v>6789</v>
      </c>
      <c r="E740" s="727" t="s">
        <v>6790</v>
      </c>
      <c r="F740" s="731">
        <v>37</v>
      </c>
      <c r="G740" s="731">
        <v>6991</v>
      </c>
      <c r="H740" s="731">
        <v>0.91998947229898675</v>
      </c>
      <c r="I740" s="731">
        <v>188.94594594594594</v>
      </c>
      <c r="J740" s="731">
        <v>39</v>
      </c>
      <c r="K740" s="731">
        <v>7599</v>
      </c>
      <c r="L740" s="731">
        <v>1</v>
      </c>
      <c r="M740" s="731">
        <v>194.84615384615384</v>
      </c>
      <c r="N740" s="731">
        <v>50</v>
      </c>
      <c r="O740" s="731">
        <v>9798</v>
      </c>
      <c r="P740" s="745">
        <v>1.2893801816028425</v>
      </c>
      <c r="Q740" s="732">
        <v>195.96</v>
      </c>
    </row>
    <row r="741" spans="1:17" ht="14.4" customHeight="1" x14ac:dyDescent="0.3">
      <c r="A741" s="726" t="s">
        <v>569</v>
      </c>
      <c r="B741" s="727" t="s">
        <v>5586</v>
      </c>
      <c r="C741" s="727" t="s">
        <v>5587</v>
      </c>
      <c r="D741" s="727" t="s">
        <v>5787</v>
      </c>
      <c r="E741" s="727" t="s">
        <v>5788</v>
      </c>
      <c r="F741" s="731">
        <v>147</v>
      </c>
      <c r="G741" s="731">
        <v>102307</v>
      </c>
      <c r="H741" s="731">
        <v>1.0027050602267937</v>
      </c>
      <c r="I741" s="731">
        <v>695.96598639455783</v>
      </c>
      <c r="J741" s="731">
        <v>144</v>
      </c>
      <c r="K741" s="731">
        <v>102031</v>
      </c>
      <c r="L741" s="731">
        <v>1</v>
      </c>
      <c r="M741" s="731">
        <v>708.54861111111109</v>
      </c>
      <c r="N741" s="731">
        <v>92</v>
      </c>
      <c r="O741" s="731">
        <v>65319</v>
      </c>
      <c r="P741" s="745">
        <v>0.64018778606501947</v>
      </c>
      <c r="Q741" s="732">
        <v>709.98913043478262</v>
      </c>
    </row>
    <row r="742" spans="1:17" ht="14.4" customHeight="1" x14ac:dyDescent="0.3">
      <c r="A742" s="726" t="s">
        <v>569</v>
      </c>
      <c r="B742" s="727" t="s">
        <v>5586</v>
      </c>
      <c r="C742" s="727" t="s">
        <v>5587</v>
      </c>
      <c r="D742" s="727" t="s">
        <v>5618</v>
      </c>
      <c r="E742" s="727" t="s">
        <v>5619</v>
      </c>
      <c r="F742" s="731">
        <v>27</v>
      </c>
      <c r="G742" s="731">
        <v>5427</v>
      </c>
      <c r="H742" s="731">
        <v>0.55781683626271972</v>
      </c>
      <c r="I742" s="731">
        <v>201</v>
      </c>
      <c r="J742" s="731">
        <v>47</v>
      </c>
      <c r="K742" s="731">
        <v>9729</v>
      </c>
      <c r="L742" s="731">
        <v>1</v>
      </c>
      <c r="M742" s="731">
        <v>207</v>
      </c>
      <c r="N742" s="731">
        <v>32</v>
      </c>
      <c r="O742" s="731">
        <v>6624</v>
      </c>
      <c r="P742" s="745">
        <v>0.68085106382978722</v>
      </c>
      <c r="Q742" s="732">
        <v>207</v>
      </c>
    </row>
    <row r="743" spans="1:17" ht="14.4" customHeight="1" x14ac:dyDescent="0.3">
      <c r="A743" s="726" t="s">
        <v>569</v>
      </c>
      <c r="B743" s="727" t="s">
        <v>5586</v>
      </c>
      <c r="C743" s="727" t="s">
        <v>5587</v>
      </c>
      <c r="D743" s="727" t="s">
        <v>5620</v>
      </c>
      <c r="E743" s="727" t="s">
        <v>5621</v>
      </c>
      <c r="F743" s="731">
        <v>100</v>
      </c>
      <c r="G743" s="731">
        <v>30099</v>
      </c>
      <c r="H743" s="731">
        <v>0.83254501701103645</v>
      </c>
      <c r="I743" s="731">
        <v>300.99</v>
      </c>
      <c r="J743" s="731">
        <v>117</v>
      </c>
      <c r="K743" s="731">
        <v>36153</v>
      </c>
      <c r="L743" s="731">
        <v>1</v>
      </c>
      <c r="M743" s="731">
        <v>309</v>
      </c>
      <c r="N743" s="731">
        <v>125</v>
      </c>
      <c r="O743" s="731">
        <v>38625</v>
      </c>
      <c r="P743" s="745">
        <v>1.0683760683760684</v>
      </c>
      <c r="Q743" s="732">
        <v>309</v>
      </c>
    </row>
    <row r="744" spans="1:17" ht="14.4" customHeight="1" x14ac:dyDescent="0.3">
      <c r="A744" s="726" t="s">
        <v>569</v>
      </c>
      <c r="B744" s="727" t="s">
        <v>5586</v>
      </c>
      <c r="C744" s="727" t="s">
        <v>5587</v>
      </c>
      <c r="D744" s="727" t="s">
        <v>5622</v>
      </c>
      <c r="E744" s="727" t="s">
        <v>5623</v>
      </c>
      <c r="F744" s="731">
        <v>14</v>
      </c>
      <c r="G744" s="731">
        <v>6664</v>
      </c>
      <c r="H744" s="731">
        <v>1.3655737704918032</v>
      </c>
      <c r="I744" s="731">
        <v>476</v>
      </c>
      <c r="J744" s="731">
        <v>10</v>
      </c>
      <c r="K744" s="731">
        <v>4880</v>
      </c>
      <c r="L744" s="731">
        <v>1</v>
      </c>
      <c r="M744" s="731">
        <v>488</v>
      </c>
      <c r="N744" s="731">
        <v>11</v>
      </c>
      <c r="O744" s="731">
        <v>5379</v>
      </c>
      <c r="P744" s="745">
        <v>1.1022540983606557</v>
      </c>
      <c r="Q744" s="732">
        <v>489</v>
      </c>
    </row>
    <row r="745" spans="1:17" ht="14.4" customHeight="1" x14ac:dyDescent="0.3">
      <c r="A745" s="726" t="s">
        <v>569</v>
      </c>
      <c r="B745" s="727" t="s">
        <v>5586</v>
      </c>
      <c r="C745" s="727" t="s">
        <v>5587</v>
      </c>
      <c r="D745" s="727" t="s">
        <v>5624</v>
      </c>
      <c r="E745" s="727" t="s">
        <v>5625</v>
      </c>
      <c r="F745" s="731">
        <v>1</v>
      </c>
      <c r="G745" s="731">
        <v>95</v>
      </c>
      <c r="H745" s="731"/>
      <c r="I745" s="731">
        <v>95</v>
      </c>
      <c r="J745" s="731"/>
      <c r="K745" s="731"/>
      <c r="L745" s="731"/>
      <c r="M745" s="731"/>
      <c r="N745" s="731"/>
      <c r="O745" s="731"/>
      <c r="P745" s="745"/>
      <c r="Q745" s="732"/>
    </row>
    <row r="746" spans="1:17" ht="14.4" customHeight="1" x14ac:dyDescent="0.3">
      <c r="A746" s="726" t="s">
        <v>569</v>
      </c>
      <c r="B746" s="727" t="s">
        <v>5586</v>
      </c>
      <c r="C746" s="727" t="s">
        <v>5587</v>
      </c>
      <c r="D746" s="727" t="s">
        <v>5626</v>
      </c>
      <c r="E746" s="727" t="s">
        <v>5627</v>
      </c>
      <c r="F746" s="731">
        <v>107</v>
      </c>
      <c r="G746" s="731">
        <v>9951</v>
      </c>
      <c r="H746" s="731">
        <v>0.85489690721649481</v>
      </c>
      <c r="I746" s="731">
        <v>93</v>
      </c>
      <c r="J746" s="731">
        <v>120</v>
      </c>
      <c r="K746" s="731">
        <v>11640</v>
      </c>
      <c r="L746" s="731">
        <v>1</v>
      </c>
      <c r="M746" s="731">
        <v>97</v>
      </c>
      <c r="N746" s="731">
        <v>113</v>
      </c>
      <c r="O746" s="731">
        <v>10961</v>
      </c>
      <c r="P746" s="745">
        <v>0.94166666666666665</v>
      </c>
      <c r="Q746" s="732">
        <v>97</v>
      </c>
    </row>
    <row r="747" spans="1:17" ht="14.4" customHeight="1" x14ac:dyDescent="0.3">
      <c r="A747" s="726" t="s">
        <v>569</v>
      </c>
      <c r="B747" s="727" t="s">
        <v>5586</v>
      </c>
      <c r="C747" s="727" t="s">
        <v>5587</v>
      </c>
      <c r="D747" s="727" t="s">
        <v>5630</v>
      </c>
      <c r="E747" s="727" t="s">
        <v>5631</v>
      </c>
      <c r="F747" s="731">
        <v>2</v>
      </c>
      <c r="G747" s="731">
        <v>456</v>
      </c>
      <c r="H747" s="731">
        <v>0.21111111111111111</v>
      </c>
      <c r="I747" s="731">
        <v>228</v>
      </c>
      <c r="J747" s="731">
        <v>9</v>
      </c>
      <c r="K747" s="731">
        <v>2160</v>
      </c>
      <c r="L747" s="731">
        <v>1</v>
      </c>
      <c r="M747" s="731">
        <v>240</v>
      </c>
      <c r="N747" s="731">
        <v>4</v>
      </c>
      <c r="O747" s="731">
        <v>964</v>
      </c>
      <c r="P747" s="745">
        <v>0.4462962962962963</v>
      </c>
      <c r="Q747" s="732">
        <v>241</v>
      </c>
    </row>
    <row r="748" spans="1:17" ht="14.4" customHeight="1" x14ac:dyDescent="0.3">
      <c r="A748" s="726" t="s">
        <v>569</v>
      </c>
      <c r="B748" s="727" t="s">
        <v>5586</v>
      </c>
      <c r="C748" s="727" t="s">
        <v>5587</v>
      </c>
      <c r="D748" s="727" t="s">
        <v>6791</v>
      </c>
      <c r="E748" s="727" t="s">
        <v>6792</v>
      </c>
      <c r="F748" s="731">
        <v>3</v>
      </c>
      <c r="G748" s="731">
        <v>1146</v>
      </c>
      <c r="H748" s="731">
        <v>0.41031149301825992</v>
      </c>
      <c r="I748" s="731">
        <v>382</v>
      </c>
      <c r="J748" s="731">
        <v>7</v>
      </c>
      <c r="K748" s="731">
        <v>2793</v>
      </c>
      <c r="L748" s="731">
        <v>1</v>
      </c>
      <c r="M748" s="731">
        <v>399</v>
      </c>
      <c r="N748" s="731">
        <v>9</v>
      </c>
      <c r="O748" s="731">
        <v>3591</v>
      </c>
      <c r="P748" s="745">
        <v>1.2857142857142858</v>
      </c>
      <c r="Q748" s="732">
        <v>399</v>
      </c>
    </row>
    <row r="749" spans="1:17" ht="14.4" customHeight="1" x14ac:dyDescent="0.3">
      <c r="A749" s="726" t="s">
        <v>569</v>
      </c>
      <c r="B749" s="727" t="s">
        <v>5586</v>
      </c>
      <c r="C749" s="727" t="s">
        <v>5587</v>
      </c>
      <c r="D749" s="727" t="s">
        <v>6793</v>
      </c>
      <c r="E749" s="727" t="s">
        <v>6794</v>
      </c>
      <c r="F749" s="731">
        <v>23</v>
      </c>
      <c r="G749" s="731">
        <v>80615</v>
      </c>
      <c r="H749" s="731">
        <v>1.1624369142033164</v>
      </c>
      <c r="I749" s="731">
        <v>3505</v>
      </c>
      <c r="J749" s="731">
        <v>19</v>
      </c>
      <c r="K749" s="731">
        <v>69350</v>
      </c>
      <c r="L749" s="731">
        <v>1</v>
      </c>
      <c r="M749" s="731">
        <v>3650</v>
      </c>
      <c r="N749" s="731">
        <v>22</v>
      </c>
      <c r="O749" s="731">
        <v>80344</v>
      </c>
      <c r="P749" s="745">
        <v>1.1585291997116078</v>
      </c>
      <c r="Q749" s="732">
        <v>3652</v>
      </c>
    </row>
    <row r="750" spans="1:17" ht="14.4" customHeight="1" x14ac:dyDescent="0.3">
      <c r="A750" s="726" t="s">
        <v>569</v>
      </c>
      <c r="B750" s="727" t="s">
        <v>5586</v>
      </c>
      <c r="C750" s="727" t="s">
        <v>5587</v>
      </c>
      <c r="D750" s="727" t="s">
        <v>6795</v>
      </c>
      <c r="E750" s="727" t="s">
        <v>6796</v>
      </c>
      <c r="F750" s="731">
        <v>16</v>
      </c>
      <c r="G750" s="731">
        <v>75008</v>
      </c>
      <c r="H750" s="731">
        <v>0.58927785808560118</v>
      </c>
      <c r="I750" s="731">
        <v>4688</v>
      </c>
      <c r="J750" s="731">
        <v>26</v>
      </c>
      <c r="K750" s="731">
        <v>127288</v>
      </c>
      <c r="L750" s="731">
        <v>1</v>
      </c>
      <c r="M750" s="731">
        <v>4895.6923076923076</v>
      </c>
      <c r="N750" s="731">
        <v>14</v>
      </c>
      <c r="O750" s="731">
        <v>68712</v>
      </c>
      <c r="P750" s="745">
        <v>0.53981522217333922</v>
      </c>
      <c r="Q750" s="732">
        <v>4908</v>
      </c>
    </row>
    <row r="751" spans="1:17" ht="14.4" customHeight="1" x14ac:dyDescent="0.3">
      <c r="A751" s="726" t="s">
        <v>569</v>
      </c>
      <c r="B751" s="727" t="s">
        <v>5586</v>
      </c>
      <c r="C751" s="727" t="s">
        <v>5587</v>
      </c>
      <c r="D751" s="727" t="s">
        <v>6797</v>
      </c>
      <c r="E751" s="727" t="s">
        <v>6798</v>
      </c>
      <c r="F751" s="731">
        <v>6</v>
      </c>
      <c r="G751" s="731">
        <v>18996</v>
      </c>
      <c r="H751" s="731">
        <v>1.4343098761703412</v>
      </c>
      <c r="I751" s="731">
        <v>3166</v>
      </c>
      <c r="J751" s="731">
        <v>4</v>
      </c>
      <c r="K751" s="731">
        <v>13244</v>
      </c>
      <c r="L751" s="731">
        <v>1</v>
      </c>
      <c r="M751" s="731">
        <v>3311</v>
      </c>
      <c r="N751" s="731">
        <v>4</v>
      </c>
      <c r="O751" s="731">
        <v>13252</v>
      </c>
      <c r="P751" s="745">
        <v>1.000604047115675</v>
      </c>
      <c r="Q751" s="732">
        <v>3313</v>
      </c>
    </row>
    <row r="752" spans="1:17" ht="14.4" customHeight="1" x14ac:dyDescent="0.3">
      <c r="A752" s="726" t="s">
        <v>569</v>
      </c>
      <c r="B752" s="727" t="s">
        <v>5586</v>
      </c>
      <c r="C752" s="727" t="s">
        <v>5587</v>
      </c>
      <c r="D752" s="727" t="s">
        <v>5808</v>
      </c>
      <c r="E752" s="727" t="s">
        <v>5809</v>
      </c>
      <c r="F752" s="731">
        <v>15</v>
      </c>
      <c r="G752" s="731">
        <v>62385</v>
      </c>
      <c r="H752" s="731">
        <v>1.0267445687952601</v>
      </c>
      <c r="I752" s="731">
        <v>4159</v>
      </c>
      <c r="J752" s="731">
        <v>14</v>
      </c>
      <c r="K752" s="731">
        <v>60760</v>
      </c>
      <c r="L752" s="731">
        <v>1</v>
      </c>
      <c r="M752" s="731">
        <v>4340</v>
      </c>
      <c r="N752" s="731">
        <v>16</v>
      </c>
      <c r="O752" s="731">
        <v>69488</v>
      </c>
      <c r="P752" s="745">
        <v>1.1436471362738645</v>
      </c>
      <c r="Q752" s="732">
        <v>4343</v>
      </c>
    </row>
    <row r="753" spans="1:17" ht="14.4" customHeight="1" x14ac:dyDescent="0.3">
      <c r="A753" s="726" t="s">
        <v>569</v>
      </c>
      <c r="B753" s="727" t="s">
        <v>5586</v>
      </c>
      <c r="C753" s="727" t="s">
        <v>5587</v>
      </c>
      <c r="D753" s="727" t="s">
        <v>6799</v>
      </c>
      <c r="E753" s="727" t="s">
        <v>6800</v>
      </c>
      <c r="F753" s="731">
        <v>6</v>
      </c>
      <c r="G753" s="731">
        <v>684</v>
      </c>
      <c r="H753" s="731">
        <v>0.95</v>
      </c>
      <c r="I753" s="731">
        <v>114</v>
      </c>
      <c r="J753" s="731">
        <v>6</v>
      </c>
      <c r="K753" s="731">
        <v>720</v>
      </c>
      <c r="L753" s="731">
        <v>1</v>
      </c>
      <c r="M753" s="731">
        <v>120</v>
      </c>
      <c r="N753" s="731">
        <v>8</v>
      </c>
      <c r="O753" s="731">
        <v>960</v>
      </c>
      <c r="P753" s="745">
        <v>1.3333333333333333</v>
      </c>
      <c r="Q753" s="732">
        <v>120</v>
      </c>
    </row>
    <row r="754" spans="1:17" ht="14.4" customHeight="1" x14ac:dyDescent="0.3">
      <c r="A754" s="726" t="s">
        <v>569</v>
      </c>
      <c r="B754" s="727" t="s">
        <v>5586</v>
      </c>
      <c r="C754" s="727" t="s">
        <v>5587</v>
      </c>
      <c r="D754" s="727" t="s">
        <v>6801</v>
      </c>
      <c r="E754" s="727" t="s">
        <v>6802</v>
      </c>
      <c r="F754" s="731">
        <v>1</v>
      </c>
      <c r="G754" s="731">
        <v>346</v>
      </c>
      <c r="H754" s="731">
        <v>0.96378830083565459</v>
      </c>
      <c r="I754" s="731">
        <v>346</v>
      </c>
      <c r="J754" s="731">
        <v>1</v>
      </c>
      <c r="K754" s="731">
        <v>359</v>
      </c>
      <c r="L754" s="731">
        <v>1</v>
      </c>
      <c r="M754" s="731">
        <v>359</v>
      </c>
      <c r="N754" s="731">
        <v>4</v>
      </c>
      <c r="O754" s="731">
        <v>1436</v>
      </c>
      <c r="P754" s="745">
        <v>4</v>
      </c>
      <c r="Q754" s="732">
        <v>359</v>
      </c>
    </row>
    <row r="755" spans="1:17" ht="14.4" customHeight="1" x14ac:dyDescent="0.3">
      <c r="A755" s="726" t="s">
        <v>569</v>
      </c>
      <c r="B755" s="727" t="s">
        <v>5586</v>
      </c>
      <c r="C755" s="727" t="s">
        <v>5587</v>
      </c>
      <c r="D755" s="727" t="s">
        <v>6803</v>
      </c>
      <c r="E755" s="727" t="s">
        <v>6804</v>
      </c>
      <c r="F755" s="731">
        <v>47</v>
      </c>
      <c r="G755" s="731">
        <v>203181</v>
      </c>
      <c r="H755" s="731">
        <v>1.0827311676684999</v>
      </c>
      <c r="I755" s="731">
        <v>4323</v>
      </c>
      <c r="J755" s="731">
        <v>42</v>
      </c>
      <c r="K755" s="731">
        <v>187656</v>
      </c>
      <c r="L755" s="731">
        <v>1</v>
      </c>
      <c r="M755" s="731">
        <v>4468</v>
      </c>
      <c r="N755" s="731">
        <v>52</v>
      </c>
      <c r="O755" s="731">
        <v>232440</v>
      </c>
      <c r="P755" s="745">
        <v>1.2386494436628726</v>
      </c>
      <c r="Q755" s="732">
        <v>4470</v>
      </c>
    </row>
    <row r="756" spans="1:17" ht="14.4" customHeight="1" x14ac:dyDescent="0.3">
      <c r="A756" s="726" t="s">
        <v>569</v>
      </c>
      <c r="B756" s="727" t="s">
        <v>5586</v>
      </c>
      <c r="C756" s="727" t="s">
        <v>5587</v>
      </c>
      <c r="D756" s="727" t="s">
        <v>6805</v>
      </c>
      <c r="E756" s="727" t="s">
        <v>6806</v>
      </c>
      <c r="F756" s="731">
        <v>5</v>
      </c>
      <c r="G756" s="731">
        <v>11785</v>
      </c>
      <c r="H756" s="731">
        <v>0.53099936919888258</v>
      </c>
      <c r="I756" s="731">
        <v>2357</v>
      </c>
      <c r="J756" s="731">
        <v>9</v>
      </c>
      <c r="K756" s="731">
        <v>22194</v>
      </c>
      <c r="L756" s="731">
        <v>1</v>
      </c>
      <c r="M756" s="731">
        <v>2466</v>
      </c>
      <c r="N756" s="731">
        <v>6</v>
      </c>
      <c r="O756" s="731">
        <v>14802</v>
      </c>
      <c r="P756" s="745">
        <v>0.66693701000270345</v>
      </c>
      <c r="Q756" s="732">
        <v>2467</v>
      </c>
    </row>
    <row r="757" spans="1:17" ht="14.4" customHeight="1" x14ac:dyDescent="0.3">
      <c r="A757" s="726" t="s">
        <v>569</v>
      </c>
      <c r="B757" s="727" t="s">
        <v>5586</v>
      </c>
      <c r="C757" s="727" t="s">
        <v>5587</v>
      </c>
      <c r="D757" s="727" t="s">
        <v>5789</v>
      </c>
      <c r="E757" s="727" t="s">
        <v>5790</v>
      </c>
      <c r="F757" s="731">
        <v>26</v>
      </c>
      <c r="G757" s="731">
        <v>139400</v>
      </c>
      <c r="H757" s="731">
        <v>0.90404420348128356</v>
      </c>
      <c r="I757" s="731">
        <v>5361.5384615384619</v>
      </c>
      <c r="J757" s="731">
        <v>28</v>
      </c>
      <c r="K757" s="731">
        <v>154196</v>
      </c>
      <c r="L757" s="731">
        <v>1</v>
      </c>
      <c r="M757" s="731">
        <v>5507</v>
      </c>
      <c r="N757" s="731">
        <v>22</v>
      </c>
      <c r="O757" s="731">
        <v>121198</v>
      </c>
      <c r="P757" s="745">
        <v>0.78599963682585805</v>
      </c>
      <c r="Q757" s="732">
        <v>5509</v>
      </c>
    </row>
    <row r="758" spans="1:17" ht="14.4" customHeight="1" x14ac:dyDescent="0.3">
      <c r="A758" s="726" t="s">
        <v>569</v>
      </c>
      <c r="B758" s="727" t="s">
        <v>5586</v>
      </c>
      <c r="C758" s="727" t="s">
        <v>5587</v>
      </c>
      <c r="D758" s="727" t="s">
        <v>5791</v>
      </c>
      <c r="E758" s="727" t="s">
        <v>5792</v>
      </c>
      <c r="F758" s="731">
        <v>5</v>
      </c>
      <c r="G758" s="731">
        <v>44415</v>
      </c>
      <c r="H758" s="731">
        <v>2.4109760069482142</v>
      </c>
      <c r="I758" s="731">
        <v>8883</v>
      </c>
      <c r="J758" s="731">
        <v>2</v>
      </c>
      <c r="K758" s="731">
        <v>18422</v>
      </c>
      <c r="L758" s="731">
        <v>1</v>
      </c>
      <c r="M758" s="731">
        <v>9211</v>
      </c>
      <c r="N758" s="731">
        <v>7</v>
      </c>
      <c r="O758" s="731">
        <v>64517</v>
      </c>
      <c r="P758" s="745">
        <v>3.5021713169037021</v>
      </c>
      <c r="Q758" s="732">
        <v>9216.7142857142862</v>
      </c>
    </row>
    <row r="759" spans="1:17" ht="14.4" customHeight="1" x14ac:dyDescent="0.3">
      <c r="A759" s="726" t="s">
        <v>569</v>
      </c>
      <c r="B759" s="727" t="s">
        <v>5586</v>
      </c>
      <c r="C759" s="727" t="s">
        <v>5587</v>
      </c>
      <c r="D759" s="727" t="s">
        <v>6807</v>
      </c>
      <c r="E759" s="727" t="s">
        <v>6808</v>
      </c>
      <c r="F759" s="731">
        <v>2</v>
      </c>
      <c r="G759" s="731">
        <v>674</v>
      </c>
      <c r="H759" s="731">
        <v>1.9257142857142857</v>
      </c>
      <c r="I759" s="731">
        <v>337</v>
      </c>
      <c r="J759" s="731">
        <v>1</v>
      </c>
      <c r="K759" s="731">
        <v>350</v>
      </c>
      <c r="L759" s="731">
        <v>1</v>
      </c>
      <c r="M759" s="731">
        <v>350</v>
      </c>
      <c r="N759" s="731"/>
      <c r="O759" s="731"/>
      <c r="P759" s="745"/>
      <c r="Q759" s="732"/>
    </row>
    <row r="760" spans="1:17" ht="14.4" customHeight="1" x14ac:dyDescent="0.3">
      <c r="A760" s="726" t="s">
        <v>569</v>
      </c>
      <c r="B760" s="727" t="s">
        <v>5586</v>
      </c>
      <c r="C760" s="727" t="s">
        <v>5587</v>
      </c>
      <c r="D760" s="727" t="s">
        <v>6809</v>
      </c>
      <c r="E760" s="727" t="s">
        <v>6810</v>
      </c>
      <c r="F760" s="731">
        <v>12</v>
      </c>
      <c r="G760" s="731">
        <v>18504</v>
      </c>
      <c r="H760" s="731">
        <v>1.2882205513784462</v>
      </c>
      <c r="I760" s="731">
        <v>1542</v>
      </c>
      <c r="J760" s="731">
        <v>9</v>
      </c>
      <c r="K760" s="731">
        <v>14364</v>
      </c>
      <c r="L760" s="731">
        <v>1</v>
      </c>
      <c r="M760" s="731">
        <v>1596</v>
      </c>
      <c r="N760" s="731">
        <v>7</v>
      </c>
      <c r="O760" s="731">
        <v>11186</v>
      </c>
      <c r="P760" s="745">
        <v>0.77875243664717353</v>
      </c>
      <c r="Q760" s="732">
        <v>1598</v>
      </c>
    </row>
    <row r="761" spans="1:17" ht="14.4" customHeight="1" x14ac:dyDescent="0.3">
      <c r="A761" s="726" t="s">
        <v>569</v>
      </c>
      <c r="B761" s="727" t="s">
        <v>5586</v>
      </c>
      <c r="C761" s="727" t="s">
        <v>5587</v>
      </c>
      <c r="D761" s="727" t="s">
        <v>6811</v>
      </c>
      <c r="E761" s="727" t="s">
        <v>6812</v>
      </c>
      <c r="F761" s="731">
        <v>5</v>
      </c>
      <c r="G761" s="731">
        <v>15350</v>
      </c>
      <c r="H761" s="731">
        <v>1.2117145563624883</v>
      </c>
      <c r="I761" s="731">
        <v>3070</v>
      </c>
      <c r="J761" s="731">
        <v>4</v>
      </c>
      <c r="K761" s="731">
        <v>12668</v>
      </c>
      <c r="L761" s="731">
        <v>1</v>
      </c>
      <c r="M761" s="731">
        <v>3167</v>
      </c>
      <c r="N761" s="731">
        <v>11</v>
      </c>
      <c r="O761" s="731">
        <v>34859</v>
      </c>
      <c r="P761" s="745">
        <v>2.7517366592990213</v>
      </c>
      <c r="Q761" s="732">
        <v>3169</v>
      </c>
    </row>
    <row r="762" spans="1:17" ht="14.4" customHeight="1" x14ac:dyDescent="0.3">
      <c r="A762" s="726" t="s">
        <v>569</v>
      </c>
      <c r="B762" s="727" t="s">
        <v>5586</v>
      </c>
      <c r="C762" s="727" t="s">
        <v>5587</v>
      </c>
      <c r="D762" s="727" t="s">
        <v>6813</v>
      </c>
      <c r="E762" s="727" t="s">
        <v>6814</v>
      </c>
      <c r="F762" s="731">
        <v>9</v>
      </c>
      <c r="G762" s="731">
        <v>22257</v>
      </c>
      <c r="H762" s="731">
        <v>1.2468907563025211</v>
      </c>
      <c r="I762" s="731">
        <v>2473</v>
      </c>
      <c r="J762" s="731">
        <v>7</v>
      </c>
      <c r="K762" s="731">
        <v>17850</v>
      </c>
      <c r="L762" s="731">
        <v>1</v>
      </c>
      <c r="M762" s="731">
        <v>2550</v>
      </c>
      <c r="N762" s="731">
        <v>2</v>
      </c>
      <c r="O762" s="731">
        <v>5108</v>
      </c>
      <c r="P762" s="745">
        <v>0.2861624649859944</v>
      </c>
      <c r="Q762" s="732">
        <v>2554</v>
      </c>
    </row>
    <row r="763" spans="1:17" ht="14.4" customHeight="1" x14ac:dyDescent="0.3">
      <c r="A763" s="726" t="s">
        <v>569</v>
      </c>
      <c r="B763" s="727" t="s">
        <v>5586</v>
      </c>
      <c r="C763" s="727" t="s">
        <v>5587</v>
      </c>
      <c r="D763" s="727" t="s">
        <v>5634</v>
      </c>
      <c r="E763" s="727" t="s">
        <v>5635</v>
      </c>
      <c r="F763" s="731">
        <v>1</v>
      </c>
      <c r="G763" s="731">
        <v>532</v>
      </c>
      <c r="H763" s="731">
        <v>0.98518518518518516</v>
      </c>
      <c r="I763" s="731">
        <v>532</v>
      </c>
      <c r="J763" s="731">
        <v>1</v>
      </c>
      <c r="K763" s="731">
        <v>540</v>
      </c>
      <c r="L763" s="731">
        <v>1</v>
      </c>
      <c r="M763" s="731">
        <v>540</v>
      </c>
      <c r="N763" s="731">
        <v>2</v>
      </c>
      <c r="O763" s="731">
        <v>1082</v>
      </c>
      <c r="P763" s="745">
        <v>2.0037037037037035</v>
      </c>
      <c r="Q763" s="732">
        <v>541</v>
      </c>
    </row>
    <row r="764" spans="1:17" ht="14.4" customHeight="1" x14ac:dyDescent="0.3">
      <c r="A764" s="726" t="s">
        <v>569</v>
      </c>
      <c r="B764" s="727" t="s">
        <v>5586</v>
      </c>
      <c r="C764" s="727" t="s">
        <v>5587</v>
      </c>
      <c r="D764" s="727" t="s">
        <v>6815</v>
      </c>
      <c r="E764" s="727" t="s">
        <v>6816</v>
      </c>
      <c r="F764" s="731">
        <v>3</v>
      </c>
      <c r="G764" s="731">
        <v>4485</v>
      </c>
      <c r="H764" s="731">
        <v>0.36333441348023332</v>
      </c>
      <c r="I764" s="731">
        <v>1495</v>
      </c>
      <c r="J764" s="731">
        <v>8</v>
      </c>
      <c r="K764" s="731">
        <v>12344</v>
      </c>
      <c r="L764" s="731">
        <v>1</v>
      </c>
      <c r="M764" s="731">
        <v>1543</v>
      </c>
      <c r="N764" s="731">
        <v>6</v>
      </c>
      <c r="O764" s="731">
        <v>9264</v>
      </c>
      <c r="P764" s="745">
        <v>0.75048606610499025</v>
      </c>
      <c r="Q764" s="732">
        <v>1544</v>
      </c>
    </row>
    <row r="765" spans="1:17" ht="14.4" customHeight="1" x14ac:dyDescent="0.3">
      <c r="A765" s="726" t="s">
        <v>569</v>
      </c>
      <c r="B765" s="727" t="s">
        <v>5586</v>
      </c>
      <c r="C765" s="727" t="s">
        <v>5587</v>
      </c>
      <c r="D765" s="727" t="s">
        <v>5638</v>
      </c>
      <c r="E765" s="727" t="s">
        <v>5639</v>
      </c>
      <c r="F765" s="731"/>
      <c r="G765" s="731"/>
      <c r="H765" s="731"/>
      <c r="I765" s="731"/>
      <c r="J765" s="731"/>
      <c r="K765" s="731"/>
      <c r="L765" s="731"/>
      <c r="M765" s="731"/>
      <c r="N765" s="731">
        <v>1</v>
      </c>
      <c r="O765" s="731">
        <v>679</v>
      </c>
      <c r="P765" s="745"/>
      <c r="Q765" s="732">
        <v>679</v>
      </c>
    </row>
    <row r="766" spans="1:17" ht="14.4" customHeight="1" x14ac:dyDescent="0.3">
      <c r="A766" s="726" t="s">
        <v>569</v>
      </c>
      <c r="B766" s="727" t="s">
        <v>5586</v>
      </c>
      <c r="C766" s="727" t="s">
        <v>5587</v>
      </c>
      <c r="D766" s="727" t="s">
        <v>6817</v>
      </c>
      <c r="E766" s="727" t="s">
        <v>6818</v>
      </c>
      <c r="F766" s="731">
        <v>9</v>
      </c>
      <c r="G766" s="731">
        <v>8325</v>
      </c>
      <c r="H766" s="731">
        <v>1.0817307692307692</v>
      </c>
      <c r="I766" s="731">
        <v>925</v>
      </c>
      <c r="J766" s="731">
        <v>8</v>
      </c>
      <c r="K766" s="731">
        <v>7696</v>
      </c>
      <c r="L766" s="731">
        <v>1</v>
      </c>
      <c r="M766" s="731">
        <v>962</v>
      </c>
      <c r="N766" s="731">
        <v>9</v>
      </c>
      <c r="O766" s="731">
        <v>8667</v>
      </c>
      <c r="P766" s="745">
        <v>1.1261694386694387</v>
      </c>
      <c r="Q766" s="732">
        <v>963</v>
      </c>
    </row>
    <row r="767" spans="1:17" ht="14.4" customHeight="1" x14ac:dyDescent="0.3">
      <c r="A767" s="726" t="s">
        <v>569</v>
      </c>
      <c r="B767" s="727" t="s">
        <v>5586</v>
      </c>
      <c r="C767" s="727" t="s">
        <v>5587</v>
      </c>
      <c r="D767" s="727" t="s">
        <v>6819</v>
      </c>
      <c r="E767" s="727" t="s">
        <v>6820</v>
      </c>
      <c r="F767" s="731"/>
      <c r="G767" s="731"/>
      <c r="H767" s="731"/>
      <c r="I767" s="731"/>
      <c r="J767" s="731">
        <v>1</v>
      </c>
      <c r="K767" s="731">
        <v>1031</v>
      </c>
      <c r="L767" s="731">
        <v>1</v>
      </c>
      <c r="M767" s="731">
        <v>1031</v>
      </c>
      <c r="N767" s="731"/>
      <c r="O767" s="731"/>
      <c r="P767" s="745"/>
      <c r="Q767" s="732"/>
    </row>
    <row r="768" spans="1:17" ht="14.4" customHeight="1" x14ac:dyDescent="0.3">
      <c r="A768" s="726" t="s">
        <v>569</v>
      </c>
      <c r="B768" s="727" t="s">
        <v>5586</v>
      </c>
      <c r="C768" s="727" t="s">
        <v>5587</v>
      </c>
      <c r="D768" s="727" t="s">
        <v>6821</v>
      </c>
      <c r="E768" s="727" t="s">
        <v>6822</v>
      </c>
      <c r="F768" s="731">
        <v>1</v>
      </c>
      <c r="G768" s="731">
        <v>2017</v>
      </c>
      <c r="H768" s="731"/>
      <c r="I768" s="731">
        <v>2017</v>
      </c>
      <c r="J768" s="731"/>
      <c r="K768" s="731"/>
      <c r="L768" s="731"/>
      <c r="M768" s="731"/>
      <c r="N768" s="731"/>
      <c r="O768" s="731"/>
      <c r="P768" s="745"/>
      <c r="Q768" s="732"/>
    </row>
    <row r="769" spans="1:17" ht="14.4" customHeight="1" x14ac:dyDescent="0.3">
      <c r="A769" s="726" t="s">
        <v>569</v>
      </c>
      <c r="B769" s="727" t="s">
        <v>5586</v>
      </c>
      <c r="C769" s="727" t="s">
        <v>5587</v>
      </c>
      <c r="D769" s="727" t="s">
        <v>5640</v>
      </c>
      <c r="E769" s="727" t="s">
        <v>5641</v>
      </c>
      <c r="F769" s="731">
        <v>9</v>
      </c>
      <c r="G769" s="731">
        <v>11115</v>
      </c>
      <c r="H769" s="731">
        <v>1.7462686567164178</v>
      </c>
      <c r="I769" s="731">
        <v>1235</v>
      </c>
      <c r="J769" s="731">
        <v>5</v>
      </c>
      <c r="K769" s="731">
        <v>6365</v>
      </c>
      <c r="L769" s="731">
        <v>1</v>
      </c>
      <c r="M769" s="731">
        <v>1273</v>
      </c>
      <c r="N769" s="731">
        <v>6</v>
      </c>
      <c r="O769" s="731">
        <v>7650</v>
      </c>
      <c r="P769" s="745">
        <v>1.2018853102906519</v>
      </c>
      <c r="Q769" s="732">
        <v>1275</v>
      </c>
    </row>
    <row r="770" spans="1:17" ht="14.4" customHeight="1" x14ac:dyDescent="0.3">
      <c r="A770" s="726" t="s">
        <v>569</v>
      </c>
      <c r="B770" s="727" t="s">
        <v>5586</v>
      </c>
      <c r="C770" s="727" t="s">
        <v>5587</v>
      </c>
      <c r="D770" s="727" t="s">
        <v>6823</v>
      </c>
      <c r="E770" s="727" t="s">
        <v>6824</v>
      </c>
      <c r="F770" s="731">
        <v>1</v>
      </c>
      <c r="G770" s="731">
        <v>1764</v>
      </c>
      <c r="H770" s="731"/>
      <c r="I770" s="731">
        <v>1764</v>
      </c>
      <c r="J770" s="731"/>
      <c r="K770" s="731"/>
      <c r="L770" s="731"/>
      <c r="M770" s="731"/>
      <c r="N770" s="731">
        <v>1</v>
      </c>
      <c r="O770" s="731">
        <v>1829</v>
      </c>
      <c r="P770" s="745"/>
      <c r="Q770" s="732">
        <v>1829</v>
      </c>
    </row>
    <row r="771" spans="1:17" ht="14.4" customHeight="1" x14ac:dyDescent="0.3">
      <c r="A771" s="726" t="s">
        <v>569</v>
      </c>
      <c r="B771" s="727" t="s">
        <v>5586</v>
      </c>
      <c r="C771" s="727" t="s">
        <v>5587</v>
      </c>
      <c r="D771" s="727" t="s">
        <v>6825</v>
      </c>
      <c r="E771" s="727" t="s">
        <v>6826</v>
      </c>
      <c r="F771" s="731">
        <v>1</v>
      </c>
      <c r="G771" s="731">
        <v>3070</v>
      </c>
      <c r="H771" s="731"/>
      <c r="I771" s="731">
        <v>3070</v>
      </c>
      <c r="J771" s="731"/>
      <c r="K771" s="731"/>
      <c r="L771" s="731"/>
      <c r="M771" s="731"/>
      <c r="N771" s="731">
        <v>2</v>
      </c>
      <c r="O771" s="731">
        <v>6426</v>
      </c>
      <c r="P771" s="745"/>
      <c r="Q771" s="732">
        <v>3213</v>
      </c>
    </row>
    <row r="772" spans="1:17" ht="14.4" customHeight="1" x14ac:dyDescent="0.3">
      <c r="A772" s="726" t="s">
        <v>569</v>
      </c>
      <c r="B772" s="727" t="s">
        <v>5586</v>
      </c>
      <c r="C772" s="727" t="s">
        <v>5587</v>
      </c>
      <c r="D772" s="727" t="s">
        <v>5642</v>
      </c>
      <c r="E772" s="727" t="s">
        <v>5643</v>
      </c>
      <c r="F772" s="731">
        <v>8</v>
      </c>
      <c r="G772" s="731">
        <v>7568</v>
      </c>
      <c r="H772" s="731">
        <v>7.7940267765190523</v>
      </c>
      <c r="I772" s="731">
        <v>946</v>
      </c>
      <c r="J772" s="731">
        <v>1</v>
      </c>
      <c r="K772" s="731">
        <v>971</v>
      </c>
      <c r="L772" s="731">
        <v>1</v>
      </c>
      <c r="M772" s="731">
        <v>971</v>
      </c>
      <c r="N772" s="731"/>
      <c r="O772" s="731"/>
      <c r="P772" s="745"/>
      <c r="Q772" s="732"/>
    </row>
    <row r="773" spans="1:17" ht="14.4" customHeight="1" x14ac:dyDescent="0.3">
      <c r="A773" s="726" t="s">
        <v>569</v>
      </c>
      <c r="B773" s="727" t="s">
        <v>5586</v>
      </c>
      <c r="C773" s="727" t="s">
        <v>5587</v>
      </c>
      <c r="D773" s="727" t="s">
        <v>6827</v>
      </c>
      <c r="E773" s="727" t="s">
        <v>6828</v>
      </c>
      <c r="F773" s="731">
        <v>9</v>
      </c>
      <c r="G773" s="731">
        <v>7182</v>
      </c>
      <c r="H773" s="731">
        <v>4.3953488372093021</v>
      </c>
      <c r="I773" s="731">
        <v>798</v>
      </c>
      <c r="J773" s="731">
        <v>2</v>
      </c>
      <c r="K773" s="731">
        <v>1634</v>
      </c>
      <c r="L773" s="731">
        <v>1</v>
      </c>
      <c r="M773" s="731">
        <v>817</v>
      </c>
      <c r="N773" s="731">
        <v>3</v>
      </c>
      <c r="O773" s="731">
        <v>2454</v>
      </c>
      <c r="P773" s="745">
        <v>1.5018359853121175</v>
      </c>
      <c r="Q773" s="732">
        <v>818</v>
      </c>
    </row>
    <row r="774" spans="1:17" ht="14.4" customHeight="1" x14ac:dyDescent="0.3">
      <c r="A774" s="726" t="s">
        <v>569</v>
      </c>
      <c r="B774" s="727" t="s">
        <v>5586</v>
      </c>
      <c r="C774" s="727" t="s">
        <v>5587</v>
      </c>
      <c r="D774" s="727" t="s">
        <v>6829</v>
      </c>
      <c r="E774" s="727" t="s">
        <v>6830</v>
      </c>
      <c r="F774" s="731">
        <v>4</v>
      </c>
      <c r="G774" s="731">
        <v>9460</v>
      </c>
      <c r="H774" s="731"/>
      <c r="I774" s="731">
        <v>2365</v>
      </c>
      <c r="J774" s="731"/>
      <c r="K774" s="731"/>
      <c r="L774" s="731"/>
      <c r="M774" s="731"/>
      <c r="N774" s="731">
        <v>1</v>
      </c>
      <c r="O774" s="731">
        <v>2471</v>
      </c>
      <c r="P774" s="745"/>
      <c r="Q774" s="732">
        <v>2471</v>
      </c>
    </row>
    <row r="775" spans="1:17" ht="14.4" customHeight="1" x14ac:dyDescent="0.3">
      <c r="A775" s="726" t="s">
        <v>569</v>
      </c>
      <c r="B775" s="727" t="s">
        <v>5586</v>
      </c>
      <c r="C775" s="727" t="s">
        <v>5587</v>
      </c>
      <c r="D775" s="727" t="s">
        <v>5644</v>
      </c>
      <c r="E775" s="727" t="s">
        <v>5645</v>
      </c>
      <c r="F775" s="731">
        <v>5</v>
      </c>
      <c r="G775" s="731">
        <v>8185</v>
      </c>
      <c r="H775" s="731">
        <v>1.6269131385410456</v>
      </c>
      <c r="I775" s="731">
        <v>1637</v>
      </c>
      <c r="J775" s="731">
        <v>3</v>
      </c>
      <c r="K775" s="731">
        <v>5031</v>
      </c>
      <c r="L775" s="731">
        <v>1</v>
      </c>
      <c r="M775" s="731">
        <v>1677</v>
      </c>
      <c r="N775" s="731">
        <v>3</v>
      </c>
      <c r="O775" s="731">
        <v>5034</v>
      </c>
      <c r="P775" s="745">
        <v>1.0005963029218843</v>
      </c>
      <c r="Q775" s="732">
        <v>1678</v>
      </c>
    </row>
    <row r="776" spans="1:17" ht="14.4" customHeight="1" x14ac:dyDescent="0.3">
      <c r="A776" s="726" t="s">
        <v>569</v>
      </c>
      <c r="B776" s="727" t="s">
        <v>5586</v>
      </c>
      <c r="C776" s="727" t="s">
        <v>5587</v>
      </c>
      <c r="D776" s="727" t="s">
        <v>6831</v>
      </c>
      <c r="E776" s="727" t="s">
        <v>6832</v>
      </c>
      <c r="F776" s="731">
        <v>3</v>
      </c>
      <c r="G776" s="731">
        <v>4020</v>
      </c>
      <c r="H776" s="731">
        <v>2.8858578607322327</v>
      </c>
      <c r="I776" s="731">
        <v>1340</v>
      </c>
      <c r="J776" s="731">
        <v>1</v>
      </c>
      <c r="K776" s="731">
        <v>1393</v>
      </c>
      <c r="L776" s="731">
        <v>1</v>
      </c>
      <c r="M776" s="731">
        <v>1393</v>
      </c>
      <c r="N776" s="731">
        <v>1</v>
      </c>
      <c r="O776" s="731">
        <v>1395</v>
      </c>
      <c r="P776" s="745">
        <v>1.0014357501794688</v>
      </c>
      <c r="Q776" s="732">
        <v>1395</v>
      </c>
    </row>
    <row r="777" spans="1:17" ht="14.4" customHeight="1" x14ac:dyDescent="0.3">
      <c r="A777" s="726" t="s">
        <v>569</v>
      </c>
      <c r="B777" s="727" t="s">
        <v>5586</v>
      </c>
      <c r="C777" s="727" t="s">
        <v>5587</v>
      </c>
      <c r="D777" s="727" t="s">
        <v>6833</v>
      </c>
      <c r="E777" s="727" t="s">
        <v>6834</v>
      </c>
      <c r="F777" s="731">
        <v>115</v>
      </c>
      <c r="G777" s="731">
        <v>576150</v>
      </c>
      <c r="H777" s="731">
        <v>1.0122385731151964</v>
      </c>
      <c r="I777" s="731">
        <v>5010</v>
      </c>
      <c r="J777" s="731">
        <v>112</v>
      </c>
      <c r="K777" s="731">
        <v>569184</v>
      </c>
      <c r="L777" s="731">
        <v>1</v>
      </c>
      <c r="M777" s="731">
        <v>5082</v>
      </c>
      <c r="N777" s="731">
        <v>86</v>
      </c>
      <c r="O777" s="731">
        <v>437224</v>
      </c>
      <c r="P777" s="745">
        <v>0.76815932984764157</v>
      </c>
      <c r="Q777" s="732">
        <v>5084</v>
      </c>
    </row>
    <row r="778" spans="1:17" ht="14.4" customHeight="1" x14ac:dyDescent="0.3">
      <c r="A778" s="726" t="s">
        <v>569</v>
      </c>
      <c r="B778" s="727" t="s">
        <v>5586</v>
      </c>
      <c r="C778" s="727" t="s">
        <v>5587</v>
      </c>
      <c r="D778" s="727" t="s">
        <v>6835</v>
      </c>
      <c r="E778" s="727" t="s">
        <v>6836</v>
      </c>
      <c r="F778" s="731">
        <v>5</v>
      </c>
      <c r="G778" s="731">
        <v>1645</v>
      </c>
      <c r="H778" s="731"/>
      <c r="I778" s="731">
        <v>329</v>
      </c>
      <c r="J778" s="731"/>
      <c r="K778" s="731"/>
      <c r="L778" s="731"/>
      <c r="M778" s="731"/>
      <c r="N778" s="731">
        <v>14</v>
      </c>
      <c r="O778" s="731">
        <v>4718</v>
      </c>
      <c r="P778" s="745"/>
      <c r="Q778" s="732">
        <v>337</v>
      </c>
    </row>
    <row r="779" spans="1:17" ht="14.4" customHeight="1" x14ac:dyDescent="0.3">
      <c r="A779" s="726" t="s">
        <v>569</v>
      </c>
      <c r="B779" s="727" t="s">
        <v>5586</v>
      </c>
      <c r="C779" s="727" t="s">
        <v>5587</v>
      </c>
      <c r="D779" s="727" t="s">
        <v>6837</v>
      </c>
      <c r="E779" s="727" t="s">
        <v>6838</v>
      </c>
      <c r="F779" s="731">
        <v>16</v>
      </c>
      <c r="G779" s="731">
        <v>78000</v>
      </c>
      <c r="H779" s="731">
        <v>0.52831568894397818</v>
      </c>
      <c r="I779" s="731">
        <v>4875</v>
      </c>
      <c r="J779" s="731">
        <v>29</v>
      </c>
      <c r="K779" s="731">
        <v>147639</v>
      </c>
      <c r="L779" s="731">
        <v>1</v>
      </c>
      <c r="M779" s="731">
        <v>5091</v>
      </c>
      <c r="N779" s="731">
        <v>23</v>
      </c>
      <c r="O779" s="731">
        <v>117185</v>
      </c>
      <c r="P779" s="745">
        <v>0.7937265898576934</v>
      </c>
      <c r="Q779" s="732">
        <v>5095</v>
      </c>
    </row>
    <row r="780" spans="1:17" ht="14.4" customHeight="1" x14ac:dyDescent="0.3">
      <c r="A780" s="726" t="s">
        <v>569</v>
      </c>
      <c r="B780" s="727" t="s">
        <v>5586</v>
      </c>
      <c r="C780" s="727" t="s">
        <v>5587</v>
      </c>
      <c r="D780" s="727" t="s">
        <v>6839</v>
      </c>
      <c r="E780" s="727" t="s">
        <v>6840</v>
      </c>
      <c r="F780" s="731">
        <v>1</v>
      </c>
      <c r="G780" s="731">
        <v>649</v>
      </c>
      <c r="H780" s="731"/>
      <c r="I780" s="731">
        <v>649</v>
      </c>
      <c r="J780" s="731"/>
      <c r="K780" s="731"/>
      <c r="L780" s="731"/>
      <c r="M780" s="731"/>
      <c r="N780" s="731"/>
      <c r="O780" s="731"/>
      <c r="P780" s="745"/>
      <c r="Q780" s="732"/>
    </row>
    <row r="781" spans="1:17" ht="14.4" customHeight="1" x14ac:dyDescent="0.3">
      <c r="A781" s="726" t="s">
        <v>569</v>
      </c>
      <c r="B781" s="727" t="s">
        <v>5586</v>
      </c>
      <c r="C781" s="727" t="s">
        <v>5587</v>
      </c>
      <c r="D781" s="727" t="s">
        <v>6841</v>
      </c>
      <c r="E781" s="727" t="s">
        <v>6842</v>
      </c>
      <c r="F781" s="731">
        <v>1</v>
      </c>
      <c r="G781" s="731">
        <v>3079</v>
      </c>
      <c r="H781" s="731">
        <v>0.48290464240903386</v>
      </c>
      <c r="I781" s="731">
        <v>3079</v>
      </c>
      <c r="J781" s="731">
        <v>2</v>
      </c>
      <c r="K781" s="731">
        <v>6376</v>
      </c>
      <c r="L781" s="731">
        <v>1</v>
      </c>
      <c r="M781" s="731">
        <v>3188</v>
      </c>
      <c r="N781" s="731">
        <v>2</v>
      </c>
      <c r="O781" s="731">
        <v>6378</v>
      </c>
      <c r="P781" s="745">
        <v>1.0003136762860727</v>
      </c>
      <c r="Q781" s="732">
        <v>3189</v>
      </c>
    </row>
    <row r="782" spans="1:17" ht="14.4" customHeight="1" x14ac:dyDescent="0.3">
      <c r="A782" s="726" t="s">
        <v>569</v>
      </c>
      <c r="B782" s="727" t="s">
        <v>5586</v>
      </c>
      <c r="C782" s="727" t="s">
        <v>5587</v>
      </c>
      <c r="D782" s="727" t="s">
        <v>6843</v>
      </c>
      <c r="E782" s="727" t="s">
        <v>6844</v>
      </c>
      <c r="F782" s="731"/>
      <c r="G782" s="731"/>
      <c r="H782" s="731"/>
      <c r="I782" s="731"/>
      <c r="J782" s="731">
        <v>3</v>
      </c>
      <c r="K782" s="731">
        <v>7008</v>
      </c>
      <c r="L782" s="731">
        <v>1</v>
      </c>
      <c r="M782" s="731">
        <v>2336</v>
      </c>
      <c r="N782" s="731">
        <v>1</v>
      </c>
      <c r="O782" s="731">
        <v>2338</v>
      </c>
      <c r="P782" s="745">
        <v>0.33361872146118721</v>
      </c>
      <c r="Q782" s="732">
        <v>2338</v>
      </c>
    </row>
    <row r="783" spans="1:17" ht="14.4" customHeight="1" x14ac:dyDescent="0.3">
      <c r="A783" s="726" t="s">
        <v>569</v>
      </c>
      <c r="B783" s="727" t="s">
        <v>5586</v>
      </c>
      <c r="C783" s="727" t="s">
        <v>5587</v>
      </c>
      <c r="D783" s="727" t="s">
        <v>6845</v>
      </c>
      <c r="E783" s="727" t="s">
        <v>6846</v>
      </c>
      <c r="F783" s="731"/>
      <c r="G783" s="731"/>
      <c r="H783" s="731"/>
      <c r="I783" s="731"/>
      <c r="J783" s="731"/>
      <c r="K783" s="731"/>
      <c r="L783" s="731"/>
      <c r="M783" s="731"/>
      <c r="N783" s="731">
        <v>2</v>
      </c>
      <c r="O783" s="731">
        <v>5668</v>
      </c>
      <c r="P783" s="745"/>
      <c r="Q783" s="732">
        <v>2834</v>
      </c>
    </row>
    <row r="784" spans="1:17" ht="14.4" customHeight="1" x14ac:dyDescent="0.3">
      <c r="A784" s="726" t="s">
        <v>569</v>
      </c>
      <c r="B784" s="727" t="s">
        <v>5586</v>
      </c>
      <c r="C784" s="727" t="s">
        <v>5587</v>
      </c>
      <c r="D784" s="727" t="s">
        <v>6847</v>
      </c>
      <c r="E784" s="727" t="s">
        <v>6848</v>
      </c>
      <c r="F784" s="731">
        <v>4</v>
      </c>
      <c r="G784" s="731">
        <v>24724</v>
      </c>
      <c r="H784" s="731">
        <v>1.9538485854275327</v>
      </c>
      <c r="I784" s="731">
        <v>6181</v>
      </c>
      <c r="J784" s="731">
        <v>2</v>
      </c>
      <c r="K784" s="731">
        <v>12654</v>
      </c>
      <c r="L784" s="731">
        <v>1</v>
      </c>
      <c r="M784" s="731">
        <v>6327</v>
      </c>
      <c r="N784" s="731">
        <v>3</v>
      </c>
      <c r="O784" s="731">
        <v>18993</v>
      </c>
      <c r="P784" s="745">
        <v>1.5009483167377904</v>
      </c>
      <c r="Q784" s="732">
        <v>6331</v>
      </c>
    </row>
    <row r="785" spans="1:17" ht="14.4" customHeight="1" x14ac:dyDescent="0.3">
      <c r="A785" s="726" t="s">
        <v>569</v>
      </c>
      <c r="B785" s="727" t="s">
        <v>5586</v>
      </c>
      <c r="C785" s="727" t="s">
        <v>5587</v>
      </c>
      <c r="D785" s="727" t="s">
        <v>6849</v>
      </c>
      <c r="E785" s="727" t="s">
        <v>6850</v>
      </c>
      <c r="F785" s="731">
        <v>1</v>
      </c>
      <c r="G785" s="731">
        <v>1501</v>
      </c>
      <c r="H785" s="731">
        <v>0.2387086513994911</v>
      </c>
      <c r="I785" s="731">
        <v>1501</v>
      </c>
      <c r="J785" s="731">
        <v>4</v>
      </c>
      <c r="K785" s="731">
        <v>6288</v>
      </c>
      <c r="L785" s="731">
        <v>1</v>
      </c>
      <c r="M785" s="731">
        <v>1572</v>
      </c>
      <c r="N785" s="731">
        <v>2</v>
      </c>
      <c r="O785" s="731">
        <v>3146</v>
      </c>
      <c r="P785" s="745">
        <v>0.50031806615776087</v>
      </c>
      <c r="Q785" s="732">
        <v>1573</v>
      </c>
    </row>
    <row r="786" spans="1:17" ht="14.4" customHeight="1" x14ac:dyDescent="0.3">
      <c r="A786" s="726" t="s">
        <v>569</v>
      </c>
      <c r="B786" s="727" t="s">
        <v>5586</v>
      </c>
      <c r="C786" s="727" t="s">
        <v>5587</v>
      </c>
      <c r="D786" s="727" t="s">
        <v>6851</v>
      </c>
      <c r="E786" s="727" t="s">
        <v>6852</v>
      </c>
      <c r="F786" s="731"/>
      <c r="G786" s="731"/>
      <c r="H786" s="731"/>
      <c r="I786" s="731"/>
      <c r="J786" s="731"/>
      <c r="K786" s="731"/>
      <c r="L786" s="731"/>
      <c r="M786" s="731"/>
      <c r="N786" s="731">
        <v>1</v>
      </c>
      <c r="O786" s="731">
        <v>2907</v>
      </c>
      <c r="P786" s="745"/>
      <c r="Q786" s="732">
        <v>2907</v>
      </c>
    </row>
    <row r="787" spans="1:17" ht="14.4" customHeight="1" x14ac:dyDescent="0.3">
      <c r="A787" s="726" t="s">
        <v>569</v>
      </c>
      <c r="B787" s="727" t="s">
        <v>5586</v>
      </c>
      <c r="C787" s="727" t="s">
        <v>5587</v>
      </c>
      <c r="D787" s="727" t="s">
        <v>6853</v>
      </c>
      <c r="E787" s="727" t="s">
        <v>6854</v>
      </c>
      <c r="F787" s="731">
        <v>1</v>
      </c>
      <c r="G787" s="731">
        <v>5754</v>
      </c>
      <c r="H787" s="731">
        <v>0.96381909547738698</v>
      </c>
      <c r="I787" s="731">
        <v>5754</v>
      </c>
      <c r="J787" s="731">
        <v>1</v>
      </c>
      <c r="K787" s="731">
        <v>5970</v>
      </c>
      <c r="L787" s="731">
        <v>1</v>
      </c>
      <c r="M787" s="731">
        <v>5970</v>
      </c>
      <c r="N787" s="731"/>
      <c r="O787" s="731"/>
      <c r="P787" s="745"/>
      <c r="Q787" s="732"/>
    </row>
    <row r="788" spans="1:17" ht="14.4" customHeight="1" x14ac:dyDescent="0.3">
      <c r="A788" s="726" t="s">
        <v>569</v>
      </c>
      <c r="B788" s="727" t="s">
        <v>5586</v>
      </c>
      <c r="C788" s="727" t="s">
        <v>5587</v>
      </c>
      <c r="D788" s="727" t="s">
        <v>6855</v>
      </c>
      <c r="E788" s="727" t="s">
        <v>6856</v>
      </c>
      <c r="F788" s="731">
        <v>2</v>
      </c>
      <c r="G788" s="731">
        <v>9430</v>
      </c>
      <c r="H788" s="731">
        <v>0.642020697167756</v>
      </c>
      <c r="I788" s="731">
        <v>4715</v>
      </c>
      <c r="J788" s="731">
        <v>3</v>
      </c>
      <c r="K788" s="731">
        <v>14688</v>
      </c>
      <c r="L788" s="731">
        <v>1</v>
      </c>
      <c r="M788" s="731">
        <v>4896</v>
      </c>
      <c r="N788" s="731">
        <v>5</v>
      </c>
      <c r="O788" s="731">
        <v>24495</v>
      </c>
      <c r="P788" s="745">
        <v>1.667687908496732</v>
      </c>
      <c r="Q788" s="732">
        <v>4899</v>
      </c>
    </row>
    <row r="789" spans="1:17" ht="14.4" customHeight="1" x14ac:dyDescent="0.3">
      <c r="A789" s="726" t="s">
        <v>569</v>
      </c>
      <c r="B789" s="727" t="s">
        <v>5586</v>
      </c>
      <c r="C789" s="727" t="s">
        <v>5587</v>
      </c>
      <c r="D789" s="727" t="s">
        <v>6857</v>
      </c>
      <c r="E789" s="727" t="s">
        <v>6858</v>
      </c>
      <c r="F789" s="731">
        <v>4</v>
      </c>
      <c r="G789" s="731">
        <v>8880</v>
      </c>
      <c r="H789" s="731"/>
      <c r="I789" s="731">
        <v>2220</v>
      </c>
      <c r="J789" s="731"/>
      <c r="K789" s="731"/>
      <c r="L789" s="731"/>
      <c r="M789" s="731"/>
      <c r="N789" s="731"/>
      <c r="O789" s="731"/>
      <c r="P789" s="745"/>
      <c r="Q789" s="732"/>
    </row>
    <row r="790" spans="1:17" ht="14.4" customHeight="1" x14ac:dyDescent="0.3">
      <c r="A790" s="726" t="s">
        <v>569</v>
      </c>
      <c r="B790" s="727" t="s">
        <v>5586</v>
      </c>
      <c r="C790" s="727" t="s">
        <v>5587</v>
      </c>
      <c r="D790" s="727" t="s">
        <v>6859</v>
      </c>
      <c r="E790" s="727" t="s">
        <v>6860</v>
      </c>
      <c r="F790" s="731">
        <v>5</v>
      </c>
      <c r="G790" s="731">
        <v>14260</v>
      </c>
      <c r="H790" s="731">
        <v>4.7772194304857623</v>
      </c>
      <c r="I790" s="731">
        <v>2852</v>
      </c>
      <c r="J790" s="731">
        <v>1</v>
      </c>
      <c r="K790" s="731">
        <v>2985</v>
      </c>
      <c r="L790" s="731">
        <v>1</v>
      </c>
      <c r="M790" s="731">
        <v>2985</v>
      </c>
      <c r="N790" s="731">
        <v>1</v>
      </c>
      <c r="O790" s="731">
        <v>2987</v>
      </c>
      <c r="P790" s="745">
        <v>1.0006700167504188</v>
      </c>
      <c r="Q790" s="732">
        <v>2987</v>
      </c>
    </row>
    <row r="791" spans="1:17" ht="14.4" customHeight="1" x14ac:dyDescent="0.3">
      <c r="A791" s="726" t="s">
        <v>569</v>
      </c>
      <c r="B791" s="727" t="s">
        <v>5586</v>
      </c>
      <c r="C791" s="727" t="s">
        <v>5587</v>
      </c>
      <c r="D791" s="727" t="s">
        <v>6861</v>
      </c>
      <c r="E791" s="727" t="s">
        <v>6862</v>
      </c>
      <c r="F791" s="731"/>
      <c r="G791" s="731"/>
      <c r="H791" s="731"/>
      <c r="I791" s="731"/>
      <c r="J791" s="731">
        <v>1</v>
      </c>
      <c r="K791" s="731">
        <v>1659</v>
      </c>
      <c r="L791" s="731">
        <v>1</v>
      </c>
      <c r="M791" s="731">
        <v>1659</v>
      </c>
      <c r="N791" s="731"/>
      <c r="O791" s="731"/>
      <c r="P791" s="745"/>
      <c r="Q791" s="732"/>
    </row>
    <row r="792" spans="1:17" ht="14.4" customHeight="1" x14ac:dyDescent="0.3">
      <c r="A792" s="726" t="s">
        <v>569</v>
      </c>
      <c r="B792" s="727" t="s">
        <v>5586</v>
      </c>
      <c r="C792" s="727" t="s">
        <v>5587</v>
      </c>
      <c r="D792" s="727" t="s">
        <v>6863</v>
      </c>
      <c r="E792" s="727" t="s">
        <v>6864</v>
      </c>
      <c r="F792" s="731"/>
      <c r="G792" s="731"/>
      <c r="H792" s="731"/>
      <c r="I792" s="731"/>
      <c r="J792" s="731">
        <v>2</v>
      </c>
      <c r="K792" s="731">
        <v>8548</v>
      </c>
      <c r="L792" s="731">
        <v>1</v>
      </c>
      <c r="M792" s="731">
        <v>4274</v>
      </c>
      <c r="N792" s="731">
        <v>3</v>
      </c>
      <c r="O792" s="731">
        <v>12831</v>
      </c>
      <c r="P792" s="745">
        <v>1.5010528778661676</v>
      </c>
      <c r="Q792" s="732">
        <v>4277</v>
      </c>
    </row>
    <row r="793" spans="1:17" ht="14.4" customHeight="1" x14ac:dyDescent="0.3">
      <c r="A793" s="726" t="s">
        <v>569</v>
      </c>
      <c r="B793" s="727" t="s">
        <v>5586</v>
      </c>
      <c r="C793" s="727" t="s">
        <v>5587</v>
      </c>
      <c r="D793" s="727" t="s">
        <v>6865</v>
      </c>
      <c r="E793" s="727" t="s">
        <v>6866</v>
      </c>
      <c r="F793" s="731">
        <v>1</v>
      </c>
      <c r="G793" s="731">
        <v>2420</v>
      </c>
      <c r="H793" s="731">
        <v>0.32370251471375067</v>
      </c>
      <c r="I793" s="731">
        <v>2420</v>
      </c>
      <c r="J793" s="731">
        <v>3</v>
      </c>
      <c r="K793" s="731">
        <v>7476</v>
      </c>
      <c r="L793" s="731">
        <v>1</v>
      </c>
      <c r="M793" s="731">
        <v>2492</v>
      </c>
      <c r="N793" s="731">
        <v>4</v>
      </c>
      <c r="O793" s="731">
        <v>9972</v>
      </c>
      <c r="P793" s="745">
        <v>1.333868378812199</v>
      </c>
      <c r="Q793" s="732">
        <v>2493</v>
      </c>
    </row>
    <row r="794" spans="1:17" ht="14.4" customHeight="1" x14ac:dyDescent="0.3">
      <c r="A794" s="726" t="s">
        <v>569</v>
      </c>
      <c r="B794" s="727" t="s">
        <v>5586</v>
      </c>
      <c r="C794" s="727" t="s">
        <v>5587</v>
      </c>
      <c r="D794" s="727" t="s">
        <v>6867</v>
      </c>
      <c r="E794" s="727" t="s">
        <v>6868</v>
      </c>
      <c r="F794" s="731">
        <v>2</v>
      </c>
      <c r="G794" s="731">
        <v>5214</v>
      </c>
      <c r="H794" s="731"/>
      <c r="I794" s="731">
        <v>2607</v>
      </c>
      <c r="J794" s="731"/>
      <c r="K794" s="731"/>
      <c r="L794" s="731"/>
      <c r="M794" s="731"/>
      <c r="N794" s="731"/>
      <c r="O794" s="731"/>
      <c r="P794" s="745"/>
      <c r="Q794" s="732"/>
    </row>
    <row r="795" spans="1:17" ht="14.4" customHeight="1" x14ac:dyDescent="0.3">
      <c r="A795" s="726" t="s">
        <v>569</v>
      </c>
      <c r="B795" s="727" t="s">
        <v>5586</v>
      </c>
      <c r="C795" s="727" t="s">
        <v>5587</v>
      </c>
      <c r="D795" s="727" t="s">
        <v>5648</v>
      </c>
      <c r="E795" s="727" t="s">
        <v>5649</v>
      </c>
      <c r="F795" s="731">
        <v>108</v>
      </c>
      <c r="G795" s="731">
        <v>138672</v>
      </c>
      <c r="H795" s="731">
        <v>0.86847494567021355</v>
      </c>
      <c r="I795" s="731">
        <v>1284</v>
      </c>
      <c r="J795" s="731">
        <v>122</v>
      </c>
      <c r="K795" s="731">
        <v>159673</v>
      </c>
      <c r="L795" s="731">
        <v>1</v>
      </c>
      <c r="M795" s="731">
        <v>1308.795081967213</v>
      </c>
      <c r="N795" s="731">
        <v>136</v>
      </c>
      <c r="O795" s="731">
        <v>178160</v>
      </c>
      <c r="P795" s="745">
        <v>1.1157803761437437</v>
      </c>
      <c r="Q795" s="732">
        <v>1310</v>
      </c>
    </row>
    <row r="796" spans="1:17" ht="14.4" customHeight="1" x14ac:dyDescent="0.3">
      <c r="A796" s="726" t="s">
        <v>569</v>
      </c>
      <c r="B796" s="727" t="s">
        <v>5586</v>
      </c>
      <c r="C796" s="727" t="s">
        <v>5587</v>
      </c>
      <c r="D796" s="727" t="s">
        <v>5793</v>
      </c>
      <c r="E796" s="727" t="s">
        <v>5794</v>
      </c>
      <c r="F796" s="731">
        <v>37</v>
      </c>
      <c r="G796" s="731">
        <v>151034</v>
      </c>
      <c r="H796" s="731">
        <v>0.90843693799358827</v>
      </c>
      <c r="I796" s="731">
        <v>4082</v>
      </c>
      <c r="J796" s="731">
        <v>39</v>
      </c>
      <c r="K796" s="731">
        <v>166257</v>
      </c>
      <c r="L796" s="731">
        <v>1</v>
      </c>
      <c r="M796" s="731">
        <v>4263</v>
      </c>
      <c r="N796" s="731">
        <v>47</v>
      </c>
      <c r="O796" s="731">
        <v>200502</v>
      </c>
      <c r="P796" s="745">
        <v>1.205976289720132</v>
      </c>
      <c r="Q796" s="732">
        <v>4266</v>
      </c>
    </row>
    <row r="797" spans="1:17" ht="14.4" customHeight="1" x14ac:dyDescent="0.3">
      <c r="A797" s="726" t="s">
        <v>569</v>
      </c>
      <c r="B797" s="727" t="s">
        <v>5586</v>
      </c>
      <c r="C797" s="727" t="s">
        <v>5587</v>
      </c>
      <c r="D797" s="727" t="s">
        <v>5650</v>
      </c>
      <c r="E797" s="727" t="s">
        <v>5651</v>
      </c>
      <c r="F797" s="731">
        <v>8</v>
      </c>
      <c r="G797" s="731">
        <v>7568</v>
      </c>
      <c r="H797" s="731">
        <v>0.64950223137658769</v>
      </c>
      <c r="I797" s="731">
        <v>946</v>
      </c>
      <c r="J797" s="731">
        <v>12</v>
      </c>
      <c r="K797" s="731">
        <v>11652</v>
      </c>
      <c r="L797" s="731">
        <v>1</v>
      </c>
      <c r="M797" s="731">
        <v>971</v>
      </c>
      <c r="N797" s="731">
        <v>10</v>
      </c>
      <c r="O797" s="731">
        <v>9720</v>
      </c>
      <c r="P797" s="745">
        <v>0.83419155509783727</v>
      </c>
      <c r="Q797" s="732">
        <v>972</v>
      </c>
    </row>
    <row r="798" spans="1:17" ht="14.4" customHeight="1" x14ac:dyDescent="0.3">
      <c r="A798" s="726" t="s">
        <v>569</v>
      </c>
      <c r="B798" s="727" t="s">
        <v>5586</v>
      </c>
      <c r="C798" s="727" t="s">
        <v>5587</v>
      </c>
      <c r="D798" s="727" t="s">
        <v>6869</v>
      </c>
      <c r="E798" s="727" t="s">
        <v>6870</v>
      </c>
      <c r="F798" s="731">
        <v>4</v>
      </c>
      <c r="G798" s="731">
        <v>3668</v>
      </c>
      <c r="H798" s="731">
        <v>0.65734767025089602</v>
      </c>
      <c r="I798" s="731">
        <v>917</v>
      </c>
      <c r="J798" s="731">
        <v>6</v>
      </c>
      <c r="K798" s="731">
        <v>5580</v>
      </c>
      <c r="L798" s="731">
        <v>1</v>
      </c>
      <c r="M798" s="731">
        <v>930</v>
      </c>
      <c r="N798" s="731">
        <v>3</v>
      </c>
      <c r="O798" s="731">
        <v>2790</v>
      </c>
      <c r="P798" s="745">
        <v>0.5</v>
      </c>
      <c r="Q798" s="732">
        <v>930</v>
      </c>
    </row>
    <row r="799" spans="1:17" ht="14.4" customHeight="1" x14ac:dyDescent="0.3">
      <c r="A799" s="726" t="s">
        <v>569</v>
      </c>
      <c r="B799" s="727" t="s">
        <v>5586</v>
      </c>
      <c r="C799" s="727" t="s">
        <v>5587</v>
      </c>
      <c r="D799" s="727" t="s">
        <v>5652</v>
      </c>
      <c r="E799" s="727" t="s">
        <v>5653</v>
      </c>
      <c r="F799" s="731">
        <v>1</v>
      </c>
      <c r="G799" s="731">
        <v>960</v>
      </c>
      <c r="H799" s="731">
        <v>0.48730964467005078</v>
      </c>
      <c r="I799" s="731">
        <v>960</v>
      </c>
      <c r="J799" s="731">
        <v>2</v>
      </c>
      <c r="K799" s="731">
        <v>1970</v>
      </c>
      <c r="L799" s="731">
        <v>1</v>
      </c>
      <c r="M799" s="731">
        <v>985</v>
      </c>
      <c r="N799" s="731">
        <v>2</v>
      </c>
      <c r="O799" s="731">
        <v>1972</v>
      </c>
      <c r="P799" s="745">
        <v>1.001015228426396</v>
      </c>
      <c r="Q799" s="732">
        <v>986</v>
      </c>
    </row>
    <row r="800" spans="1:17" ht="14.4" customHeight="1" x14ac:dyDescent="0.3">
      <c r="A800" s="726" t="s">
        <v>569</v>
      </c>
      <c r="B800" s="727" t="s">
        <v>5586</v>
      </c>
      <c r="C800" s="727" t="s">
        <v>5587</v>
      </c>
      <c r="D800" s="727" t="s">
        <v>6871</v>
      </c>
      <c r="E800" s="727" t="s">
        <v>6872</v>
      </c>
      <c r="F800" s="731"/>
      <c r="G800" s="731"/>
      <c r="H800" s="731"/>
      <c r="I800" s="731"/>
      <c r="J800" s="731"/>
      <c r="K800" s="731"/>
      <c r="L800" s="731"/>
      <c r="M800" s="731"/>
      <c r="N800" s="731">
        <v>3</v>
      </c>
      <c r="O800" s="731">
        <v>3084</v>
      </c>
      <c r="P800" s="745"/>
      <c r="Q800" s="732">
        <v>1028</v>
      </c>
    </row>
    <row r="801" spans="1:17" ht="14.4" customHeight="1" x14ac:dyDescent="0.3">
      <c r="A801" s="726" t="s">
        <v>569</v>
      </c>
      <c r="B801" s="727" t="s">
        <v>5586</v>
      </c>
      <c r="C801" s="727" t="s">
        <v>5587</v>
      </c>
      <c r="D801" s="727" t="s">
        <v>6873</v>
      </c>
      <c r="E801" s="727" t="s">
        <v>6874</v>
      </c>
      <c r="F801" s="731">
        <v>6</v>
      </c>
      <c r="G801" s="731">
        <v>14022</v>
      </c>
      <c r="H801" s="731">
        <v>2.9103362391033625</v>
      </c>
      <c r="I801" s="731">
        <v>2337</v>
      </c>
      <c r="J801" s="731">
        <v>2</v>
      </c>
      <c r="K801" s="731">
        <v>4818</v>
      </c>
      <c r="L801" s="731">
        <v>1</v>
      </c>
      <c r="M801" s="731">
        <v>2409</v>
      </c>
      <c r="N801" s="731">
        <v>2</v>
      </c>
      <c r="O801" s="731">
        <v>4820</v>
      </c>
      <c r="P801" s="745">
        <v>1.0004151100041512</v>
      </c>
      <c r="Q801" s="732">
        <v>2410</v>
      </c>
    </row>
    <row r="802" spans="1:17" ht="14.4" customHeight="1" x14ac:dyDescent="0.3">
      <c r="A802" s="726" t="s">
        <v>569</v>
      </c>
      <c r="B802" s="727" t="s">
        <v>5586</v>
      </c>
      <c r="C802" s="727" t="s">
        <v>5587</v>
      </c>
      <c r="D802" s="727" t="s">
        <v>6875</v>
      </c>
      <c r="E802" s="727" t="s">
        <v>6876</v>
      </c>
      <c r="F802" s="731">
        <v>35</v>
      </c>
      <c r="G802" s="731">
        <v>104300</v>
      </c>
      <c r="H802" s="731">
        <v>1.3505988993201683</v>
      </c>
      <c r="I802" s="731">
        <v>2980</v>
      </c>
      <c r="J802" s="731">
        <v>25</v>
      </c>
      <c r="K802" s="731">
        <v>77225</v>
      </c>
      <c r="L802" s="731">
        <v>1</v>
      </c>
      <c r="M802" s="731">
        <v>3089</v>
      </c>
      <c r="N802" s="731">
        <v>35</v>
      </c>
      <c r="O802" s="731">
        <v>108220</v>
      </c>
      <c r="P802" s="745">
        <v>1.4013596633214633</v>
      </c>
      <c r="Q802" s="732">
        <v>3092</v>
      </c>
    </row>
    <row r="803" spans="1:17" ht="14.4" customHeight="1" x14ac:dyDescent="0.3">
      <c r="A803" s="726" t="s">
        <v>569</v>
      </c>
      <c r="B803" s="727" t="s">
        <v>5586</v>
      </c>
      <c r="C803" s="727" t="s">
        <v>5587</v>
      </c>
      <c r="D803" s="727" t="s">
        <v>6877</v>
      </c>
      <c r="E803" s="727" t="s">
        <v>6878</v>
      </c>
      <c r="F803" s="731">
        <v>1</v>
      </c>
      <c r="G803" s="731">
        <v>2176</v>
      </c>
      <c r="H803" s="731">
        <v>0.98239277652370205</v>
      </c>
      <c r="I803" s="731">
        <v>2176</v>
      </c>
      <c r="J803" s="731">
        <v>1</v>
      </c>
      <c r="K803" s="731">
        <v>2215</v>
      </c>
      <c r="L803" s="731">
        <v>1</v>
      </c>
      <c r="M803" s="731">
        <v>2215</v>
      </c>
      <c r="N803" s="731">
        <v>1</v>
      </c>
      <c r="O803" s="731">
        <v>2216</v>
      </c>
      <c r="P803" s="745">
        <v>1.0004514672686231</v>
      </c>
      <c r="Q803" s="732">
        <v>2216</v>
      </c>
    </row>
    <row r="804" spans="1:17" ht="14.4" customHeight="1" x14ac:dyDescent="0.3">
      <c r="A804" s="726" t="s">
        <v>569</v>
      </c>
      <c r="B804" s="727" t="s">
        <v>5586</v>
      </c>
      <c r="C804" s="727" t="s">
        <v>5587</v>
      </c>
      <c r="D804" s="727" t="s">
        <v>6879</v>
      </c>
      <c r="E804" s="727" t="s">
        <v>6880</v>
      </c>
      <c r="F804" s="731">
        <v>1</v>
      </c>
      <c r="G804" s="731">
        <v>1640</v>
      </c>
      <c r="H804" s="731">
        <v>0.97098875074008284</v>
      </c>
      <c r="I804" s="731">
        <v>1640</v>
      </c>
      <c r="J804" s="731">
        <v>1</v>
      </c>
      <c r="K804" s="731">
        <v>1689</v>
      </c>
      <c r="L804" s="731">
        <v>1</v>
      </c>
      <c r="M804" s="731">
        <v>1689</v>
      </c>
      <c r="N804" s="731">
        <v>1</v>
      </c>
      <c r="O804" s="731">
        <v>1690</v>
      </c>
      <c r="P804" s="745">
        <v>1.0005920663114269</v>
      </c>
      <c r="Q804" s="732">
        <v>1690</v>
      </c>
    </row>
    <row r="805" spans="1:17" ht="14.4" customHeight="1" x14ac:dyDescent="0.3">
      <c r="A805" s="726" t="s">
        <v>569</v>
      </c>
      <c r="B805" s="727" t="s">
        <v>5586</v>
      </c>
      <c r="C805" s="727" t="s">
        <v>5587</v>
      </c>
      <c r="D805" s="727" t="s">
        <v>6881</v>
      </c>
      <c r="E805" s="727" t="s">
        <v>6882</v>
      </c>
      <c r="F805" s="731"/>
      <c r="G805" s="731"/>
      <c r="H805" s="731"/>
      <c r="I805" s="731"/>
      <c r="J805" s="731"/>
      <c r="K805" s="731"/>
      <c r="L805" s="731"/>
      <c r="M805" s="731"/>
      <c r="N805" s="731">
        <v>1</v>
      </c>
      <c r="O805" s="731">
        <v>2262</v>
      </c>
      <c r="P805" s="745"/>
      <c r="Q805" s="732">
        <v>2262</v>
      </c>
    </row>
    <row r="806" spans="1:17" ht="14.4" customHeight="1" x14ac:dyDescent="0.3">
      <c r="A806" s="726" t="s">
        <v>569</v>
      </c>
      <c r="B806" s="727" t="s">
        <v>5586</v>
      </c>
      <c r="C806" s="727" t="s">
        <v>5587</v>
      </c>
      <c r="D806" s="727" t="s">
        <v>5654</v>
      </c>
      <c r="E806" s="727" t="s">
        <v>5655</v>
      </c>
      <c r="F806" s="731"/>
      <c r="G806" s="731"/>
      <c r="H806" s="731"/>
      <c r="I806" s="731"/>
      <c r="J806" s="731">
        <v>1</v>
      </c>
      <c r="K806" s="731">
        <v>163</v>
      </c>
      <c r="L806" s="731">
        <v>1</v>
      </c>
      <c r="M806" s="731">
        <v>163</v>
      </c>
      <c r="N806" s="731"/>
      <c r="O806" s="731"/>
      <c r="P806" s="745"/>
      <c r="Q806" s="732"/>
    </row>
    <row r="807" spans="1:17" ht="14.4" customHeight="1" x14ac:dyDescent="0.3">
      <c r="A807" s="726" t="s">
        <v>569</v>
      </c>
      <c r="B807" s="727" t="s">
        <v>5586</v>
      </c>
      <c r="C807" s="727" t="s">
        <v>5587</v>
      </c>
      <c r="D807" s="727" t="s">
        <v>6883</v>
      </c>
      <c r="E807" s="727" t="s">
        <v>6884</v>
      </c>
      <c r="F807" s="731"/>
      <c r="G807" s="731"/>
      <c r="H807" s="731"/>
      <c r="I807" s="731"/>
      <c r="J807" s="731">
        <v>2</v>
      </c>
      <c r="K807" s="731">
        <v>3436</v>
      </c>
      <c r="L807" s="731">
        <v>1</v>
      </c>
      <c r="M807" s="731">
        <v>1718</v>
      </c>
      <c r="N807" s="731">
        <v>3</v>
      </c>
      <c r="O807" s="731">
        <v>5157</v>
      </c>
      <c r="P807" s="745">
        <v>1.500873108265425</v>
      </c>
      <c r="Q807" s="732">
        <v>1719</v>
      </c>
    </row>
    <row r="808" spans="1:17" ht="14.4" customHeight="1" x14ac:dyDescent="0.3">
      <c r="A808" s="726" t="s">
        <v>569</v>
      </c>
      <c r="B808" s="727" t="s">
        <v>5586</v>
      </c>
      <c r="C808" s="727" t="s">
        <v>5587</v>
      </c>
      <c r="D808" s="727" t="s">
        <v>6885</v>
      </c>
      <c r="E808" s="727" t="s">
        <v>6886</v>
      </c>
      <c r="F808" s="731">
        <v>0</v>
      </c>
      <c r="G808" s="731">
        <v>0</v>
      </c>
      <c r="H808" s="731"/>
      <c r="I808" s="731"/>
      <c r="J808" s="731">
        <v>0</v>
      </c>
      <c r="K808" s="731">
        <v>0</v>
      </c>
      <c r="L808" s="731"/>
      <c r="M808" s="731"/>
      <c r="N808" s="731">
        <v>0</v>
      </c>
      <c r="O808" s="731">
        <v>0</v>
      </c>
      <c r="P808" s="745"/>
      <c r="Q808" s="732"/>
    </row>
    <row r="809" spans="1:17" ht="14.4" customHeight="1" x14ac:dyDescent="0.3">
      <c r="A809" s="726" t="s">
        <v>569</v>
      </c>
      <c r="B809" s="727" t="s">
        <v>5586</v>
      </c>
      <c r="C809" s="727" t="s">
        <v>5587</v>
      </c>
      <c r="D809" s="727" t="s">
        <v>6887</v>
      </c>
      <c r="E809" s="727" t="s">
        <v>6888</v>
      </c>
      <c r="F809" s="731">
        <v>896</v>
      </c>
      <c r="G809" s="731">
        <v>0</v>
      </c>
      <c r="H809" s="731"/>
      <c r="I809" s="731">
        <v>0</v>
      </c>
      <c r="J809" s="731">
        <v>862</v>
      </c>
      <c r="K809" s="731">
        <v>0</v>
      </c>
      <c r="L809" s="731"/>
      <c r="M809" s="731">
        <v>0</v>
      </c>
      <c r="N809" s="731">
        <v>1013</v>
      </c>
      <c r="O809" s="731">
        <v>0</v>
      </c>
      <c r="P809" s="745"/>
      <c r="Q809" s="732">
        <v>0</v>
      </c>
    </row>
    <row r="810" spans="1:17" ht="14.4" customHeight="1" x14ac:dyDescent="0.3">
      <c r="A810" s="726" t="s">
        <v>569</v>
      </c>
      <c r="B810" s="727" t="s">
        <v>5586</v>
      </c>
      <c r="C810" s="727" t="s">
        <v>5587</v>
      </c>
      <c r="D810" s="727" t="s">
        <v>6889</v>
      </c>
      <c r="E810" s="727" t="s">
        <v>6890</v>
      </c>
      <c r="F810" s="731">
        <v>102</v>
      </c>
      <c r="G810" s="731">
        <v>0</v>
      </c>
      <c r="H810" s="731"/>
      <c r="I810" s="731">
        <v>0</v>
      </c>
      <c r="J810" s="731">
        <v>105</v>
      </c>
      <c r="K810" s="731">
        <v>0</v>
      </c>
      <c r="L810" s="731"/>
      <c r="M810" s="731">
        <v>0</v>
      </c>
      <c r="N810" s="731">
        <v>85</v>
      </c>
      <c r="O810" s="731">
        <v>0</v>
      </c>
      <c r="P810" s="745"/>
      <c r="Q810" s="732">
        <v>0</v>
      </c>
    </row>
    <row r="811" spans="1:17" ht="14.4" customHeight="1" x14ac:dyDescent="0.3">
      <c r="A811" s="726" t="s">
        <v>569</v>
      </c>
      <c r="B811" s="727" t="s">
        <v>5586</v>
      </c>
      <c r="C811" s="727" t="s">
        <v>5587</v>
      </c>
      <c r="D811" s="727" t="s">
        <v>6891</v>
      </c>
      <c r="E811" s="727" t="s">
        <v>6892</v>
      </c>
      <c r="F811" s="731">
        <v>36</v>
      </c>
      <c r="G811" s="731">
        <v>205128</v>
      </c>
      <c r="H811" s="731">
        <v>0.98343113565757678</v>
      </c>
      <c r="I811" s="731">
        <v>5698</v>
      </c>
      <c r="J811" s="731">
        <v>36</v>
      </c>
      <c r="K811" s="731">
        <v>208584</v>
      </c>
      <c r="L811" s="731">
        <v>1</v>
      </c>
      <c r="M811" s="731">
        <v>5794</v>
      </c>
      <c r="N811" s="731">
        <v>26</v>
      </c>
      <c r="O811" s="731">
        <v>150694</v>
      </c>
      <c r="P811" s="745">
        <v>0.72246193380125034</v>
      </c>
      <c r="Q811" s="732">
        <v>5795.9230769230771</v>
      </c>
    </row>
    <row r="812" spans="1:17" ht="14.4" customHeight="1" x14ac:dyDescent="0.3">
      <c r="A812" s="726" t="s">
        <v>569</v>
      </c>
      <c r="B812" s="727" t="s">
        <v>5586</v>
      </c>
      <c r="C812" s="727" t="s">
        <v>5587</v>
      </c>
      <c r="D812" s="727" t="s">
        <v>6893</v>
      </c>
      <c r="E812" s="727" t="s">
        <v>6894</v>
      </c>
      <c r="F812" s="731">
        <v>63</v>
      </c>
      <c r="G812" s="731">
        <v>249354</v>
      </c>
      <c r="H812" s="731">
        <v>0.7172022227591206</v>
      </c>
      <c r="I812" s="731">
        <v>3958</v>
      </c>
      <c r="J812" s="731">
        <v>84</v>
      </c>
      <c r="K812" s="731">
        <v>347676</v>
      </c>
      <c r="L812" s="731">
        <v>1</v>
      </c>
      <c r="M812" s="731">
        <v>4139</v>
      </c>
      <c r="N812" s="731">
        <v>99</v>
      </c>
      <c r="O812" s="731">
        <v>410052</v>
      </c>
      <c r="P812" s="745">
        <v>1.1794084147309565</v>
      </c>
      <c r="Q812" s="732">
        <v>4141.939393939394</v>
      </c>
    </row>
    <row r="813" spans="1:17" ht="14.4" customHeight="1" x14ac:dyDescent="0.3">
      <c r="A813" s="726" t="s">
        <v>569</v>
      </c>
      <c r="B813" s="727" t="s">
        <v>5586</v>
      </c>
      <c r="C813" s="727" t="s">
        <v>5587</v>
      </c>
      <c r="D813" s="727" t="s">
        <v>6895</v>
      </c>
      <c r="E813" s="727" t="s">
        <v>6896</v>
      </c>
      <c r="F813" s="731">
        <v>3870</v>
      </c>
      <c r="G813" s="731">
        <v>4244794</v>
      </c>
      <c r="H813" s="731">
        <v>0.94518296245626787</v>
      </c>
      <c r="I813" s="731">
        <v>1096.8459948320412</v>
      </c>
      <c r="J813" s="731">
        <v>4049</v>
      </c>
      <c r="K813" s="731">
        <v>4490976</v>
      </c>
      <c r="L813" s="731">
        <v>1</v>
      </c>
      <c r="M813" s="731">
        <v>1109.1568288466287</v>
      </c>
      <c r="N813" s="731">
        <v>4085</v>
      </c>
      <c r="O813" s="731">
        <v>4481829</v>
      </c>
      <c r="P813" s="745">
        <v>0.99796324896859834</v>
      </c>
      <c r="Q813" s="732">
        <v>1097.1429620563035</v>
      </c>
    </row>
    <row r="814" spans="1:17" ht="14.4" customHeight="1" x14ac:dyDescent="0.3">
      <c r="A814" s="726" t="s">
        <v>569</v>
      </c>
      <c r="B814" s="727" t="s">
        <v>5586</v>
      </c>
      <c r="C814" s="727" t="s">
        <v>5587</v>
      </c>
      <c r="D814" s="727" t="s">
        <v>5670</v>
      </c>
      <c r="E814" s="727" t="s">
        <v>5671</v>
      </c>
      <c r="F814" s="731">
        <v>4</v>
      </c>
      <c r="G814" s="731">
        <v>1536</v>
      </c>
      <c r="H814" s="731">
        <v>1.9492385786802031</v>
      </c>
      <c r="I814" s="731">
        <v>384</v>
      </c>
      <c r="J814" s="731">
        <v>2</v>
      </c>
      <c r="K814" s="731">
        <v>788</v>
      </c>
      <c r="L814" s="731">
        <v>1</v>
      </c>
      <c r="M814" s="731">
        <v>394</v>
      </c>
      <c r="N814" s="731">
        <v>6</v>
      </c>
      <c r="O814" s="731">
        <v>2370</v>
      </c>
      <c r="P814" s="745">
        <v>3.0076142131979697</v>
      </c>
      <c r="Q814" s="732">
        <v>395</v>
      </c>
    </row>
    <row r="815" spans="1:17" ht="14.4" customHeight="1" x14ac:dyDescent="0.3">
      <c r="A815" s="726" t="s">
        <v>569</v>
      </c>
      <c r="B815" s="727" t="s">
        <v>5586</v>
      </c>
      <c r="C815" s="727" t="s">
        <v>5587</v>
      </c>
      <c r="D815" s="727" t="s">
        <v>5672</v>
      </c>
      <c r="E815" s="727" t="s">
        <v>5635</v>
      </c>
      <c r="F815" s="731">
        <v>1</v>
      </c>
      <c r="G815" s="731">
        <v>675</v>
      </c>
      <c r="H815" s="731"/>
      <c r="I815" s="731">
        <v>675</v>
      </c>
      <c r="J815" s="731"/>
      <c r="K815" s="731"/>
      <c r="L815" s="731"/>
      <c r="M815" s="731"/>
      <c r="N815" s="731">
        <v>3</v>
      </c>
      <c r="O815" s="731">
        <v>2064</v>
      </c>
      <c r="P815" s="745"/>
      <c r="Q815" s="732">
        <v>688</v>
      </c>
    </row>
    <row r="816" spans="1:17" ht="14.4" customHeight="1" x14ac:dyDescent="0.3">
      <c r="A816" s="726" t="s">
        <v>569</v>
      </c>
      <c r="B816" s="727" t="s">
        <v>5586</v>
      </c>
      <c r="C816" s="727" t="s">
        <v>5587</v>
      </c>
      <c r="D816" s="727" t="s">
        <v>6897</v>
      </c>
      <c r="E816" s="727" t="s">
        <v>6898</v>
      </c>
      <c r="F816" s="731">
        <v>11</v>
      </c>
      <c r="G816" s="731">
        <v>0</v>
      </c>
      <c r="H816" s="731"/>
      <c r="I816" s="731">
        <v>0</v>
      </c>
      <c r="J816" s="731">
        <v>18</v>
      </c>
      <c r="K816" s="731">
        <v>0</v>
      </c>
      <c r="L816" s="731"/>
      <c r="M816" s="731">
        <v>0</v>
      </c>
      <c r="N816" s="731">
        <v>50</v>
      </c>
      <c r="O816" s="731">
        <v>0</v>
      </c>
      <c r="P816" s="745"/>
      <c r="Q816" s="732">
        <v>0</v>
      </c>
    </row>
    <row r="817" spans="1:17" ht="14.4" customHeight="1" x14ac:dyDescent="0.3">
      <c r="A817" s="726" t="s">
        <v>569</v>
      </c>
      <c r="B817" s="727" t="s">
        <v>5586</v>
      </c>
      <c r="C817" s="727" t="s">
        <v>5587</v>
      </c>
      <c r="D817" s="727" t="s">
        <v>5795</v>
      </c>
      <c r="E817" s="727" t="s">
        <v>5796</v>
      </c>
      <c r="F817" s="731">
        <v>25</v>
      </c>
      <c r="G817" s="731">
        <v>71313</v>
      </c>
      <c r="H817" s="731">
        <v>0.80579661016949156</v>
      </c>
      <c r="I817" s="731">
        <v>2852.52</v>
      </c>
      <c r="J817" s="731">
        <v>30</v>
      </c>
      <c r="K817" s="731">
        <v>88500</v>
      </c>
      <c r="L817" s="731">
        <v>1</v>
      </c>
      <c r="M817" s="731">
        <v>2950</v>
      </c>
      <c r="N817" s="731">
        <v>30</v>
      </c>
      <c r="O817" s="731">
        <v>88560</v>
      </c>
      <c r="P817" s="745">
        <v>1.0006779661016949</v>
      </c>
      <c r="Q817" s="732">
        <v>2952</v>
      </c>
    </row>
    <row r="818" spans="1:17" ht="14.4" customHeight="1" x14ac:dyDescent="0.3">
      <c r="A818" s="726" t="s">
        <v>569</v>
      </c>
      <c r="B818" s="727" t="s">
        <v>5586</v>
      </c>
      <c r="C818" s="727" t="s">
        <v>5587</v>
      </c>
      <c r="D818" s="727" t="s">
        <v>6899</v>
      </c>
      <c r="E818" s="727" t="s">
        <v>6900</v>
      </c>
      <c r="F818" s="731">
        <v>2</v>
      </c>
      <c r="G818" s="731">
        <v>5552</v>
      </c>
      <c r="H818" s="731">
        <v>0.96221837088388218</v>
      </c>
      <c r="I818" s="731">
        <v>2776</v>
      </c>
      <c r="J818" s="731">
        <v>2</v>
      </c>
      <c r="K818" s="731">
        <v>5770</v>
      </c>
      <c r="L818" s="731">
        <v>1</v>
      </c>
      <c r="M818" s="731">
        <v>2885</v>
      </c>
      <c r="N818" s="731">
        <v>4</v>
      </c>
      <c r="O818" s="731">
        <v>11544</v>
      </c>
      <c r="P818" s="745">
        <v>2.0006932409012133</v>
      </c>
      <c r="Q818" s="732">
        <v>2886</v>
      </c>
    </row>
    <row r="819" spans="1:17" ht="14.4" customHeight="1" x14ac:dyDescent="0.3">
      <c r="A819" s="726" t="s">
        <v>569</v>
      </c>
      <c r="B819" s="727" t="s">
        <v>5586</v>
      </c>
      <c r="C819" s="727" t="s">
        <v>5587</v>
      </c>
      <c r="D819" s="727" t="s">
        <v>5677</v>
      </c>
      <c r="E819" s="727" t="s">
        <v>5678</v>
      </c>
      <c r="F819" s="731">
        <v>23</v>
      </c>
      <c r="G819" s="731">
        <v>10028</v>
      </c>
      <c r="H819" s="731">
        <v>0.83706176961602674</v>
      </c>
      <c r="I819" s="731">
        <v>436</v>
      </c>
      <c r="J819" s="731">
        <v>27</v>
      </c>
      <c r="K819" s="731">
        <v>11980</v>
      </c>
      <c r="L819" s="731">
        <v>1</v>
      </c>
      <c r="M819" s="731">
        <v>443.7037037037037</v>
      </c>
      <c r="N819" s="731">
        <v>19</v>
      </c>
      <c r="O819" s="731">
        <v>8455</v>
      </c>
      <c r="P819" s="745">
        <v>0.70575959933222032</v>
      </c>
      <c r="Q819" s="732">
        <v>445</v>
      </c>
    </row>
    <row r="820" spans="1:17" ht="14.4" customHeight="1" x14ac:dyDescent="0.3">
      <c r="A820" s="726" t="s">
        <v>569</v>
      </c>
      <c r="B820" s="727" t="s">
        <v>5586</v>
      </c>
      <c r="C820" s="727" t="s">
        <v>5587</v>
      </c>
      <c r="D820" s="727" t="s">
        <v>6901</v>
      </c>
      <c r="E820" s="727" t="s">
        <v>6902</v>
      </c>
      <c r="F820" s="731">
        <v>1</v>
      </c>
      <c r="G820" s="731">
        <v>3989</v>
      </c>
      <c r="H820" s="731">
        <v>0.32164167069827448</v>
      </c>
      <c r="I820" s="731">
        <v>3989</v>
      </c>
      <c r="J820" s="731">
        <v>3</v>
      </c>
      <c r="K820" s="731">
        <v>12402</v>
      </c>
      <c r="L820" s="731">
        <v>1</v>
      </c>
      <c r="M820" s="731">
        <v>4134</v>
      </c>
      <c r="N820" s="731">
        <v>4</v>
      </c>
      <c r="O820" s="731">
        <v>16544</v>
      </c>
      <c r="P820" s="745">
        <v>1.3339783905821643</v>
      </c>
      <c r="Q820" s="732">
        <v>4136</v>
      </c>
    </row>
    <row r="821" spans="1:17" ht="14.4" customHeight="1" x14ac:dyDescent="0.3">
      <c r="A821" s="726" t="s">
        <v>569</v>
      </c>
      <c r="B821" s="727" t="s">
        <v>5586</v>
      </c>
      <c r="C821" s="727" t="s">
        <v>5587</v>
      </c>
      <c r="D821" s="727" t="s">
        <v>5588</v>
      </c>
      <c r="E821" s="727" t="s">
        <v>5589</v>
      </c>
      <c r="F821" s="731">
        <v>1343</v>
      </c>
      <c r="G821" s="731">
        <v>315605</v>
      </c>
      <c r="H821" s="731">
        <v>0.90851910277963288</v>
      </c>
      <c r="I821" s="731">
        <v>235</v>
      </c>
      <c r="J821" s="731">
        <v>1384</v>
      </c>
      <c r="K821" s="731">
        <v>347384</v>
      </c>
      <c r="L821" s="731">
        <v>1</v>
      </c>
      <c r="M821" s="731">
        <v>251</v>
      </c>
      <c r="N821" s="731">
        <v>1401</v>
      </c>
      <c r="O821" s="731">
        <v>351651</v>
      </c>
      <c r="P821" s="745">
        <v>1.0122832369942196</v>
      </c>
      <c r="Q821" s="732">
        <v>251</v>
      </c>
    </row>
    <row r="822" spans="1:17" ht="14.4" customHeight="1" x14ac:dyDescent="0.3">
      <c r="A822" s="726" t="s">
        <v>569</v>
      </c>
      <c r="B822" s="727" t="s">
        <v>5586</v>
      </c>
      <c r="C822" s="727" t="s">
        <v>5587</v>
      </c>
      <c r="D822" s="727" t="s">
        <v>5679</v>
      </c>
      <c r="E822" s="727" t="s">
        <v>5680</v>
      </c>
      <c r="F822" s="731">
        <v>4</v>
      </c>
      <c r="G822" s="731">
        <v>456</v>
      </c>
      <c r="H822" s="731">
        <v>0.76</v>
      </c>
      <c r="I822" s="731">
        <v>114</v>
      </c>
      <c r="J822" s="731">
        <v>5</v>
      </c>
      <c r="K822" s="731">
        <v>600</v>
      </c>
      <c r="L822" s="731">
        <v>1</v>
      </c>
      <c r="M822" s="731">
        <v>120</v>
      </c>
      <c r="N822" s="731">
        <v>4</v>
      </c>
      <c r="O822" s="731">
        <v>480</v>
      </c>
      <c r="P822" s="745">
        <v>0.8</v>
      </c>
      <c r="Q822" s="732">
        <v>120</v>
      </c>
    </row>
    <row r="823" spans="1:17" ht="14.4" customHeight="1" x14ac:dyDescent="0.3">
      <c r="A823" s="726" t="s">
        <v>569</v>
      </c>
      <c r="B823" s="727" t="s">
        <v>5586</v>
      </c>
      <c r="C823" s="727" t="s">
        <v>5587</v>
      </c>
      <c r="D823" s="727" t="s">
        <v>5681</v>
      </c>
      <c r="E823" s="727" t="s">
        <v>5682</v>
      </c>
      <c r="F823" s="731">
        <v>1</v>
      </c>
      <c r="G823" s="731">
        <v>704</v>
      </c>
      <c r="H823" s="731">
        <v>0.97642163661581138</v>
      </c>
      <c r="I823" s="731">
        <v>704</v>
      </c>
      <c r="J823" s="731">
        <v>1</v>
      </c>
      <c r="K823" s="731">
        <v>721</v>
      </c>
      <c r="L823" s="731">
        <v>1</v>
      </c>
      <c r="M823" s="731">
        <v>721</v>
      </c>
      <c r="N823" s="731"/>
      <c r="O823" s="731"/>
      <c r="P823" s="745"/>
      <c r="Q823" s="732"/>
    </row>
    <row r="824" spans="1:17" ht="14.4" customHeight="1" x14ac:dyDescent="0.3">
      <c r="A824" s="726" t="s">
        <v>569</v>
      </c>
      <c r="B824" s="727" t="s">
        <v>5586</v>
      </c>
      <c r="C824" s="727" t="s">
        <v>5587</v>
      </c>
      <c r="D824" s="727" t="s">
        <v>5825</v>
      </c>
      <c r="E824" s="727" t="s">
        <v>5826</v>
      </c>
      <c r="F824" s="731">
        <v>1159</v>
      </c>
      <c r="G824" s="731">
        <v>404488</v>
      </c>
      <c r="H824" s="731">
        <v>1.3410383160435377</v>
      </c>
      <c r="I824" s="731">
        <v>348.99741156169114</v>
      </c>
      <c r="J824" s="731">
        <v>811</v>
      </c>
      <c r="K824" s="731">
        <v>301623</v>
      </c>
      <c r="L824" s="731">
        <v>1</v>
      </c>
      <c r="M824" s="731">
        <v>371.91491985203453</v>
      </c>
      <c r="N824" s="731">
        <v>1047</v>
      </c>
      <c r="O824" s="731">
        <v>390531</v>
      </c>
      <c r="P824" s="745">
        <v>1.2947653196208513</v>
      </c>
      <c r="Q824" s="732">
        <v>373</v>
      </c>
    </row>
    <row r="825" spans="1:17" ht="14.4" customHeight="1" x14ac:dyDescent="0.3">
      <c r="A825" s="726" t="s">
        <v>569</v>
      </c>
      <c r="B825" s="727" t="s">
        <v>5586</v>
      </c>
      <c r="C825" s="727" t="s">
        <v>5587</v>
      </c>
      <c r="D825" s="727" t="s">
        <v>6903</v>
      </c>
      <c r="E825" s="727" t="s">
        <v>6904</v>
      </c>
      <c r="F825" s="731">
        <v>184</v>
      </c>
      <c r="G825" s="731">
        <v>156760</v>
      </c>
      <c r="H825" s="731">
        <v>1.3843531707834011</v>
      </c>
      <c r="I825" s="731">
        <v>851.95652173913038</v>
      </c>
      <c r="J825" s="731">
        <v>131</v>
      </c>
      <c r="K825" s="731">
        <v>113237</v>
      </c>
      <c r="L825" s="731">
        <v>1</v>
      </c>
      <c r="M825" s="731">
        <v>864.40458015267177</v>
      </c>
      <c r="N825" s="731">
        <v>110</v>
      </c>
      <c r="O825" s="731">
        <v>95150</v>
      </c>
      <c r="P825" s="745">
        <v>0.84027305562669441</v>
      </c>
      <c r="Q825" s="732">
        <v>865</v>
      </c>
    </row>
    <row r="826" spans="1:17" ht="14.4" customHeight="1" x14ac:dyDescent="0.3">
      <c r="A826" s="726" t="s">
        <v>569</v>
      </c>
      <c r="B826" s="727" t="s">
        <v>5586</v>
      </c>
      <c r="C826" s="727" t="s">
        <v>5587</v>
      </c>
      <c r="D826" s="727" t="s">
        <v>5797</v>
      </c>
      <c r="E826" s="727" t="s">
        <v>5798</v>
      </c>
      <c r="F826" s="731">
        <v>923</v>
      </c>
      <c r="G826" s="731">
        <v>105220</v>
      </c>
      <c r="H826" s="731">
        <v>0.89136254278065807</v>
      </c>
      <c r="I826" s="731">
        <v>113.99783315276272</v>
      </c>
      <c r="J826" s="731">
        <v>984</v>
      </c>
      <c r="K826" s="731">
        <v>118044</v>
      </c>
      <c r="L826" s="731">
        <v>1</v>
      </c>
      <c r="M826" s="731">
        <v>119.96341463414635</v>
      </c>
      <c r="N826" s="731">
        <v>839</v>
      </c>
      <c r="O826" s="731">
        <v>100680</v>
      </c>
      <c r="P826" s="745">
        <v>0.85290230761411001</v>
      </c>
      <c r="Q826" s="732">
        <v>120</v>
      </c>
    </row>
    <row r="827" spans="1:17" ht="14.4" customHeight="1" x14ac:dyDescent="0.3">
      <c r="A827" s="726" t="s">
        <v>569</v>
      </c>
      <c r="B827" s="727" t="s">
        <v>5586</v>
      </c>
      <c r="C827" s="727" t="s">
        <v>5587</v>
      </c>
      <c r="D827" s="727" t="s">
        <v>6905</v>
      </c>
      <c r="E827" s="727" t="s">
        <v>6906</v>
      </c>
      <c r="F827" s="731">
        <v>5</v>
      </c>
      <c r="G827" s="731">
        <v>21540</v>
      </c>
      <c r="H827" s="731">
        <v>0.43621782539136073</v>
      </c>
      <c r="I827" s="731">
        <v>4308</v>
      </c>
      <c r="J827" s="731">
        <v>11</v>
      </c>
      <c r="K827" s="731">
        <v>49379</v>
      </c>
      <c r="L827" s="731">
        <v>1</v>
      </c>
      <c r="M827" s="731">
        <v>4489</v>
      </c>
      <c r="N827" s="731">
        <v>9</v>
      </c>
      <c r="O827" s="731">
        <v>40428</v>
      </c>
      <c r="P827" s="745">
        <v>0.81872860932785196</v>
      </c>
      <c r="Q827" s="732">
        <v>4492</v>
      </c>
    </row>
    <row r="828" spans="1:17" ht="14.4" customHeight="1" x14ac:dyDescent="0.3">
      <c r="A828" s="726" t="s">
        <v>569</v>
      </c>
      <c r="B828" s="727" t="s">
        <v>5586</v>
      </c>
      <c r="C828" s="727" t="s">
        <v>5587</v>
      </c>
      <c r="D828" s="727" t="s">
        <v>6907</v>
      </c>
      <c r="E828" s="727" t="s">
        <v>6908</v>
      </c>
      <c r="F828" s="731">
        <v>12</v>
      </c>
      <c r="G828" s="731">
        <v>43848</v>
      </c>
      <c r="H828" s="731">
        <v>1.1433637548891786</v>
      </c>
      <c r="I828" s="731">
        <v>3654</v>
      </c>
      <c r="J828" s="731">
        <v>10</v>
      </c>
      <c r="K828" s="731">
        <v>38350</v>
      </c>
      <c r="L828" s="731">
        <v>1</v>
      </c>
      <c r="M828" s="731">
        <v>3835</v>
      </c>
      <c r="N828" s="731">
        <v>13</v>
      </c>
      <c r="O828" s="731">
        <v>49894</v>
      </c>
      <c r="P828" s="745">
        <v>1.3010169491525423</v>
      </c>
      <c r="Q828" s="732">
        <v>3838</v>
      </c>
    </row>
    <row r="829" spans="1:17" ht="14.4" customHeight="1" x14ac:dyDescent="0.3">
      <c r="A829" s="726" t="s">
        <v>569</v>
      </c>
      <c r="B829" s="727" t="s">
        <v>5586</v>
      </c>
      <c r="C829" s="727" t="s">
        <v>5587</v>
      </c>
      <c r="D829" s="727" t="s">
        <v>6909</v>
      </c>
      <c r="E829" s="727" t="s">
        <v>6910</v>
      </c>
      <c r="F829" s="731">
        <v>6</v>
      </c>
      <c r="G829" s="731">
        <v>5232</v>
      </c>
      <c r="H829" s="731">
        <v>1.4779661016949153</v>
      </c>
      <c r="I829" s="731">
        <v>872</v>
      </c>
      <c r="J829" s="731">
        <v>4</v>
      </c>
      <c r="K829" s="731">
        <v>3540</v>
      </c>
      <c r="L829" s="731">
        <v>1</v>
      </c>
      <c r="M829" s="731">
        <v>885</v>
      </c>
      <c r="N829" s="731">
        <v>4</v>
      </c>
      <c r="O829" s="731">
        <v>3540</v>
      </c>
      <c r="P829" s="745">
        <v>1</v>
      </c>
      <c r="Q829" s="732">
        <v>885</v>
      </c>
    </row>
    <row r="830" spans="1:17" ht="14.4" customHeight="1" x14ac:dyDescent="0.3">
      <c r="A830" s="726" t="s">
        <v>569</v>
      </c>
      <c r="B830" s="727" t="s">
        <v>5586</v>
      </c>
      <c r="C830" s="727" t="s">
        <v>5587</v>
      </c>
      <c r="D830" s="727" t="s">
        <v>5877</v>
      </c>
      <c r="E830" s="727" t="s">
        <v>5878</v>
      </c>
      <c r="F830" s="731"/>
      <c r="G830" s="731"/>
      <c r="H830" s="731"/>
      <c r="I830" s="731"/>
      <c r="J830" s="731"/>
      <c r="K830" s="731"/>
      <c r="L830" s="731"/>
      <c r="M830" s="731"/>
      <c r="N830" s="731">
        <v>2</v>
      </c>
      <c r="O830" s="731">
        <v>7488</v>
      </c>
      <c r="P830" s="745"/>
      <c r="Q830" s="732">
        <v>3744</v>
      </c>
    </row>
    <row r="831" spans="1:17" ht="14.4" customHeight="1" x14ac:dyDescent="0.3">
      <c r="A831" s="726" t="s">
        <v>569</v>
      </c>
      <c r="B831" s="727" t="s">
        <v>5586</v>
      </c>
      <c r="C831" s="727" t="s">
        <v>5587</v>
      </c>
      <c r="D831" s="727" t="s">
        <v>5687</v>
      </c>
      <c r="E831" s="727" t="s">
        <v>5688</v>
      </c>
      <c r="F831" s="731">
        <v>4</v>
      </c>
      <c r="G831" s="731">
        <v>716</v>
      </c>
      <c r="H831" s="731">
        <v>0.65209471766848814</v>
      </c>
      <c r="I831" s="731">
        <v>179</v>
      </c>
      <c r="J831" s="731">
        <v>6</v>
      </c>
      <c r="K831" s="731">
        <v>1098</v>
      </c>
      <c r="L831" s="731">
        <v>1</v>
      </c>
      <c r="M831" s="731">
        <v>183</v>
      </c>
      <c r="N831" s="731">
        <v>1</v>
      </c>
      <c r="O831" s="731">
        <v>183</v>
      </c>
      <c r="P831" s="745">
        <v>0.16666666666666666</v>
      </c>
      <c r="Q831" s="732">
        <v>183</v>
      </c>
    </row>
    <row r="832" spans="1:17" ht="14.4" customHeight="1" x14ac:dyDescent="0.3">
      <c r="A832" s="726" t="s">
        <v>569</v>
      </c>
      <c r="B832" s="727" t="s">
        <v>5586</v>
      </c>
      <c r="C832" s="727" t="s">
        <v>5587</v>
      </c>
      <c r="D832" s="727" t="s">
        <v>5689</v>
      </c>
      <c r="E832" s="727" t="s">
        <v>5690</v>
      </c>
      <c r="F832" s="731">
        <v>1</v>
      </c>
      <c r="G832" s="731">
        <v>635</v>
      </c>
      <c r="H832" s="731">
        <v>0.32664609053497945</v>
      </c>
      <c r="I832" s="731">
        <v>635</v>
      </c>
      <c r="J832" s="731">
        <v>3</v>
      </c>
      <c r="K832" s="731">
        <v>1944</v>
      </c>
      <c r="L832" s="731">
        <v>1</v>
      </c>
      <c r="M832" s="731">
        <v>648</v>
      </c>
      <c r="N832" s="731">
        <v>1</v>
      </c>
      <c r="O832" s="731">
        <v>648</v>
      </c>
      <c r="P832" s="745">
        <v>0.33333333333333331</v>
      </c>
      <c r="Q832" s="732">
        <v>648</v>
      </c>
    </row>
    <row r="833" spans="1:17" ht="14.4" customHeight="1" x14ac:dyDescent="0.3">
      <c r="A833" s="726" t="s">
        <v>569</v>
      </c>
      <c r="B833" s="727" t="s">
        <v>5586</v>
      </c>
      <c r="C833" s="727" t="s">
        <v>5587</v>
      </c>
      <c r="D833" s="727" t="s">
        <v>6911</v>
      </c>
      <c r="E833" s="727" t="s">
        <v>6912</v>
      </c>
      <c r="F833" s="731">
        <v>39</v>
      </c>
      <c r="G833" s="731">
        <v>69771</v>
      </c>
      <c r="H833" s="731">
        <v>1.3885605110752881</v>
      </c>
      <c r="I833" s="731">
        <v>1789</v>
      </c>
      <c r="J833" s="731">
        <v>27</v>
      </c>
      <c r="K833" s="731">
        <v>50247</v>
      </c>
      <c r="L833" s="731">
        <v>1</v>
      </c>
      <c r="M833" s="731">
        <v>1861</v>
      </c>
      <c r="N833" s="731">
        <v>41</v>
      </c>
      <c r="O833" s="731">
        <v>76342</v>
      </c>
      <c r="P833" s="745">
        <v>1.5193344876311023</v>
      </c>
      <c r="Q833" s="732">
        <v>1862</v>
      </c>
    </row>
    <row r="834" spans="1:17" ht="14.4" customHeight="1" x14ac:dyDescent="0.3">
      <c r="A834" s="726" t="s">
        <v>569</v>
      </c>
      <c r="B834" s="727" t="s">
        <v>5586</v>
      </c>
      <c r="C834" s="727" t="s">
        <v>5587</v>
      </c>
      <c r="D834" s="727" t="s">
        <v>6913</v>
      </c>
      <c r="E834" s="727" t="s">
        <v>6914</v>
      </c>
      <c r="F834" s="731">
        <v>5</v>
      </c>
      <c r="G834" s="731">
        <v>560</v>
      </c>
      <c r="H834" s="731">
        <v>0.53181386514719853</v>
      </c>
      <c r="I834" s="731">
        <v>112</v>
      </c>
      <c r="J834" s="731">
        <v>9</v>
      </c>
      <c r="K834" s="731">
        <v>1053</v>
      </c>
      <c r="L834" s="731">
        <v>1</v>
      </c>
      <c r="M834" s="731">
        <v>117</v>
      </c>
      <c r="N834" s="731">
        <v>1</v>
      </c>
      <c r="O834" s="731">
        <v>117</v>
      </c>
      <c r="P834" s="745">
        <v>0.1111111111111111</v>
      </c>
      <c r="Q834" s="732">
        <v>117</v>
      </c>
    </row>
    <row r="835" spans="1:17" ht="14.4" customHeight="1" x14ac:dyDescent="0.3">
      <c r="A835" s="726" t="s">
        <v>569</v>
      </c>
      <c r="B835" s="727" t="s">
        <v>5586</v>
      </c>
      <c r="C835" s="727" t="s">
        <v>5587</v>
      </c>
      <c r="D835" s="727" t="s">
        <v>5691</v>
      </c>
      <c r="E835" s="727" t="s">
        <v>5692</v>
      </c>
      <c r="F835" s="731">
        <v>58</v>
      </c>
      <c r="G835" s="731">
        <v>18038</v>
      </c>
      <c r="H835" s="731">
        <v>0.80808171310814447</v>
      </c>
      <c r="I835" s="731">
        <v>311</v>
      </c>
      <c r="J835" s="731">
        <v>70</v>
      </c>
      <c r="K835" s="731">
        <v>22322</v>
      </c>
      <c r="L835" s="731">
        <v>1</v>
      </c>
      <c r="M835" s="731">
        <v>318.8857142857143</v>
      </c>
      <c r="N835" s="731">
        <v>58</v>
      </c>
      <c r="O835" s="731">
        <v>18502</v>
      </c>
      <c r="P835" s="745">
        <v>0.82886838096944715</v>
      </c>
      <c r="Q835" s="732">
        <v>319</v>
      </c>
    </row>
    <row r="836" spans="1:17" ht="14.4" customHeight="1" x14ac:dyDescent="0.3">
      <c r="A836" s="726" t="s">
        <v>569</v>
      </c>
      <c r="B836" s="727" t="s">
        <v>5586</v>
      </c>
      <c r="C836" s="727" t="s">
        <v>5587</v>
      </c>
      <c r="D836" s="727" t="s">
        <v>5693</v>
      </c>
      <c r="E836" s="727" t="s">
        <v>5694</v>
      </c>
      <c r="F836" s="731"/>
      <c r="G836" s="731"/>
      <c r="H836" s="731"/>
      <c r="I836" s="731"/>
      <c r="J836" s="731">
        <v>2</v>
      </c>
      <c r="K836" s="731">
        <v>1000</v>
      </c>
      <c r="L836" s="731">
        <v>1</v>
      </c>
      <c r="M836" s="731">
        <v>500</v>
      </c>
      <c r="N836" s="731">
        <v>1</v>
      </c>
      <c r="O836" s="731">
        <v>500</v>
      </c>
      <c r="P836" s="745">
        <v>0.5</v>
      </c>
      <c r="Q836" s="732">
        <v>500</v>
      </c>
    </row>
    <row r="837" spans="1:17" ht="14.4" customHeight="1" x14ac:dyDescent="0.3">
      <c r="A837" s="726" t="s">
        <v>569</v>
      </c>
      <c r="B837" s="727" t="s">
        <v>5586</v>
      </c>
      <c r="C837" s="727" t="s">
        <v>5587</v>
      </c>
      <c r="D837" s="727" t="s">
        <v>6915</v>
      </c>
      <c r="E837" s="727" t="s">
        <v>6916</v>
      </c>
      <c r="F837" s="731">
        <v>2</v>
      </c>
      <c r="G837" s="731">
        <v>1256</v>
      </c>
      <c r="H837" s="731"/>
      <c r="I837" s="731">
        <v>628</v>
      </c>
      <c r="J837" s="731"/>
      <c r="K837" s="731"/>
      <c r="L837" s="731"/>
      <c r="M837" s="731"/>
      <c r="N837" s="731">
        <v>1</v>
      </c>
      <c r="O837" s="731">
        <v>505</v>
      </c>
      <c r="P837" s="745"/>
      <c r="Q837" s="732">
        <v>505</v>
      </c>
    </row>
    <row r="838" spans="1:17" ht="14.4" customHeight="1" x14ac:dyDescent="0.3">
      <c r="A838" s="726" t="s">
        <v>569</v>
      </c>
      <c r="B838" s="727" t="s">
        <v>5586</v>
      </c>
      <c r="C838" s="727" t="s">
        <v>5587</v>
      </c>
      <c r="D838" s="727" t="s">
        <v>5695</v>
      </c>
      <c r="E838" s="727" t="s">
        <v>5696</v>
      </c>
      <c r="F838" s="731"/>
      <c r="G838" s="731"/>
      <c r="H838" s="731"/>
      <c r="I838" s="731"/>
      <c r="J838" s="731"/>
      <c r="K838" s="731"/>
      <c r="L838" s="731"/>
      <c r="M838" s="731"/>
      <c r="N838" s="731">
        <v>1</v>
      </c>
      <c r="O838" s="731">
        <v>132</v>
      </c>
      <c r="P838" s="745"/>
      <c r="Q838" s="732">
        <v>132</v>
      </c>
    </row>
    <row r="839" spans="1:17" ht="14.4" customHeight="1" x14ac:dyDescent="0.3">
      <c r="A839" s="726" t="s">
        <v>569</v>
      </c>
      <c r="B839" s="727" t="s">
        <v>5586</v>
      </c>
      <c r="C839" s="727" t="s">
        <v>5587</v>
      </c>
      <c r="D839" s="727" t="s">
        <v>6917</v>
      </c>
      <c r="E839" s="727" t="s">
        <v>6918</v>
      </c>
      <c r="F839" s="731">
        <v>47</v>
      </c>
      <c r="G839" s="731">
        <v>119380</v>
      </c>
      <c r="H839" s="731">
        <v>0.90132125330313329</v>
      </c>
      <c r="I839" s="731">
        <v>2540</v>
      </c>
      <c r="J839" s="731">
        <v>50</v>
      </c>
      <c r="K839" s="731">
        <v>132450</v>
      </c>
      <c r="L839" s="731">
        <v>1</v>
      </c>
      <c r="M839" s="731">
        <v>2649</v>
      </c>
      <c r="N839" s="731">
        <v>75</v>
      </c>
      <c r="O839" s="731">
        <v>198750</v>
      </c>
      <c r="P839" s="745">
        <v>1.5005662514156286</v>
      </c>
      <c r="Q839" s="732">
        <v>2650</v>
      </c>
    </row>
    <row r="840" spans="1:17" ht="14.4" customHeight="1" x14ac:dyDescent="0.3">
      <c r="A840" s="726" t="s">
        <v>569</v>
      </c>
      <c r="B840" s="727" t="s">
        <v>5586</v>
      </c>
      <c r="C840" s="727" t="s">
        <v>5587</v>
      </c>
      <c r="D840" s="727" t="s">
        <v>6919</v>
      </c>
      <c r="E840" s="727" t="s">
        <v>6920</v>
      </c>
      <c r="F840" s="731">
        <v>4</v>
      </c>
      <c r="G840" s="731">
        <v>18420</v>
      </c>
      <c r="H840" s="731">
        <v>0.54981792131813023</v>
      </c>
      <c r="I840" s="731">
        <v>4605</v>
      </c>
      <c r="J840" s="731">
        <v>7</v>
      </c>
      <c r="K840" s="731">
        <v>33502</v>
      </c>
      <c r="L840" s="731">
        <v>1</v>
      </c>
      <c r="M840" s="731">
        <v>4786</v>
      </c>
      <c r="N840" s="731">
        <v>11</v>
      </c>
      <c r="O840" s="731">
        <v>52679</v>
      </c>
      <c r="P840" s="745">
        <v>1.5724135872485225</v>
      </c>
      <c r="Q840" s="732">
        <v>4789</v>
      </c>
    </row>
    <row r="841" spans="1:17" ht="14.4" customHeight="1" x14ac:dyDescent="0.3">
      <c r="A841" s="726" t="s">
        <v>569</v>
      </c>
      <c r="B841" s="727" t="s">
        <v>5586</v>
      </c>
      <c r="C841" s="727" t="s">
        <v>5587</v>
      </c>
      <c r="D841" s="727" t="s">
        <v>6921</v>
      </c>
      <c r="E841" s="727" t="s">
        <v>6922</v>
      </c>
      <c r="F841" s="731">
        <v>3</v>
      </c>
      <c r="G841" s="731">
        <v>11868</v>
      </c>
      <c r="H841" s="731">
        <v>1.4469641550841259</v>
      </c>
      <c r="I841" s="731">
        <v>3956</v>
      </c>
      <c r="J841" s="731">
        <v>2</v>
      </c>
      <c r="K841" s="731">
        <v>8202</v>
      </c>
      <c r="L841" s="731">
        <v>1</v>
      </c>
      <c r="M841" s="731">
        <v>4101</v>
      </c>
      <c r="N841" s="731">
        <v>3</v>
      </c>
      <c r="O841" s="731">
        <v>12309</v>
      </c>
      <c r="P841" s="745">
        <v>1.5007315288953913</v>
      </c>
      <c r="Q841" s="732">
        <v>4103</v>
      </c>
    </row>
    <row r="842" spans="1:17" ht="14.4" customHeight="1" x14ac:dyDescent="0.3">
      <c r="A842" s="726" t="s">
        <v>569</v>
      </c>
      <c r="B842" s="727" t="s">
        <v>5586</v>
      </c>
      <c r="C842" s="727" t="s">
        <v>5587</v>
      </c>
      <c r="D842" s="727" t="s">
        <v>6923</v>
      </c>
      <c r="E842" s="727" t="s">
        <v>6924</v>
      </c>
      <c r="F842" s="731">
        <v>74</v>
      </c>
      <c r="G842" s="731">
        <v>406085</v>
      </c>
      <c r="H842" s="731">
        <v>0.8187428677422347</v>
      </c>
      <c r="I842" s="731">
        <v>5487.635135135135</v>
      </c>
      <c r="J842" s="731">
        <v>87</v>
      </c>
      <c r="K842" s="731">
        <v>495986</v>
      </c>
      <c r="L842" s="731">
        <v>1</v>
      </c>
      <c r="M842" s="731">
        <v>5700.9885057471265</v>
      </c>
      <c r="N842" s="731">
        <v>63</v>
      </c>
      <c r="O842" s="731">
        <v>359793</v>
      </c>
      <c r="P842" s="745">
        <v>0.7254095881738597</v>
      </c>
      <c r="Q842" s="732">
        <v>5711</v>
      </c>
    </row>
    <row r="843" spans="1:17" ht="14.4" customHeight="1" x14ac:dyDescent="0.3">
      <c r="A843" s="726" t="s">
        <v>569</v>
      </c>
      <c r="B843" s="727" t="s">
        <v>5586</v>
      </c>
      <c r="C843" s="727" t="s">
        <v>5587</v>
      </c>
      <c r="D843" s="727" t="s">
        <v>6925</v>
      </c>
      <c r="E843" s="727" t="s">
        <v>6926</v>
      </c>
      <c r="F843" s="731">
        <v>10</v>
      </c>
      <c r="G843" s="731">
        <v>24660</v>
      </c>
      <c r="H843" s="731">
        <v>1.3809710477683821</v>
      </c>
      <c r="I843" s="731">
        <v>2466</v>
      </c>
      <c r="J843" s="731">
        <v>7</v>
      </c>
      <c r="K843" s="731">
        <v>17857</v>
      </c>
      <c r="L843" s="731">
        <v>1</v>
      </c>
      <c r="M843" s="731">
        <v>2551</v>
      </c>
      <c r="N843" s="731">
        <v>8</v>
      </c>
      <c r="O843" s="731">
        <v>20416</v>
      </c>
      <c r="P843" s="745">
        <v>1.1433051464411714</v>
      </c>
      <c r="Q843" s="732">
        <v>2552</v>
      </c>
    </row>
    <row r="844" spans="1:17" ht="14.4" customHeight="1" x14ac:dyDescent="0.3">
      <c r="A844" s="726" t="s">
        <v>569</v>
      </c>
      <c r="B844" s="727" t="s">
        <v>5586</v>
      </c>
      <c r="C844" s="727" t="s">
        <v>5587</v>
      </c>
      <c r="D844" s="727" t="s">
        <v>6927</v>
      </c>
      <c r="E844" s="727" t="s">
        <v>6928</v>
      </c>
      <c r="F844" s="731">
        <v>30</v>
      </c>
      <c r="G844" s="731">
        <v>74190</v>
      </c>
      <c r="H844" s="731">
        <v>1.0398912312177617</v>
      </c>
      <c r="I844" s="731">
        <v>2473</v>
      </c>
      <c r="J844" s="731">
        <v>28</v>
      </c>
      <c r="K844" s="731">
        <v>71344</v>
      </c>
      <c r="L844" s="731">
        <v>1</v>
      </c>
      <c r="M844" s="731">
        <v>2548</v>
      </c>
      <c r="N844" s="731">
        <v>23</v>
      </c>
      <c r="O844" s="731">
        <v>58626</v>
      </c>
      <c r="P844" s="745">
        <v>0.82173693653285484</v>
      </c>
      <c r="Q844" s="732">
        <v>2548.9565217391305</v>
      </c>
    </row>
    <row r="845" spans="1:17" ht="14.4" customHeight="1" x14ac:dyDescent="0.3">
      <c r="A845" s="726" t="s">
        <v>569</v>
      </c>
      <c r="B845" s="727" t="s">
        <v>5586</v>
      </c>
      <c r="C845" s="727" t="s">
        <v>5587</v>
      </c>
      <c r="D845" s="727" t="s">
        <v>6929</v>
      </c>
      <c r="E845" s="727" t="s">
        <v>6930</v>
      </c>
      <c r="F845" s="731">
        <v>4</v>
      </c>
      <c r="G845" s="731">
        <v>17541</v>
      </c>
      <c r="H845" s="731">
        <v>0.76765864332603939</v>
      </c>
      <c r="I845" s="731">
        <v>4385.25</v>
      </c>
      <c r="J845" s="731">
        <v>5</v>
      </c>
      <c r="K845" s="731">
        <v>22850</v>
      </c>
      <c r="L845" s="731">
        <v>1</v>
      </c>
      <c r="M845" s="731">
        <v>4570</v>
      </c>
      <c r="N845" s="731">
        <v>19</v>
      </c>
      <c r="O845" s="731">
        <v>86878</v>
      </c>
      <c r="P845" s="745">
        <v>3.8021006564551421</v>
      </c>
      <c r="Q845" s="732">
        <v>4572.5263157894733</v>
      </c>
    </row>
    <row r="846" spans="1:17" ht="14.4" customHeight="1" x14ac:dyDescent="0.3">
      <c r="A846" s="726" t="s">
        <v>569</v>
      </c>
      <c r="B846" s="727" t="s">
        <v>5586</v>
      </c>
      <c r="C846" s="727" t="s">
        <v>5587</v>
      </c>
      <c r="D846" s="727" t="s">
        <v>5701</v>
      </c>
      <c r="E846" s="727" t="s">
        <v>5702</v>
      </c>
      <c r="F846" s="731">
        <v>7</v>
      </c>
      <c r="G846" s="731">
        <v>24745</v>
      </c>
      <c r="H846" s="731">
        <v>0.83372641509433965</v>
      </c>
      <c r="I846" s="731">
        <v>3535</v>
      </c>
      <c r="J846" s="731">
        <v>8</v>
      </c>
      <c r="K846" s="731">
        <v>29680</v>
      </c>
      <c r="L846" s="731">
        <v>1</v>
      </c>
      <c r="M846" s="731">
        <v>3710</v>
      </c>
      <c r="N846" s="731">
        <v>7</v>
      </c>
      <c r="O846" s="731">
        <v>25991</v>
      </c>
      <c r="P846" s="745">
        <v>0.87570754716981136</v>
      </c>
      <c r="Q846" s="732">
        <v>3713</v>
      </c>
    </row>
    <row r="847" spans="1:17" ht="14.4" customHeight="1" x14ac:dyDescent="0.3">
      <c r="A847" s="726" t="s">
        <v>569</v>
      </c>
      <c r="B847" s="727" t="s">
        <v>5586</v>
      </c>
      <c r="C847" s="727" t="s">
        <v>5587</v>
      </c>
      <c r="D847" s="727" t="s">
        <v>6931</v>
      </c>
      <c r="E847" s="727" t="s">
        <v>6932</v>
      </c>
      <c r="F847" s="731">
        <v>12</v>
      </c>
      <c r="G847" s="731">
        <v>36132</v>
      </c>
      <c r="H847" s="731">
        <v>0.72589199614271938</v>
      </c>
      <c r="I847" s="731">
        <v>3011</v>
      </c>
      <c r="J847" s="731">
        <v>16</v>
      </c>
      <c r="K847" s="731">
        <v>49776</v>
      </c>
      <c r="L847" s="731">
        <v>1</v>
      </c>
      <c r="M847" s="731">
        <v>3111</v>
      </c>
      <c r="N847" s="731">
        <v>21</v>
      </c>
      <c r="O847" s="731">
        <v>65373</v>
      </c>
      <c r="P847" s="745">
        <v>1.3133437801350047</v>
      </c>
      <c r="Q847" s="732">
        <v>3113</v>
      </c>
    </row>
    <row r="848" spans="1:17" ht="14.4" customHeight="1" x14ac:dyDescent="0.3">
      <c r="A848" s="726" t="s">
        <v>569</v>
      </c>
      <c r="B848" s="727" t="s">
        <v>5586</v>
      </c>
      <c r="C848" s="727" t="s">
        <v>5587</v>
      </c>
      <c r="D848" s="727" t="s">
        <v>6933</v>
      </c>
      <c r="E848" s="727" t="s">
        <v>6934</v>
      </c>
      <c r="F848" s="731"/>
      <c r="G848" s="731"/>
      <c r="H848" s="731"/>
      <c r="I848" s="731"/>
      <c r="J848" s="731"/>
      <c r="K848" s="731"/>
      <c r="L848" s="731"/>
      <c r="M848" s="731"/>
      <c r="N848" s="731">
        <v>1</v>
      </c>
      <c r="O848" s="731">
        <v>2257</v>
      </c>
      <c r="P848" s="745"/>
      <c r="Q848" s="732">
        <v>2257</v>
      </c>
    </row>
    <row r="849" spans="1:17" ht="14.4" customHeight="1" x14ac:dyDescent="0.3">
      <c r="A849" s="726" t="s">
        <v>569</v>
      </c>
      <c r="B849" s="727" t="s">
        <v>5586</v>
      </c>
      <c r="C849" s="727" t="s">
        <v>5587</v>
      </c>
      <c r="D849" s="727" t="s">
        <v>6935</v>
      </c>
      <c r="E849" s="727" t="s">
        <v>6936</v>
      </c>
      <c r="F849" s="731">
        <v>56</v>
      </c>
      <c r="G849" s="731">
        <v>158536</v>
      </c>
      <c r="H849" s="731">
        <v>1.1038650874884242</v>
      </c>
      <c r="I849" s="731">
        <v>2831</v>
      </c>
      <c r="J849" s="731">
        <v>49</v>
      </c>
      <c r="K849" s="731">
        <v>143619</v>
      </c>
      <c r="L849" s="731">
        <v>1</v>
      </c>
      <c r="M849" s="731">
        <v>2931</v>
      </c>
      <c r="N849" s="731">
        <v>59</v>
      </c>
      <c r="O849" s="731">
        <v>173047</v>
      </c>
      <c r="P849" s="745">
        <v>1.2049032509626163</v>
      </c>
      <c r="Q849" s="732">
        <v>2933</v>
      </c>
    </row>
    <row r="850" spans="1:17" ht="14.4" customHeight="1" x14ac:dyDescent="0.3">
      <c r="A850" s="726" t="s">
        <v>569</v>
      </c>
      <c r="B850" s="727" t="s">
        <v>5586</v>
      </c>
      <c r="C850" s="727" t="s">
        <v>5587</v>
      </c>
      <c r="D850" s="727" t="s">
        <v>6937</v>
      </c>
      <c r="E850" s="727" t="s">
        <v>6938</v>
      </c>
      <c r="F850" s="731">
        <v>6</v>
      </c>
      <c r="G850" s="731">
        <v>22770</v>
      </c>
      <c r="H850" s="731">
        <v>0.82559825960841193</v>
      </c>
      <c r="I850" s="731">
        <v>3795</v>
      </c>
      <c r="J850" s="731">
        <v>7</v>
      </c>
      <c r="K850" s="731">
        <v>27580</v>
      </c>
      <c r="L850" s="731">
        <v>1</v>
      </c>
      <c r="M850" s="731">
        <v>3940</v>
      </c>
      <c r="N850" s="731">
        <v>9</v>
      </c>
      <c r="O850" s="731">
        <v>35478</v>
      </c>
      <c r="P850" s="745">
        <v>1.2863669325598259</v>
      </c>
      <c r="Q850" s="732">
        <v>3942</v>
      </c>
    </row>
    <row r="851" spans="1:17" ht="14.4" customHeight="1" x14ac:dyDescent="0.3">
      <c r="A851" s="726" t="s">
        <v>569</v>
      </c>
      <c r="B851" s="727" t="s">
        <v>5586</v>
      </c>
      <c r="C851" s="727" t="s">
        <v>5587</v>
      </c>
      <c r="D851" s="727" t="s">
        <v>6939</v>
      </c>
      <c r="E851" s="727" t="s">
        <v>6940</v>
      </c>
      <c r="F851" s="731">
        <v>24</v>
      </c>
      <c r="G851" s="731">
        <v>23424</v>
      </c>
      <c r="H851" s="731">
        <v>1.6714713857571</v>
      </c>
      <c r="I851" s="731">
        <v>976</v>
      </c>
      <c r="J851" s="731">
        <v>14</v>
      </c>
      <c r="K851" s="731">
        <v>14014</v>
      </c>
      <c r="L851" s="731">
        <v>1</v>
      </c>
      <c r="M851" s="731">
        <v>1001</v>
      </c>
      <c r="N851" s="731">
        <v>35</v>
      </c>
      <c r="O851" s="731">
        <v>35070</v>
      </c>
      <c r="P851" s="745">
        <v>2.5024975024975027</v>
      </c>
      <c r="Q851" s="732">
        <v>1002</v>
      </c>
    </row>
    <row r="852" spans="1:17" ht="14.4" customHeight="1" x14ac:dyDescent="0.3">
      <c r="A852" s="726" t="s">
        <v>569</v>
      </c>
      <c r="B852" s="727" t="s">
        <v>5586</v>
      </c>
      <c r="C852" s="727" t="s">
        <v>5587</v>
      </c>
      <c r="D852" s="727" t="s">
        <v>5703</v>
      </c>
      <c r="E852" s="727" t="s">
        <v>5704</v>
      </c>
      <c r="F852" s="731">
        <v>2</v>
      </c>
      <c r="G852" s="731">
        <v>228</v>
      </c>
      <c r="H852" s="731">
        <v>0.6333333333333333</v>
      </c>
      <c r="I852" s="731">
        <v>114</v>
      </c>
      <c r="J852" s="731">
        <v>3</v>
      </c>
      <c r="K852" s="731">
        <v>360</v>
      </c>
      <c r="L852" s="731">
        <v>1</v>
      </c>
      <c r="M852" s="731">
        <v>120</v>
      </c>
      <c r="N852" s="731"/>
      <c r="O852" s="731"/>
      <c r="P852" s="745"/>
      <c r="Q852" s="732"/>
    </row>
    <row r="853" spans="1:17" ht="14.4" customHeight="1" x14ac:dyDescent="0.3">
      <c r="A853" s="726" t="s">
        <v>569</v>
      </c>
      <c r="B853" s="727" t="s">
        <v>5586</v>
      </c>
      <c r="C853" s="727" t="s">
        <v>5587</v>
      </c>
      <c r="D853" s="727" t="s">
        <v>5705</v>
      </c>
      <c r="E853" s="727" t="s">
        <v>5706</v>
      </c>
      <c r="F853" s="731">
        <v>3</v>
      </c>
      <c r="G853" s="731">
        <v>1782</v>
      </c>
      <c r="H853" s="731"/>
      <c r="I853" s="731">
        <v>594</v>
      </c>
      <c r="J853" s="731"/>
      <c r="K853" s="731"/>
      <c r="L853" s="731"/>
      <c r="M853" s="731"/>
      <c r="N853" s="731"/>
      <c r="O853" s="731"/>
      <c r="P853" s="745"/>
      <c r="Q853" s="732"/>
    </row>
    <row r="854" spans="1:17" ht="14.4" customHeight="1" x14ac:dyDescent="0.3">
      <c r="A854" s="726" t="s">
        <v>569</v>
      </c>
      <c r="B854" s="727" t="s">
        <v>5586</v>
      </c>
      <c r="C854" s="727" t="s">
        <v>5587</v>
      </c>
      <c r="D854" s="727" t="s">
        <v>5707</v>
      </c>
      <c r="E854" s="727" t="s">
        <v>5708</v>
      </c>
      <c r="F854" s="731">
        <v>1</v>
      </c>
      <c r="G854" s="731">
        <v>935</v>
      </c>
      <c r="H854" s="731"/>
      <c r="I854" s="731">
        <v>935</v>
      </c>
      <c r="J854" s="731"/>
      <c r="K854" s="731"/>
      <c r="L854" s="731"/>
      <c r="M854" s="731"/>
      <c r="N854" s="731"/>
      <c r="O854" s="731"/>
      <c r="P854" s="745"/>
      <c r="Q854" s="732"/>
    </row>
    <row r="855" spans="1:17" ht="14.4" customHeight="1" x14ac:dyDescent="0.3">
      <c r="A855" s="726" t="s">
        <v>569</v>
      </c>
      <c r="B855" s="727" t="s">
        <v>5586</v>
      </c>
      <c r="C855" s="727" t="s">
        <v>5587</v>
      </c>
      <c r="D855" s="727" t="s">
        <v>6941</v>
      </c>
      <c r="E855" s="727" t="s">
        <v>6942</v>
      </c>
      <c r="F855" s="731">
        <v>9</v>
      </c>
      <c r="G855" s="731">
        <v>52677</v>
      </c>
      <c r="H855" s="731">
        <v>0.51056962577418508</v>
      </c>
      <c r="I855" s="731">
        <v>5853</v>
      </c>
      <c r="J855" s="731">
        <v>17</v>
      </c>
      <c r="K855" s="731">
        <v>103173</v>
      </c>
      <c r="L855" s="731">
        <v>1</v>
      </c>
      <c r="M855" s="731">
        <v>6069</v>
      </c>
      <c r="N855" s="731">
        <v>21</v>
      </c>
      <c r="O855" s="731">
        <v>127533</v>
      </c>
      <c r="P855" s="745">
        <v>1.2361082841441076</v>
      </c>
      <c r="Q855" s="732">
        <v>6073</v>
      </c>
    </row>
    <row r="856" spans="1:17" ht="14.4" customHeight="1" x14ac:dyDescent="0.3">
      <c r="A856" s="726" t="s">
        <v>569</v>
      </c>
      <c r="B856" s="727" t="s">
        <v>5586</v>
      </c>
      <c r="C856" s="727" t="s">
        <v>5587</v>
      </c>
      <c r="D856" s="727" t="s">
        <v>1944</v>
      </c>
      <c r="E856" s="727" t="s">
        <v>6943</v>
      </c>
      <c r="F856" s="731">
        <v>6</v>
      </c>
      <c r="G856" s="731">
        <v>7158</v>
      </c>
      <c r="H856" s="731">
        <v>1.1648494711147275</v>
      </c>
      <c r="I856" s="731">
        <v>1193</v>
      </c>
      <c r="J856" s="731">
        <v>5</v>
      </c>
      <c r="K856" s="731">
        <v>6145</v>
      </c>
      <c r="L856" s="731">
        <v>1</v>
      </c>
      <c r="M856" s="731">
        <v>1229</v>
      </c>
      <c r="N856" s="731"/>
      <c r="O856" s="731"/>
      <c r="P856" s="745"/>
      <c r="Q856" s="732"/>
    </row>
    <row r="857" spans="1:17" ht="14.4" customHeight="1" x14ac:dyDescent="0.3">
      <c r="A857" s="726" t="s">
        <v>569</v>
      </c>
      <c r="B857" s="727" t="s">
        <v>5586</v>
      </c>
      <c r="C857" s="727" t="s">
        <v>5587</v>
      </c>
      <c r="D857" s="727" t="s">
        <v>6944</v>
      </c>
      <c r="E857" s="727" t="s">
        <v>6945</v>
      </c>
      <c r="F857" s="731">
        <v>6</v>
      </c>
      <c r="G857" s="731">
        <v>48300</v>
      </c>
      <c r="H857" s="731">
        <v>0.72688418011076328</v>
      </c>
      <c r="I857" s="731">
        <v>8050</v>
      </c>
      <c r="J857" s="731">
        <v>8</v>
      </c>
      <c r="K857" s="731">
        <v>66448</v>
      </c>
      <c r="L857" s="731">
        <v>1</v>
      </c>
      <c r="M857" s="731">
        <v>8306</v>
      </c>
      <c r="N857" s="731">
        <v>11</v>
      </c>
      <c r="O857" s="731">
        <v>91432</v>
      </c>
      <c r="P857" s="745">
        <v>1.3759932578858656</v>
      </c>
      <c r="Q857" s="732">
        <v>8312</v>
      </c>
    </row>
    <row r="858" spans="1:17" ht="14.4" customHeight="1" x14ac:dyDescent="0.3">
      <c r="A858" s="726" t="s">
        <v>569</v>
      </c>
      <c r="B858" s="727" t="s">
        <v>5586</v>
      </c>
      <c r="C858" s="727" t="s">
        <v>5587</v>
      </c>
      <c r="D858" s="727" t="s">
        <v>6946</v>
      </c>
      <c r="E858" s="727" t="s">
        <v>6947</v>
      </c>
      <c r="F858" s="731">
        <v>19</v>
      </c>
      <c r="G858" s="731">
        <v>0</v>
      </c>
      <c r="H858" s="731"/>
      <c r="I858" s="731">
        <v>0</v>
      </c>
      <c r="J858" s="731">
        <v>12</v>
      </c>
      <c r="K858" s="731">
        <v>0</v>
      </c>
      <c r="L858" s="731"/>
      <c r="M858" s="731">
        <v>0</v>
      </c>
      <c r="N858" s="731">
        <v>17</v>
      </c>
      <c r="O858" s="731">
        <v>0</v>
      </c>
      <c r="P858" s="745"/>
      <c r="Q858" s="732">
        <v>0</v>
      </c>
    </row>
    <row r="859" spans="1:17" ht="14.4" customHeight="1" x14ac:dyDescent="0.3">
      <c r="A859" s="726" t="s">
        <v>569</v>
      </c>
      <c r="B859" s="727" t="s">
        <v>5586</v>
      </c>
      <c r="C859" s="727" t="s">
        <v>5587</v>
      </c>
      <c r="D859" s="727" t="s">
        <v>5711</v>
      </c>
      <c r="E859" s="727" t="s">
        <v>5712</v>
      </c>
      <c r="F859" s="731">
        <v>6</v>
      </c>
      <c r="G859" s="731">
        <v>5172</v>
      </c>
      <c r="H859" s="731">
        <v>0.72558922558922556</v>
      </c>
      <c r="I859" s="731">
        <v>862</v>
      </c>
      <c r="J859" s="731">
        <v>8</v>
      </c>
      <c r="K859" s="731">
        <v>7128</v>
      </c>
      <c r="L859" s="731">
        <v>1</v>
      </c>
      <c r="M859" s="731">
        <v>891</v>
      </c>
      <c r="N859" s="731">
        <v>9</v>
      </c>
      <c r="O859" s="731">
        <v>8028</v>
      </c>
      <c r="P859" s="745">
        <v>1.1262626262626263</v>
      </c>
      <c r="Q859" s="732">
        <v>892</v>
      </c>
    </row>
    <row r="860" spans="1:17" ht="14.4" customHeight="1" x14ac:dyDescent="0.3">
      <c r="A860" s="726" t="s">
        <v>569</v>
      </c>
      <c r="B860" s="727" t="s">
        <v>5586</v>
      </c>
      <c r="C860" s="727" t="s">
        <v>5587</v>
      </c>
      <c r="D860" s="727" t="s">
        <v>5713</v>
      </c>
      <c r="E860" s="727" t="s">
        <v>5714</v>
      </c>
      <c r="F860" s="731">
        <v>1</v>
      </c>
      <c r="G860" s="731">
        <v>82</v>
      </c>
      <c r="H860" s="731"/>
      <c r="I860" s="731">
        <v>82</v>
      </c>
      <c r="J860" s="731"/>
      <c r="K860" s="731"/>
      <c r="L860" s="731"/>
      <c r="M860" s="731"/>
      <c r="N860" s="731"/>
      <c r="O860" s="731"/>
      <c r="P860" s="745"/>
      <c r="Q860" s="732"/>
    </row>
    <row r="861" spans="1:17" ht="14.4" customHeight="1" x14ac:dyDescent="0.3">
      <c r="A861" s="726" t="s">
        <v>569</v>
      </c>
      <c r="B861" s="727" t="s">
        <v>5586</v>
      </c>
      <c r="C861" s="727" t="s">
        <v>5587</v>
      </c>
      <c r="D861" s="727" t="s">
        <v>6948</v>
      </c>
      <c r="E861" s="727" t="s">
        <v>6949</v>
      </c>
      <c r="F861" s="731"/>
      <c r="G861" s="731"/>
      <c r="H861" s="731"/>
      <c r="I861" s="731"/>
      <c r="J861" s="731">
        <v>1</v>
      </c>
      <c r="K861" s="731">
        <v>778</v>
      </c>
      <c r="L861" s="731">
        <v>1</v>
      </c>
      <c r="M861" s="731">
        <v>778</v>
      </c>
      <c r="N861" s="731"/>
      <c r="O861" s="731"/>
      <c r="P861" s="745"/>
      <c r="Q861" s="732"/>
    </row>
    <row r="862" spans="1:17" ht="14.4" customHeight="1" x14ac:dyDescent="0.3">
      <c r="A862" s="726" t="s">
        <v>569</v>
      </c>
      <c r="B862" s="727" t="s">
        <v>5586</v>
      </c>
      <c r="C862" s="727" t="s">
        <v>5587</v>
      </c>
      <c r="D862" s="727" t="s">
        <v>6950</v>
      </c>
      <c r="E862" s="727" t="s">
        <v>6951</v>
      </c>
      <c r="F862" s="731">
        <v>12</v>
      </c>
      <c r="G862" s="731">
        <v>8292</v>
      </c>
      <c r="H862" s="731">
        <v>3.8929577464788734</v>
      </c>
      <c r="I862" s="731">
        <v>691</v>
      </c>
      <c r="J862" s="731">
        <v>3</v>
      </c>
      <c r="K862" s="731">
        <v>2130</v>
      </c>
      <c r="L862" s="731">
        <v>1</v>
      </c>
      <c r="M862" s="731">
        <v>710</v>
      </c>
      <c r="N862" s="731">
        <v>7</v>
      </c>
      <c r="O862" s="731">
        <v>9919</v>
      </c>
      <c r="P862" s="745">
        <v>4.6568075117370888</v>
      </c>
      <c r="Q862" s="732">
        <v>1417</v>
      </c>
    </row>
    <row r="863" spans="1:17" ht="14.4" customHeight="1" x14ac:dyDescent="0.3">
      <c r="A863" s="726" t="s">
        <v>569</v>
      </c>
      <c r="B863" s="727" t="s">
        <v>5586</v>
      </c>
      <c r="C863" s="727" t="s">
        <v>5587</v>
      </c>
      <c r="D863" s="727" t="s">
        <v>6952</v>
      </c>
      <c r="E863" s="727" t="s">
        <v>6953</v>
      </c>
      <c r="F863" s="731">
        <v>1</v>
      </c>
      <c r="G863" s="731">
        <v>2193</v>
      </c>
      <c r="H863" s="731">
        <v>0.47903014416775885</v>
      </c>
      <c r="I863" s="731">
        <v>2193</v>
      </c>
      <c r="J863" s="731">
        <v>2</v>
      </c>
      <c r="K863" s="731">
        <v>4578</v>
      </c>
      <c r="L863" s="731">
        <v>1</v>
      </c>
      <c r="M863" s="731">
        <v>2289</v>
      </c>
      <c r="N863" s="731">
        <v>2</v>
      </c>
      <c r="O863" s="731">
        <v>4580</v>
      </c>
      <c r="P863" s="745">
        <v>1.0004368719965051</v>
      </c>
      <c r="Q863" s="732">
        <v>2290</v>
      </c>
    </row>
    <row r="864" spans="1:17" ht="14.4" customHeight="1" x14ac:dyDescent="0.3">
      <c r="A864" s="726" t="s">
        <v>569</v>
      </c>
      <c r="B864" s="727" t="s">
        <v>5586</v>
      </c>
      <c r="C864" s="727" t="s">
        <v>5587</v>
      </c>
      <c r="D864" s="727" t="s">
        <v>5715</v>
      </c>
      <c r="E864" s="727" t="s">
        <v>5716</v>
      </c>
      <c r="F864" s="731">
        <v>10</v>
      </c>
      <c r="G864" s="731">
        <v>3890</v>
      </c>
      <c r="H864" s="731">
        <v>1.3927676333691372</v>
      </c>
      <c r="I864" s="731">
        <v>389</v>
      </c>
      <c r="J864" s="731">
        <v>7</v>
      </c>
      <c r="K864" s="731">
        <v>2793</v>
      </c>
      <c r="L864" s="731">
        <v>1</v>
      </c>
      <c r="M864" s="731">
        <v>399</v>
      </c>
      <c r="N864" s="731">
        <v>15</v>
      </c>
      <c r="O864" s="731">
        <v>6000</v>
      </c>
      <c r="P864" s="745">
        <v>2.1482277121374866</v>
      </c>
      <c r="Q864" s="732">
        <v>400</v>
      </c>
    </row>
    <row r="865" spans="1:17" ht="14.4" customHeight="1" x14ac:dyDescent="0.3">
      <c r="A865" s="726" t="s">
        <v>569</v>
      </c>
      <c r="B865" s="727" t="s">
        <v>5586</v>
      </c>
      <c r="C865" s="727" t="s">
        <v>5587</v>
      </c>
      <c r="D865" s="727" t="s">
        <v>5799</v>
      </c>
      <c r="E865" s="727" t="s">
        <v>5800</v>
      </c>
      <c r="F865" s="731">
        <v>100</v>
      </c>
      <c r="G865" s="731">
        <v>31800</v>
      </c>
      <c r="H865" s="731">
        <v>1.0557418412403308</v>
      </c>
      <c r="I865" s="731">
        <v>318</v>
      </c>
      <c r="J865" s="731">
        <v>91</v>
      </c>
      <c r="K865" s="731">
        <v>30121</v>
      </c>
      <c r="L865" s="731">
        <v>1</v>
      </c>
      <c r="M865" s="731">
        <v>331</v>
      </c>
      <c r="N865" s="731">
        <v>97</v>
      </c>
      <c r="O865" s="731">
        <v>32107</v>
      </c>
      <c r="P865" s="745">
        <v>1.0659340659340659</v>
      </c>
      <c r="Q865" s="732">
        <v>331</v>
      </c>
    </row>
    <row r="866" spans="1:17" ht="14.4" customHeight="1" x14ac:dyDescent="0.3">
      <c r="A866" s="726" t="s">
        <v>569</v>
      </c>
      <c r="B866" s="727" t="s">
        <v>5586</v>
      </c>
      <c r="C866" s="727" t="s">
        <v>5587</v>
      </c>
      <c r="D866" s="727" t="s">
        <v>5717</v>
      </c>
      <c r="E866" s="727" t="s">
        <v>5718</v>
      </c>
      <c r="F866" s="731"/>
      <c r="G866" s="731"/>
      <c r="H866" s="731"/>
      <c r="I866" s="731"/>
      <c r="J866" s="731">
        <v>4</v>
      </c>
      <c r="K866" s="731">
        <v>4132</v>
      </c>
      <c r="L866" s="731">
        <v>1</v>
      </c>
      <c r="M866" s="731">
        <v>1033</v>
      </c>
      <c r="N866" s="731">
        <v>2</v>
      </c>
      <c r="O866" s="731">
        <v>2068</v>
      </c>
      <c r="P866" s="745">
        <v>0.50048402710551787</v>
      </c>
      <c r="Q866" s="732">
        <v>1034</v>
      </c>
    </row>
    <row r="867" spans="1:17" ht="14.4" customHeight="1" x14ac:dyDescent="0.3">
      <c r="A867" s="726" t="s">
        <v>569</v>
      </c>
      <c r="B867" s="727" t="s">
        <v>5586</v>
      </c>
      <c r="C867" s="727" t="s">
        <v>5587</v>
      </c>
      <c r="D867" s="727" t="s">
        <v>5719</v>
      </c>
      <c r="E867" s="727" t="s">
        <v>5720</v>
      </c>
      <c r="F867" s="731"/>
      <c r="G867" s="731"/>
      <c r="H867" s="731"/>
      <c r="I867" s="731"/>
      <c r="J867" s="731"/>
      <c r="K867" s="731"/>
      <c r="L867" s="731"/>
      <c r="M867" s="731"/>
      <c r="N867" s="731">
        <v>2</v>
      </c>
      <c r="O867" s="731">
        <v>240</v>
      </c>
      <c r="P867" s="745"/>
      <c r="Q867" s="732">
        <v>120</v>
      </c>
    </row>
    <row r="868" spans="1:17" ht="14.4" customHeight="1" x14ac:dyDescent="0.3">
      <c r="A868" s="726" t="s">
        <v>569</v>
      </c>
      <c r="B868" s="727" t="s">
        <v>5586</v>
      </c>
      <c r="C868" s="727" t="s">
        <v>5587</v>
      </c>
      <c r="D868" s="727" t="s">
        <v>6954</v>
      </c>
      <c r="E868" s="727" t="s">
        <v>6955</v>
      </c>
      <c r="F868" s="731">
        <v>3</v>
      </c>
      <c r="G868" s="731">
        <v>2445</v>
      </c>
      <c r="H868" s="731">
        <v>2.9107142857142856</v>
      </c>
      <c r="I868" s="731">
        <v>815</v>
      </c>
      <c r="J868" s="731">
        <v>1</v>
      </c>
      <c r="K868" s="731">
        <v>840</v>
      </c>
      <c r="L868" s="731">
        <v>1</v>
      </c>
      <c r="M868" s="731">
        <v>840</v>
      </c>
      <c r="N868" s="731">
        <v>2</v>
      </c>
      <c r="O868" s="731">
        <v>1680</v>
      </c>
      <c r="P868" s="745">
        <v>2</v>
      </c>
      <c r="Q868" s="732">
        <v>840</v>
      </c>
    </row>
    <row r="869" spans="1:17" ht="14.4" customHeight="1" x14ac:dyDescent="0.3">
      <c r="A869" s="726" t="s">
        <v>569</v>
      </c>
      <c r="B869" s="727" t="s">
        <v>5586</v>
      </c>
      <c r="C869" s="727" t="s">
        <v>5587</v>
      </c>
      <c r="D869" s="727" t="s">
        <v>5895</v>
      </c>
      <c r="E869" s="727" t="s">
        <v>5896</v>
      </c>
      <c r="F869" s="731">
        <v>1</v>
      </c>
      <c r="G869" s="731">
        <v>5589</v>
      </c>
      <c r="H869" s="731">
        <v>0.97267664462234593</v>
      </c>
      <c r="I869" s="731">
        <v>5589</v>
      </c>
      <c r="J869" s="731">
        <v>1</v>
      </c>
      <c r="K869" s="731">
        <v>5746</v>
      </c>
      <c r="L869" s="731">
        <v>1</v>
      </c>
      <c r="M869" s="731">
        <v>5746</v>
      </c>
      <c r="N869" s="731">
        <v>1</v>
      </c>
      <c r="O869" s="731">
        <v>5748</v>
      </c>
      <c r="P869" s="745">
        <v>1.0003480682213715</v>
      </c>
      <c r="Q869" s="732">
        <v>5748</v>
      </c>
    </row>
    <row r="870" spans="1:17" ht="14.4" customHeight="1" x14ac:dyDescent="0.3">
      <c r="A870" s="726" t="s">
        <v>569</v>
      </c>
      <c r="B870" s="727" t="s">
        <v>5586</v>
      </c>
      <c r="C870" s="727" t="s">
        <v>5587</v>
      </c>
      <c r="D870" s="727" t="s">
        <v>6956</v>
      </c>
      <c r="E870" s="727" t="s">
        <v>6957</v>
      </c>
      <c r="F870" s="731">
        <v>1</v>
      </c>
      <c r="G870" s="731">
        <v>1668</v>
      </c>
      <c r="H870" s="731"/>
      <c r="I870" s="731">
        <v>1668</v>
      </c>
      <c r="J870" s="731"/>
      <c r="K870" s="731"/>
      <c r="L870" s="731"/>
      <c r="M870" s="731"/>
      <c r="N870" s="731">
        <v>2</v>
      </c>
      <c r="O870" s="731">
        <v>3484</v>
      </c>
      <c r="P870" s="745"/>
      <c r="Q870" s="732">
        <v>1742</v>
      </c>
    </row>
    <row r="871" spans="1:17" ht="14.4" customHeight="1" x14ac:dyDescent="0.3">
      <c r="A871" s="726" t="s">
        <v>569</v>
      </c>
      <c r="B871" s="727" t="s">
        <v>5586</v>
      </c>
      <c r="C871" s="727" t="s">
        <v>5587</v>
      </c>
      <c r="D871" s="727" t="s">
        <v>5899</v>
      </c>
      <c r="E871" s="727" t="s">
        <v>5900</v>
      </c>
      <c r="F871" s="731">
        <v>1</v>
      </c>
      <c r="G871" s="731">
        <v>4557</v>
      </c>
      <c r="H871" s="731"/>
      <c r="I871" s="731">
        <v>4557</v>
      </c>
      <c r="J871" s="731"/>
      <c r="K871" s="731"/>
      <c r="L871" s="731"/>
      <c r="M871" s="731"/>
      <c r="N871" s="731"/>
      <c r="O871" s="731"/>
      <c r="P871" s="745"/>
      <c r="Q871" s="732"/>
    </row>
    <row r="872" spans="1:17" ht="14.4" customHeight="1" x14ac:dyDescent="0.3">
      <c r="A872" s="726" t="s">
        <v>569</v>
      </c>
      <c r="B872" s="727" t="s">
        <v>5586</v>
      </c>
      <c r="C872" s="727" t="s">
        <v>5587</v>
      </c>
      <c r="D872" s="727" t="s">
        <v>6958</v>
      </c>
      <c r="E872" s="727" t="s">
        <v>6959</v>
      </c>
      <c r="F872" s="731"/>
      <c r="G872" s="731"/>
      <c r="H872" s="731"/>
      <c r="I872" s="731"/>
      <c r="J872" s="731">
        <v>1</v>
      </c>
      <c r="K872" s="731">
        <v>1546</v>
      </c>
      <c r="L872" s="731">
        <v>1</v>
      </c>
      <c r="M872" s="731">
        <v>1546</v>
      </c>
      <c r="N872" s="731">
        <v>2</v>
      </c>
      <c r="O872" s="731">
        <v>3094</v>
      </c>
      <c r="P872" s="745">
        <v>2.0012936610608021</v>
      </c>
      <c r="Q872" s="732">
        <v>1547</v>
      </c>
    </row>
    <row r="873" spans="1:17" ht="14.4" customHeight="1" x14ac:dyDescent="0.3">
      <c r="A873" s="726" t="s">
        <v>569</v>
      </c>
      <c r="B873" s="727" t="s">
        <v>5586</v>
      </c>
      <c r="C873" s="727" t="s">
        <v>5587</v>
      </c>
      <c r="D873" s="727" t="s">
        <v>6960</v>
      </c>
      <c r="E873" s="727" t="s">
        <v>6961</v>
      </c>
      <c r="F873" s="731">
        <v>1</v>
      </c>
      <c r="G873" s="731">
        <v>1969</v>
      </c>
      <c r="H873" s="731">
        <v>0.95536147501212998</v>
      </c>
      <c r="I873" s="731">
        <v>1969</v>
      </c>
      <c r="J873" s="731">
        <v>1</v>
      </c>
      <c r="K873" s="731">
        <v>2061</v>
      </c>
      <c r="L873" s="731">
        <v>1</v>
      </c>
      <c r="M873" s="731">
        <v>2061</v>
      </c>
      <c r="N873" s="731">
        <v>1</v>
      </c>
      <c r="O873" s="731">
        <v>2063</v>
      </c>
      <c r="P873" s="745">
        <v>1.0009704027171276</v>
      </c>
      <c r="Q873" s="732">
        <v>2063</v>
      </c>
    </row>
    <row r="874" spans="1:17" ht="14.4" customHeight="1" x14ac:dyDescent="0.3">
      <c r="A874" s="726" t="s">
        <v>569</v>
      </c>
      <c r="B874" s="727" t="s">
        <v>5586</v>
      </c>
      <c r="C874" s="727" t="s">
        <v>5587</v>
      </c>
      <c r="D874" s="727" t="s">
        <v>6962</v>
      </c>
      <c r="E874" s="727" t="s">
        <v>6963</v>
      </c>
      <c r="F874" s="731">
        <v>4</v>
      </c>
      <c r="G874" s="731">
        <v>15728</v>
      </c>
      <c r="H874" s="731">
        <v>1.928869266617611</v>
      </c>
      <c r="I874" s="731">
        <v>3932</v>
      </c>
      <c r="J874" s="731">
        <v>2</v>
      </c>
      <c r="K874" s="731">
        <v>8154</v>
      </c>
      <c r="L874" s="731">
        <v>1</v>
      </c>
      <c r="M874" s="731">
        <v>4077</v>
      </c>
      <c r="N874" s="731">
        <v>3</v>
      </c>
      <c r="O874" s="731">
        <v>12237</v>
      </c>
      <c r="P874" s="745">
        <v>1.5007358351729212</v>
      </c>
      <c r="Q874" s="732">
        <v>4079</v>
      </c>
    </row>
    <row r="875" spans="1:17" ht="14.4" customHeight="1" x14ac:dyDescent="0.3">
      <c r="A875" s="726" t="s">
        <v>569</v>
      </c>
      <c r="B875" s="727" t="s">
        <v>5586</v>
      </c>
      <c r="C875" s="727" t="s">
        <v>5587</v>
      </c>
      <c r="D875" s="727" t="s">
        <v>5801</v>
      </c>
      <c r="E875" s="727" t="s">
        <v>5802</v>
      </c>
      <c r="F875" s="731">
        <v>52</v>
      </c>
      <c r="G875" s="731">
        <v>69160</v>
      </c>
      <c r="H875" s="731">
        <v>0.62644927536231887</v>
      </c>
      <c r="I875" s="731">
        <v>1330</v>
      </c>
      <c r="J875" s="731">
        <v>80</v>
      </c>
      <c r="K875" s="731">
        <v>110400</v>
      </c>
      <c r="L875" s="731">
        <v>1</v>
      </c>
      <c r="M875" s="731">
        <v>1380</v>
      </c>
      <c r="N875" s="731">
        <v>85</v>
      </c>
      <c r="O875" s="731">
        <v>117385</v>
      </c>
      <c r="P875" s="745">
        <v>1.0632699275362318</v>
      </c>
      <c r="Q875" s="732">
        <v>1381</v>
      </c>
    </row>
    <row r="876" spans="1:17" ht="14.4" customHeight="1" x14ac:dyDescent="0.3">
      <c r="A876" s="726" t="s">
        <v>569</v>
      </c>
      <c r="B876" s="727" t="s">
        <v>5586</v>
      </c>
      <c r="C876" s="727" t="s">
        <v>5587</v>
      </c>
      <c r="D876" s="727" t="s">
        <v>6964</v>
      </c>
      <c r="E876" s="727" t="s">
        <v>6965</v>
      </c>
      <c r="F876" s="731">
        <v>27</v>
      </c>
      <c r="G876" s="731">
        <v>38961</v>
      </c>
      <c r="H876" s="731">
        <v>1.2434890846418996</v>
      </c>
      <c r="I876" s="731">
        <v>1443</v>
      </c>
      <c r="J876" s="731">
        <v>21</v>
      </c>
      <c r="K876" s="731">
        <v>31332</v>
      </c>
      <c r="L876" s="731">
        <v>1</v>
      </c>
      <c r="M876" s="731">
        <v>1492</v>
      </c>
      <c r="N876" s="731">
        <v>21</v>
      </c>
      <c r="O876" s="731">
        <v>31353</v>
      </c>
      <c r="P876" s="745">
        <v>1.0006702412868633</v>
      </c>
      <c r="Q876" s="732">
        <v>1493</v>
      </c>
    </row>
    <row r="877" spans="1:17" ht="14.4" customHeight="1" x14ac:dyDescent="0.3">
      <c r="A877" s="726" t="s">
        <v>569</v>
      </c>
      <c r="B877" s="727" t="s">
        <v>5586</v>
      </c>
      <c r="C877" s="727" t="s">
        <v>5587</v>
      </c>
      <c r="D877" s="727" t="s">
        <v>5721</v>
      </c>
      <c r="E877" s="727" t="s">
        <v>5722</v>
      </c>
      <c r="F877" s="731">
        <v>7</v>
      </c>
      <c r="G877" s="731">
        <v>7497</v>
      </c>
      <c r="H877" s="731">
        <v>3.3800721370604148</v>
      </c>
      <c r="I877" s="731">
        <v>1071</v>
      </c>
      <c r="J877" s="731">
        <v>2</v>
      </c>
      <c r="K877" s="731">
        <v>2218</v>
      </c>
      <c r="L877" s="731">
        <v>1</v>
      </c>
      <c r="M877" s="731">
        <v>1109</v>
      </c>
      <c r="N877" s="731">
        <v>10</v>
      </c>
      <c r="O877" s="731">
        <v>11110</v>
      </c>
      <c r="P877" s="745">
        <v>5.0090171325518487</v>
      </c>
      <c r="Q877" s="732">
        <v>1111</v>
      </c>
    </row>
    <row r="878" spans="1:17" ht="14.4" customHeight="1" x14ac:dyDescent="0.3">
      <c r="A878" s="726" t="s">
        <v>569</v>
      </c>
      <c r="B878" s="727" t="s">
        <v>5586</v>
      </c>
      <c r="C878" s="727" t="s">
        <v>5587</v>
      </c>
      <c r="D878" s="727" t="s">
        <v>6966</v>
      </c>
      <c r="E878" s="727" t="s">
        <v>6967</v>
      </c>
      <c r="F878" s="731">
        <v>7</v>
      </c>
      <c r="G878" s="731">
        <v>8484</v>
      </c>
      <c r="H878" s="731">
        <v>0.68529886914378024</v>
      </c>
      <c r="I878" s="731">
        <v>1212</v>
      </c>
      <c r="J878" s="731">
        <v>10</v>
      </c>
      <c r="K878" s="731">
        <v>12380</v>
      </c>
      <c r="L878" s="731">
        <v>1</v>
      </c>
      <c r="M878" s="731">
        <v>1238</v>
      </c>
      <c r="N878" s="731">
        <v>11</v>
      </c>
      <c r="O878" s="731">
        <v>13629</v>
      </c>
      <c r="P878" s="745">
        <v>1.1008885298869144</v>
      </c>
      <c r="Q878" s="732">
        <v>1239</v>
      </c>
    </row>
    <row r="879" spans="1:17" ht="14.4" customHeight="1" x14ac:dyDescent="0.3">
      <c r="A879" s="726" t="s">
        <v>569</v>
      </c>
      <c r="B879" s="727" t="s">
        <v>5586</v>
      </c>
      <c r="C879" s="727" t="s">
        <v>5587</v>
      </c>
      <c r="D879" s="727" t="s">
        <v>5725</v>
      </c>
      <c r="E879" s="727" t="s">
        <v>5726</v>
      </c>
      <c r="F879" s="731"/>
      <c r="G879" s="731"/>
      <c r="H879" s="731"/>
      <c r="I879" s="731"/>
      <c r="J879" s="731">
        <v>2</v>
      </c>
      <c r="K879" s="731">
        <v>2738</v>
      </c>
      <c r="L879" s="731">
        <v>1</v>
      </c>
      <c r="M879" s="731">
        <v>1369</v>
      </c>
      <c r="N879" s="731">
        <v>2</v>
      </c>
      <c r="O879" s="731">
        <v>2740</v>
      </c>
      <c r="P879" s="745">
        <v>1.0007304601899196</v>
      </c>
      <c r="Q879" s="732">
        <v>1370</v>
      </c>
    </row>
    <row r="880" spans="1:17" ht="14.4" customHeight="1" x14ac:dyDescent="0.3">
      <c r="A880" s="726" t="s">
        <v>569</v>
      </c>
      <c r="B880" s="727" t="s">
        <v>5586</v>
      </c>
      <c r="C880" s="727" t="s">
        <v>5587</v>
      </c>
      <c r="D880" s="727" t="s">
        <v>6968</v>
      </c>
      <c r="E880" s="727" t="s">
        <v>6969</v>
      </c>
      <c r="F880" s="731"/>
      <c r="G880" s="731"/>
      <c r="H880" s="731"/>
      <c r="I880" s="731"/>
      <c r="J880" s="731">
        <v>1</v>
      </c>
      <c r="K880" s="731">
        <v>2619</v>
      </c>
      <c r="L880" s="731">
        <v>1</v>
      </c>
      <c r="M880" s="731">
        <v>2619</v>
      </c>
      <c r="N880" s="731">
        <v>1</v>
      </c>
      <c r="O880" s="731">
        <v>2621</v>
      </c>
      <c r="P880" s="745">
        <v>1.0007636502481863</v>
      </c>
      <c r="Q880" s="732">
        <v>2621</v>
      </c>
    </row>
    <row r="881" spans="1:17" ht="14.4" customHeight="1" x14ac:dyDescent="0.3">
      <c r="A881" s="726" t="s">
        <v>569</v>
      </c>
      <c r="B881" s="727" t="s">
        <v>5586</v>
      </c>
      <c r="C881" s="727" t="s">
        <v>5587</v>
      </c>
      <c r="D881" s="727" t="s">
        <v>6970</v>
      </c>
      <c r="E881" s="727" t="s">
        <v>6971</v>
      </c>
      <c r="F881" s="731">
        <v>1</v>
      </c>
      <c r="G881" s="731">
        <v>1803</v>
      </c>
      <c r="H881" s="731">
        <v>0.4902120717781403</v>
      </c>
      <c r="I881" s="731">
        <v>1803</v>
      </c>
      <c r="J881" s="731">
        <v>2</v>
      </c>
      <c r="K881" s="731">
        <v>3678</v>
      </c>
      <c r="L881" s="731">
        <v>1</v>
      </c>
      <c r="M881" s="731">
        <v>1839</v>
      </c>
      <c r="N881" s="731">
        <v>4</v>
      </c>
      <c r="O881" s="731">
        <v>6308</v>
      </c>
      <c r="P881" s="745">
        <v>1.7150625339858618</v>
      </c>
      <c r="Q881" s="732">
        <v>1577</v>
      </c>
    </row>
    <row r="882" spans="1:17" ht="14.4" customHeight="1" x14ac:dyDescent="0.3">
      <c r="A882" s="726" t="s">
        <v>569</v>
      </c>
      <c r="B882" s="727" t="s">
        <v>5586</v>
      </c>
      <c r="C882" s="727" t="s">
        <v>5587</v>
      </c>
      <c r="D882" s="727" t="s">
        <v>6972</v>
      </c>
      <c r="E882" s="727" t="s">
        <v>6973</v>
      </c>
      <c r="F882" s="731">
        <v>22</v>
      </c>
      <c r="G882" s="731">
        <v>109824</v>
      </c>
      <c r="H882" s="731">
        <v>1.0565689217270837</v>
      </c>
      <c r="I882" s="731">
        <v>4992</v>
      </c>
      <c r="J882" s="731">
        <v>20</v>
      </c>
      <c r="K882" s="731">
        <v>103944</v>
      </c>
      <c r="L882" s="731">
        <v>1</v>
      </c>
      <c r="M882" s="731">
        <v>5197.2</v>
      </c>
      <c r="N882" s="731">
        <v>12</v>
      </c>
      <c r="O882" s="731">
        <v>62544</v>
      </c>
      <c r="P882" s="745">
        <v>0.60170861232971595</v>
      </c>
      <c r="Q882" s="732">
        <v>5212</v>
      </c>
    </row>
    <row r="883" spans="1:17" ht="14.4" customHeight="1" x14ac:dyDescent="0.3">
      <c r="A883" s="726" t="s">
        <v>569</v>
      </c>
      <c r="B883" s="727" t="s">
        <v>5586</v>
      </c>
      <c r="C883" s="727" t="s">
        <v>5587</v>
      </c>
      <c r="D883" s="727" t="s">
        <v>6974</v>
      </c>
      <c r="E883" s="727" t="s">
        <v>6975</v>
      </c>
      <c r="F883" s="731">
        <v>2</v>
      </c>
      <c r="G883" s="731">
        <v>5470</v>
      </c>
      <c r="H883" s="731">
        <v>0.63954168128142175</v>
      </c>
      <c r="I883" s="731">
        <v>2735</v>
      </c>
      <c r="J883" s="731">
        <v>3</v>
      </c>
      <c r="K883" s="731">
        <v>8553</v>
      </c>
      <c r="L883" s="731">
        <v>1</v>
      </c>
      <c r="M883" s="731">
        <v>2851</v>
      </c>
      <c r="N883" s="731"/>
      <c r="O883" s="731"/>
      <c r="P883" s="745"/>
      <c r="Q883" s="732"/>
    </row>
    <row r="884" spans="1:17" ht="14.4" customHeight="1" x14ac:dyDescent="0.3">
      <c r="A884" s="726" t="s">
        <v>569</v>
      </c>
      <c r="B884" s="727" t="s">
        <v>5586</v>
      </c>
      <c r="C884" s="727" t="s">
        <v>5587</v>
      </c>
      <c r="D884" s="727" t="s">
        <v>6976</v>
      </c>
      <c r="E884" s="727" t="s">
        <v>6977</v>
      </c>
      <c r="F884" s="731">
        <v>3</v>
      </c>
      <c r="G884" s="731">
        <v>6942</v>
      </c>
      <c r="H884" s="731">
        <v>0.72706325932132387</v>
      </c>
      <c r="I884" s="731">
        <v>2314</v>
      </c>
      <c r="J884" s="731">
        <v>4</v>
      </c>
      <c r="K884" s="731">
        <v>9548</v>
      </c>
      <c r="L884" s="731">
        <v>1</v>
      </c>
      <c r="M884" s="731">
        <v>2387</v>
      </c>
      <c r="N884" s="731">
        <v>2</v>
      </c>
      <c r="O884" s="731">
        <v>4776</v>
      </c>
      <c r="P884" s="745">
        <v>0.50020946795140342</v>
      </c>
      <c r="Q884" s="732">
        <v>2388</v>
      </c>
    </row>
    <row r="885" spans="1:17" ht="14.4" customHeight="1" x14ac:dyDescent="0.3">
      <c r="A885" s="726" t="s">
        <v>569</v>
      </c>
      <c r="B885" s="727" t="s">
        <v>5586</v>
      </c>
      <c r="C885" s="727" t="s">
        <v>5587</v>
      </c>
      <c r="D885" s="727" t="s">
        <v>6978</v>
      </c>
      <c r="E885" s="727" t="s">
        <v>6979</v>
      </c>
      <c r="F885" s="731">
        <v>1</v>
      </c>
      <c r="G885" s="731">
        <v>830</v>
      </c>
      <c r="H885" s="731"/>
      <c r="I885" s="731">
        <v>830</v>
      </c>
      <c r="J885" s="731"/>
      <c r="K885" s="731"/>
      <c r="L885" s="731"/>
      <c r="M885" s="731"/>
      <c r="N885" s="731">
        <v>2</v>
      </c>
      <c r="O885" s="731">
        <v>1686</v>
      </c>
      <c r="P885" s="745"/>
      <c r="Q885" s="732">
        <v>843</v>
      </c>
    </row>
    <row r="886" spans="1:17" ht="14.4" customHeight="1" x14ac:dyDescent="0.3">
      <c r="A886" s="726" t="s">
        <v>569</v>
      </c>
      <c r="B886" s="727" t="s">
        <v>5586</v>
      </c>
      <c r="C886" s="727" t="s">
        <v>5587</v>
      </c>
      <c r="D886" s="727" t="s">
        <v>6980</v>
      </c>
      <c r="E886" s="727" t="s">
        <v>6981</v>
      </c>
      <c r="F886" s="731">
        <v>1</v>
      </c>
      <c r="G886" s="731">
        <v>2191</v>
      </c>
      <c r="H886" s="731">
        <v>0.97812500000000002</v>
      </c>
      <c r="I886" s="731">
        <v>2191</v>
      </c>
      <c r="J886" s="731">
        <v>1</v>
      </c>
      <c r="K886" s="731">
        <v>2240</v>
      </c>
      <c r="L886" s="731">
        <v>1</v>
      </c>
      <c r="M886" s="731">
        <v>2240</v>
      </c>
      <c r="N886" s="731">
        <v>3</v>
      </c>
      <c r="O886" s="731">
        <v>6723</v>
      </c>
      <c r="P886" s="745">
        <v>3.0013392857142858</v>
      </c>
      <c r="Q886" s="732">
        <v>2241</v>
      </c>
    </row>
    <row r="887" spans="1:17" ht="14.4" customHeight="1" x14ac:dyDescent="0.3">
      <c r="A887" s="726" t="s">
        <v>569</v>
      </c>
      <c r="B887" s="727" t="s">
        <v>5586</v>
      </c>
      <c r="C887" s="727" t="s">
        <v>5587</v>
      </c>
      <c r="D887" s="727" t="s">
        <v>6982</v>
      </c>
      <c r="E887" s="727" t="s">
        <v>6983</v>
      </c>
      <c r="F887" s="731"/>
      <c r="G887" s="731"/>
      <c r="H887" s="731"/>
      <c r="I887" s="731"/>
      <c r="J887" s="731"/>
      <c r="K887" s="731"/>
      <c r="L887" s="731"/>
      <c r="M887" s="731"/>
      <c r="N887" s="731">
        <v>1</v>
      </c>
      <c r="O887" s="731">
        <v>0</v>
      </c>
      <c r="P887" s="745"/>
      <c r="Q887" s="732">
        <v>0</v>
      </c>
    </row>
    <row r="888" spans="1:17" ht="14.4" customHeight="1" x14ac:dyDescent="0.3">
      <c r="A888" s="726" t="s">
        <v>569</v>
      </c>
      <c r="B888" s="727" t="s">
        <v>5586</v>
      </c>
      <c r="C888" s="727" t="s">
        <v>5587</v>
      </c>
      <c r="D888" s="727" t="s">
        <v>6984</v>
      </c>
      <c r="E888" s="727" t="s">
        <v>6985</v>
      </c>
      <c r="F888" s="731"/>
      <c r="G888" s="731"/>
      <c r="H888" s="731"/>
      <c r="I888" s="731"/>
      <c r="J888" s="731">
        <v>2</v>
      </c>
      <c r="K888" s="731">
        <v>240</v>
      </c>
      <c r="L888" s="731">
        <v>1</v>
      </c>
      <c r="M888" s="731">
        <v>120</v>
      </c>
      <c r="N888" s="731"/>
      <c r="O888" s="731"/>
      <c r="P888" s="745"/>
      <c r="Q888" s="732"/>
    </row>
    <row r="889" spans="1:17" ht="14.4" customHeight="1" x14ac:dyDescent="0.3">
      <c r="A889" s="726" t="s">
        <v>569</v>
      </c>
      <c r="B889" s="727" t="s">
        <v>5586</v>
      </c>
      <c r="C889" s="727" t="s">
        <v>5587</v>
      </c>
      <c r="D889" s="727" t="s">
        <v>5903</v>
      </c>
      <c r="E889" s="727" t="s">
        <v>5904</v>
      </c>
      <c r="F889" s="731">
        <v>1</v>
      </c>
      <c r="G889" s="731">
        <v>6056</v>
      </c>
      <c r="H889" s="731"/>
      <c r="I889" s="731">
        <v>6056</v>
      </c>
      <c r="J889" s="731"/>
      <c r="K889" s="731"/>
      <c r="L889" s="731"/>
      <c r="M889" s="731"/>
      <c r="N889" s="731"/>
      <c r="O889" s="731"/>
      <c r="P889" s="745"/>
      <c r="Q889" s="732"/>
    </row>
    <row r="890" spans="1:17" ht="14.4" customHeight="1" x14ac:dyDescent="0.3">
      <c r="A890" s="726" t="s">
        <v>569</v>
      </c>
      <c r="B890" s="727" t="s">
        <v>5586</v>
      </c>
      <c r="C890" s="727" t="s">
        <v>5587</v>
      </c>
      <c r="D890" s="727" t="s">
        <v>6986</v>
      </c>
      <c r="E890" s="727" t="s">
        <v>6987</v>
      </c>
      <c r="F890" s="731">
        <v>4</v>
      </c>
      <c r="G890" s="731">
        <v>2172</v>
      </c>
      <c r="H890" s="731">
        <v>0.97661870503597126</v>
      </c>
      <c r="I890" s="731">
        <v>543</v>
      </c>
      <c r="J890" s="731">
        <v>4</v>
      </c>
      <c r="K890" s="731">
        <v>2224</v>
      </c>
      <c r="L890" s="731">
        <v>1</v>
      </c>
      <c r="M890" s="731">
        <v>556</v>
      </c>
      <c r="N890" s="731">
        <v>3</v>
      </c>
      <c r="O890" s="731">
        <v>1668</v>
      </c>
      <c r="P890" s="745">
        <v>0.75</v>
      </c>
      <c r="Q890" s="732">
        <v>556</v>
      </c>
    </row>
    <row r="891" spans="1:17" ht="14.4" customHeight="1" x14ac:dyDescent="0.3">
      <c r="A891" s="726" t="s">
        <v>569</v>
      </c>
      <c r="B891" s="727" t="s">
        <v>5586</v>
      </c>
      <c r="C891" s="727" t="s">
        <v>5587</v>
      </c>
      <c r="D891" s="727" t="s">
        <v>6988</v>
      </c>
      <c r="E891" s="727" t="s">
        <v>6989</v>
      </c>
      <c r="F891" s="731"/>
      <c r="G891" s="731"/>
      <c r="H891" s="731"/>
      <c r="I891" s="731"/>
      <c r="J891" s="731">
        <v>1</v>
      </c>
      <c r="K891" s="731">
        <v>3619</v>
      </c>
      <c r="L891" s="731">
        <v>1</v>
      </c>
      <c r="M891" s="731">
        <v>3619</v>
      </c>
      <c r="N891" s="731">
        <v>2</v>
      </c>
      <c r="O891" s="731">
        <v>7240</v>
      </c>
      <c r="P891" s="745">
        <v>2.000552638850511</v>
      </c>
      <c r="Q891" s="732">
        <v>3620</v>
      </c>
    </row>
    <row r="892" spans="1:17" ht="14.4" customHeight="1" x14ac:dyDescent="0.3">
      <c r="A892" s="726" t="s">
        <v>569</v>
      </c>
      <c r="B892" s="727" t="s">
        <v>5586</v>
      </c>
      <c r="C892" s="727" t="s">
        <v>5587</v>
      </c>
      <c r="D892" s="727" t="s">
        <v>5803</v>
      </c>
      <c r="E892" s="727" t="s">
        <v>5790</v>
      </c>
      <c r="F892" s="731">
        <v>2</v>
      </c>
      <c r="G892" s="731">
        <v>1138</v>
      </c>
      <c r="H892" s="731"/>
      <c r="I892" s="731">
        <v>569</v>
      </c>
      <c r="J892" s="731"/>
      <c r="K892" s="731"/>
      <c r="L892" s="731"/>
      <c r="M892" s="731"/>
      <c r="N892" s="731">
        <v>5</v>
      </c>
      <c r="O892" s="731">
        <v>2965</v>
      </c>
      <c r="P892" s="745"/>
      <c r="Q892" s="732">
        <v>593</v>
      </c>
    </row>
    <row r="893" spans="1:17" ht="14.4" customHeight="1" x14ac:dyDescent="0.3">
      <c r="A893" s="726" t="s">
        <v>569</v>
      </c>
      <c r="B893" s="727" t="s">
        <v>5586</v>
      </c>
      <c r="C893" s="727" t="s">
        <v>5587</v>
      </c>
      <c r="D893" s="727" t="s">
        <v>6990</v>
      </c>
      <c r="E893" s="727" t="s">
        <v>6991</v>
      </c>
      <c r="F893" s="731">
        <v>5</v>
      </c>
      <c r="G893" s="731">
        <v>12890</v>
      </c>
      <c r="H893" s="731">
        <v>0.96626686656671668</v>
      </c>
      <c r="I893" s="731">
        <v>2578</v>
      </c>
      <c r="J893" s="731">
        <v>5</v>
      </c>
      <c r="K893" s="731">
        <v>13340</v>
      </c>
      <c r="L893" s="731">
        <v>1</v>
      </c>
      <c r="M893" s="731">
        <v>2668</v>
      </c>
      <c r="N893" s="731">
        <v>6</v>
      </c>
      <c r="O893" s="731">
        <v>16014</v>
      </c>
      <c r="P893" s="745">
        <v>1.2004497751124439</v>
      </c>
      <c r="Q893" s="732">
        <v>2669</v>
      </c>
    </row>
    <row r="894" spans="1:17" ht="14.4" customHeight="1" x14ac:dyDescent="0.3">
      <c r="A894" s="726" t="s">
        <v>569</v>
      </c>
      <c r="B894" s="727" t="s">
        <v>5586</v>
      </c>
      <c r="C894" s="727" t="s">
        <v>5587</v>
      </c>
      <c r="D894" s="727" t="s">
        <v>6992</v>
      </c>
      <c r="E894" s="727" t="s">
        <v>6993</v>
      </c>
      <c r="F894" s="731">
        <v>12</v>
      </c>
      <c r="G894" s="731">
        <v>27252</v>
      </c>
      <c r="H894" s="731">
        <v>1.4367355546183045</v>
      </c>
      <c r="I894" s="731">
        <v>2271</v>
      </c>
      <c r="J894" s="731">
        <v>8</v>
      </c>
      <c r="K894" s="731">
        <v>18968</v>
      </c>
      <c r="L894" s="731">
        <v>1</v>
      </c>
      <c r="M894" s="731">
        <v>2371</v>
      </c>
      <c r="N894" s="731">
        <v>18</v>
      </c>
      <c r="O894" s="731">
        <v>42714</v>
      </c>
      <c r="P894" s="745">
        <v>2.2518979333614508</v>
      </c>
      <c r="Q894" s="732">
        <v>2373</v>
      </c>
    </row>
    <row r="895" spans="1:17" ht="14.4" customHeight="1" x14ac:dyDescent="0.3">
      <c r="A895" s="726" t="s">
        <v>569</v>
      </c>
      <c r="B895" s="727" t="s">
        <v>5586</v>
      </c>
      <c r="C895" s="727" t="s">
        <v>5587</v>
      </c>
      <c r="D895" s="727" t="s">
        <v>6994</v>
      </c>
      <c r="E895" s="727" t="s">
        <v>6995</v>
      </c>
      <c r="F895" s="731">
        <v>2</v>
      </c>
      <c r="G895" s="731">
        <v>2546</v>
      </c>
      <c r="H895" s="731">
        <v>0.65332306902745707</v>
      </c>
      <c r="I895" s="731">
        <v>1273</v>
      </c>
      <c r="J895" s="731">
        <v>3</v>
      </c>
      <c r="K895" s="731">
        <v>3897</v>
      </c>
      <c r="L895" s="731">
        <v>1</v>
      </c>
      <c r="M895" s="731">
        <v>1299</v>
      </c>
      <c r="N895" s="731">
        <v>1</v>
      </c>
      <c r="O895" s="731">
        <v>1300</v>
      </c>
      <c r="P895" s="745">
        <v>0.3335899409802412</v>
      </c>
      <c r="Q895" s="732">
        <v>1300</v>
      </c>
    </row>
    <row r="896" spans="1:17" ht="14.4" customHeight="1" x14ac:dyDescent="0.3">
      <c r="A896" s="726" t="s">
        <v>569</v>
      </c>
      <c r="B896" s="727" t="s">
        <v>5586</v>
      </c>
      <c r="C896" s="727" t="s">
        <v>5587</v>
      </c>
      <c r="D896" s="727" t="s">
        <v>6996</v>
      </c>
      <c r="E896" s="727" t="s">
        <v>6997</v>
      </c>
      <c r="F896" s="731"/>
      <c r="G896" s="731"/>
      <c r="H896" s="731"/>
      <c r="I896" s="731"/>
      <c r="J896" s="731">
        <v>2</v>
      </c>
      <c r="K896" s="731">
        <v>3932</v>
      </c>
      <c r="L896" s="731">
        <v>1</v>
      </c>
      <c r="M896" s="731">
        <v>1966</v>
      </c>
      <c r="N896" s="731">
        <v>4</v>
      </c>
      <c r="O896" s="731">
        <v>7868</v>
      </c>
      <c r="P896" s="745">
        <v>2.0010172939979656</v>
      </c>
      <c r="Q896" s="732">
        <v>1967</v>
      </c>
    </row>
    <row r="897" spans="1:17" ht="14.4" customHeight="1" x14ac:dyDescent="0.3">
      <c r="A897" s="726" t="s">
        <v>569</v>
      </c>
      <c r="B897" s="727" t="s">
        <v>5586</v>
      </c>
      <c r="C897" s="727" t="s">
        <v>5587</v>
      </c>
      <c r="D897" s="727" t="s">
        <v>6998</v>
      </c>
      <c r="E897" s="727" t="s">
        <v>6999</v>
      </c>
      <c r="F897" s="731">
        <v>2</v>
      </c>
      <c r="G897" s="731">
        <v>7202</v>
      </c>
      <c r="H897" s="731">
        <v>1.9412398921832885</v>
      </c>
      <c r="I897" s="731">
        <v>3601</v>
      </c>
      <c r="J897" s="731">
        <v>1</v>
      </c>
      <c r="K897" s="731">
        <v>3710</v>
      </c>
      <c r="L897" s="731">
        <v>1</v>
      </c>
      <c r="M897" s="731">
        <v>3710</v>
      </c>
      <c r="N897" s="731"/>
      <c r="O897" s="731"/>
      <c r="P897" s="745"/>
      <c r="Q897" s="732"/>
    </row>
    <row r="898" spans="1:17" ht="14.4" customHeight="1" x14ac:dyDescent="0.3">
      <c r="A898" s="726" t="s">
        <v>569</v>
      </c>
      <c r="B898" s="727" t="s">
        <v>5586</v>
      </c>
      <c r="C898" s="727" t="s">
        <v>5587</v>
      </c>
      <c r="D898" s="727" t="s">
        <v>7000</v>
      </c>
      <c r="E898" s="727" t="s">
        <v>7001</v>
      </c>
      <c r="F898" s="731">
        <v>1</v>
      </c>
      <c r="G898" s="731">
        <v>3029</v>
      </c>
      <c r="H898" s="731">
        <v>0.97301638291037584</v>
      </c>
      <c r="I898" s="731">
        <v>3029</v>
      </c>
      <c r="J898" s="731">
        <v>1</v>
      </c>
      <c r="K898" s="731">
        <v>3113</v>
      </c>
      <c r="L898" s="731">
        <v>1</v>
      </c>
      <c r="M898" s="731">
        <v>3113</v>
      </c>
      <c r="N898" s="731"/>
      <c r="O898" s="731"/>
      <c r="P898" s="745"/>
      <c r="Q898" s="732"/>
    </row>
    <row r="899" spans="1:17" ht="14.4" customHeight="1" x14ac:dyDescent="0.3">
      <c r="A899" s="726" t="s">
        <v>569</v>
      </c>
      <c r="B899" s="727" t="s">
        <v>5586</v>
      </c>
      <c r="C899" s="727" t="s">
        <v>5587</v>
      </c>
      <c r="D899" s="727" t="s">
        <v>7002</v>
      </c>
      <c r="E899" s="727" t="s">
        <v>7003</v>
      </c>
      <c r="F899" s="731">
        <v>14</v>
      </c>
      <c r="G899" s="731">
        <v>49952</v>
      </c>
      <c r="H899" s="731">
        <v>0.64063201364574918</v>
      </c>
      <c r="I899" s="731">
        <v>3568</v>
      </c>
      <c r="J899" s="731">
        <v>21</v>
      </c>
      <c r="K899" s="731">
        <v>77973</v>
      </c>
      <c r="L899" s="731">
        <v>1</v>
      </c>
      <c r="M899" s="731">
        <v>3713</v>
      </c>
      <c r="N899" s="731">
        <v>18</v>
      </c>
      <c r="O899" s="731">
        <v>66870</v>
      </c>
      <c r="P899" s="745">
        <v>0.85760455542303105</v>
      </c>
      <c r="Q899" s="732">
        <v>3715</v>
      </c>
    </row>
    <row r="900" spans="1:17" ht="14.4" customHeight="1" x14ac:dyDescent="0.3">
      <c r="A900" s="726" t="s">
        <v>569</v>
      </c>
      <c r="B900" s="727" t="s">
        <v>5586</v>
      </c>
      <c r="C900" s="727" t="s">
        <v>5587</v>
      </c>
      <c r="D900" s="727" t="s">
        <v>7004</v>
      </c>
      <c r="E900" s="727" t="s">
        <v>7005</v>
      </c>
      <c r="F900" s="731"/>
      <c r="G900" s="731"/>
      <c r="H900" s="731"/>
      <c r="I900" s="731"/>
      <c r="J900" s="731">
        <v>1</v>
      </c>
      <c r="K900" s="731">
        <v>1087</v>
      </c>
      <c r="L900" s="731">
        <v>1</v>
      </c>
      <c r="M900" s="731">
        <v>1087</v>
      </c>
      <c r="N900" s="731">
        <v>1</v>
      </c>
      <c r="O900" s="731">
        <v>1088</v>
      </c>
      <c r="P900" s="745">
        <v>1.000919963201472</v>
      </c>
      <c r="Q900" s="732">
        <v>1088</v>
      </c>
    </row>
    <row r="901" spans="1:17" ht="14.4" customHeight="1" x14ac:dyDescent="0.3">
      <c r="A901" s="726" t="s">
        <v>569</v>
      </c>
      <c r="B901" s="727" t="s">
        <v>5586</v>
      </c>
      <c r="C901" s="727" t="s">
        <v>5587</v>
      </c>
      <c r="D901" s="727" t="s">
        <v>7006</v>
      </c>
      <c r="E901" s="727" t="s">
        <v>7007</v>
      </c>
      <c r="F901" s="731">
        <v>2</v>
      </c>
      <c r="G901" s="731">
        <v>2232</v>
      </c>
      <c r="H901" s="731">
        <v>1.9459459459459461</v>
      </c>
      <c r="I901" s="731">
        <v>1116</v>
      </c>
      <c r="J901" s="731">
        <v>1</v>
      </c>
      <c r="K901" s="731">
        <v>1147</v>
      </c>
      <c r="L901" s="731">
        <v>1</v>
      </c>
      <c r="M901" s="731">
        <v>1147</v>
      </c>
      <c r="N901" s="731">
        <v>1</v>
      </c>
      <c r="O901" s="731">
        <v>1148</v>
      </c>
      <c r="P901" s="745">
        <v>1.000871839581517</v>
      </c>
      <c r="Q901" s="732">
        <v>1148</v>
      </c>
    </row>
    <row r="902" spans="1:17" ht="14.4" customHeight="1" x14ac:dyDescent="0.3">
      <c r="A902" s="726" t="s">
        <v>569</v>
      </c>
      <c r="B902" s="727" t="s">
        <v>5586</v>
      </c>
      <c r="C902" s="727" t="s">
        <v>5587</v>
      </c>
      <c r="D902" s="727" t="s">
        <v>7008</v>
      </c>
      <c r="E902" s="727" t="s">
        <v>6858</v>
      </c>
      <c r="F902" s="731">
        <v>5</v>
      </c>
      <c r="G902" s="731">
        <v>3430</v>
      </c>
      <c r="H902" s="731"/>
      <c r="I902" s="731">
        <v>686</v>
      </c>
      <c r="J902" s="731"/>
      <c r="K902" s="731"/>
      <c r="L902" s="731"/>
      <c r="M902" s="731"/>
      <c r="N902" s="731"/>
      <c r="O902" s="731"/>
      <c r="P902" s="745"/>
      <c r="Q902" s="732"/>
    </row>
    <row r="903" spans="1:17" ht="14.4" customHeight="1" x14ac:dyDescent="0.3">
      <c r="A903" s="726" t="s">
        <v>569</v>
      </c>
      <c r="B903" s="727" t="s">
        <v>5586</v>
      </c>
      <c r="C903" s="727" t="s">
        <v>5587</v>
      </c>
      <c r="D903" s="727" t="s">
        <v>7009</v>
      </c>
      <c r="E903" s="727" t="s">
        <v>7010</v>
      </c>
      <c r="F903" s="731">
        <v>8</v>
      </c>
      <c r="G903" s="731">
        <v>22912</v>
      </c>
      <c r="H903" s="731">
        <v>1.1236329753322545</v>
      </c>
      <c r="I903" s="731">
        <v>2864</v>
      </c>
      <c r="J903" s="731">
        <v>7</v>
      </c>
      <c r="K903" s="731">
        <v>20391</v>
      </c>
      <c r="L903" s="731">
        <v>1</v>
      </c>
      <c r="M903" s="731">
        <v>2913</v>
      </c>
      <c r="N903" s="731">
        <v>10</v>
      </c>
      <c r="O903" s="731">
        <v>29140</v>
      </c>
      <c r="P903" s="745">
        <v>1.429061841008288</v>
      </c>
      <c r="Q903" s="732">
        <v>2914</v>
      </c>
    </row>
    <row r="904" spans="1:17" ht="14.4" customHeight="1" x14ac:dyDescent="0.3">
      <c r="A904" s="726" t="s">
        <v>569</v>
      </c>
      <c r="B904" s="727" t="s">
        <v>5586</v>
      </c>
      <c r="C904" s="727" t="s">
        <v>5587</v>
      </c>
      <c r="D904" s="727" t="s">
        <v>7011</v>
      </c>
      <c r="E904" s="727" t="s">
        <v>7012</v>
      </c>
      <c r="F904" s="731"/>
      <c r="G904" s="731"/>
      <c r="H904" s="731"/>
      <c r="I904" s="731"/>
      <c r="J904" s="731">
        <v>1</v>
      </c>
      <c r="K904" s="731">
        <v>593</v>
      </c>
      <c r="L904" s="731">
        <v>1</v>
      </c>
      <c r="M904" s="731">
        <v>593</v>
      </c>
      <c r="N904" s="731"/>
      <c r="O904" s="731"/>
      <c r="P904" s="745"/>
      <c r="Q904" s="732"/>
    </row>
    <row r="905" spans="1:17" ht="14.4" customHeight="1" x14ac:dyDescent="0.3">
      <c r="A905" s="726" t="s">
        <v>569</v>
      </c>
      <c r="B905" s="727" t="s">
        <v>5586</v>
      </c>
      <c r="C905" s="727" t="s">
        <v>5587</v>
      </c>
      <c r="D905" s="727" t="s">
        <v>7013</v>
      </c>
      <c r="E905" s="727" t="s">
        <v>7014</v>
      </c>
      <c r="F905" s="731">
        <v>5</v>
      </c>
      <c r="G905" s="731">
        <v>17415</v>
      </c>
      <c r="H905" s="731">
        <v>1.6000551267916208</v>
      </c>
      <c r="I905" s="731">
        <v>3483</v>
      </c>
      <c r="J905" s="731">
        <v>3</v>
      </c>
      <c r="K905" s="731">
        <v>10884</v>
      </c>
      <c r="L905" s="731">
        <v>1</v>
      </c>
      <c r="M905" s="731">
        <v>3628</v>
      </c>
      <c r="N905" s="731">
        <v>5</v>
      </c>
      <c r="O905" s="731">
        <v>18150</v>
      </c>
      <c r="P905" s="745">
        <v>1.6675854465270121</v>
      </c>
      <c r="Q905" s="732">
        <v>3630</v>
      </c>
    </row>
    <row r="906" spans="1:17" ht="14.4" customHeight="1" x14ac:dyDescent="0.3">
      <c r="A906" s="726" t="s">
        <v>569</v>
      </c>
      <c r="B906" s="727" t="s">
        <v>5586</v>
      </c>
      <c r="C906" s="727" t="s">
        <v>5587</v>
      </c>
      <c r="D906" s="727" t="s">
        <v>7015</v>
      </c>
      <c r="E906" s="727" t="s">
        <v>7016</v>
      </c>
      <c r="F906" s="731">
        <v>1</v>
      </c>
      <c r="G906" s="731">
        <v>1837</v>
      </c>
      <c r="H906" s="731">
        <v>0.98551502145922742</v>
      </c>
      <c r="I906" s="731">
        <v>1837</v>
      </c>
      <c r="J906" s="731">
        <v>1</v>
      </c>
      <c r="K906" s="731">
        <v>1864</v>
      </c>
      <c r="L906" s="731">
        <v>1</v>
      </c>
      <c r="M906" s="731">
        <v>1864</v>
      </c>
      <c r="N906" s="731">
        <v>2</v>
      </c>
      <c r="O906" s="731">
        <v>3730</v>
      </c>
      <c r="P906" s="745">
        <v>2.0010729613733904</v>
      </c>
      <c r="Q906" s="732">
        <v>1865</v>
      </c>
    </row>
    <row r="907" spans="1:17" ht="14.4" customHeight="1" x14ac:dyDescent="0.3">
      <c r="A907" s="726" t="s">
        <v>569</v>
      </c>
      <c r="B907" s="727" t="s">
        <v>5586</v>
      </c>
      <c r="C907" s="727" t="s">
        <v>5587</v>
      </c>
      <c r="D907" s="727" t="s">
        <v>7017</v>
      </c>
      <c r="E907" s="727" t="s">
        <v>7018</v>
      </c>
      <c r="F907" s="731">
        <v>1</v>
      </c>
      <c r="G907" s="731">
        <v>1434</v>
      </c>
      <c r="H907" s="731">
        <v>0.96695886716115986</v>
      </c>
      <c r="I907" s="731">
        <v>1434</v>
      </c>
      <c r="J907" s="731">
        <v>1</v>
      </c>
      <c r="K907" s="731">
        <v>1483</v>
      </c>
      <c r="L907" s="731">
        <v>1</v>
      </c>
      <c r="M907" s="731">
        <v>1483</v>
      </c>
      <c r="N907" s="731">
        <v>2</v>
      </c>
      <c r="O907" s="731">
        <v>2968</v>
      </c>
      <c r="P907" s="745">
        <v>2.0013486176668915</v>
      </c>
      <c r="Q907" s="732">
        <v>1484</v>
      </c>
    </row>
    <row r="908" spans="1:17" ht="14.4" customHeight="1" x14ac:dyDescent="0.3">
      <c r="A908" s="726" t="s">
        <v>569</v>
      </c>
      <c r="B908" s="727" t="s">
        <v>5586</v>
      </c>
      <c r="C908" s="727" t="s">
        <v>5587</v>
      </c>
      <c r="D908" s="727" t="s">
        <v>7019</v>
      </c>
      <c r="E908" s="727" t="s">
        <v>7020</v>
      </c>
      <c r="F908" s="731">
        <v>2</v>
      </c>
      <c r="G908" s="731">
        <v>8084</v>
      </c>
      <c r="H908" s="731">
        <v>0.2774098349404619</v>
      </c>
      <c r="I908" s="731">
        <v>4042</v>
      </c>
      <c r="J908" s="731">
        <v>7</v>
      </c>
      <c r="K908" s="731">
        <v>29141</v>
      </c>
      <c r="L908" s="731">
        <v>1</v>
      </c>
      <c r="M908" s="731">
        <v>4163</v>
      </c>
      <c r="N908" s="731">
        <v>2</v>
      </c>
      <c r="O908" s="731">
        <v>8332</v>
      </c>
      <c r="P908" s="745">
        <v>0.28592018118801688</v>
      </c>
      <c r="Q908" s="732">
        <v>4166</v>
      </c>
    </row>
    <row r="909" spans="1:17" ht="14.4" customHeight="1" x14ac:dyDescent="0.3">
      <c r="A909" s="726" t="s">
        <v>569</v>
      </c>
      <c r="B909" s="727" t="s">
        <v>5586</v>
      </c>
      <c r="C909" s="727" t="s">
        <v>5587</v>
      </c>
      <c r="D909" s="727" t="s">
        <v>7021</v>
      </c>
      <c r="E909" s="727" t="s">
        <v>7022</v>
      </c>
      <c r="F909" s="731">
        <v>1</v>
      </c>
      <c r="G909" s="731">
        <v>1994</v>
      </c>
      <c r="H909" s="731">
        <v>0.16274893894874307</v>
      </c>
      <c r="I909" s="731">
        <v>1994</v>
      </c>
      <c r="J909" s="731">
        <v>6</v>
      </c>
      <c r="K909" s="731">
        <v>12252</v>
      </c>
      <c r="L909" s="731">
        <v>1</v>
      </c>
      <c r="M909" s="731">
        <v>2042</v>
      </c>
      <c r="N909" s="731">
        <v>2</v>
      </c>
      <c r="O909" s="731">
        <v>4834</v>
      </c>
      <c r="P909" s="745">
        <v>0.39454782892588963</v>
      </c>
      <c r="Q909" s="732">
        <v>2417</v>
      </c>
    </row>
    <row r="910" spans="1:17" ht="14.4" customHeight="1" x14ac:dyDescent="0.3">
      <c r="A910" s="726" t="s">
        <v>569</v>
      </c>
      <c r="B910" s="727" t="s">
        <v>5586</v>
      </c>
      <c r="C910" s="727" t="s">
        <v>5587</v>
      </c>
      <c r="D910" s="727" t="s">
        <v>7023</v>
      </c>
      <c r="E910" s="727" t="s">
        <v>7024</v>
      </c>
      <c r="F910" s="731"/>
      <c r="G910" s="731"/>
      <c r="H910" s="731"/>
      <c r="I910" s="731"/>
      <c r="J910" s="731"/>
      <c r="K910" s="731"/>
      <c r="L910" s="731"/>
      <c r="M910" s="731"/>
      <c r="N910" s="731">
        <v>1</v>
      </c>
      <c r="O910" s="731">
        <v>6814</v>
      </c>
      <c r="P910" s="745"/>
      <c r="Q910" s="732">
        <v>6814</v>
      </c>
    </row>
    <row r="911" spans="1:17" ht="14.4" customHeight="1" x14ac:dyDescent="0.3">
      <c r="A911" s="726" t="s">
        <v>569</v>
      </c>
      <c r="B911" s="727" t="s">
        <v>5586</v>
      </c>
      <c r="C911" s="727" t="s">
        <v>5587</v>
      </c>
      <c r="D911" s="727" t="s">
        <v>7025</v>
      </c>
      <c r="E911" s="727" t="s">
        <v>7026</v>
      </c>
      <c r="F911" s="731"/>
      <c r="G911" s="731"/>
      <c r="H911" s="731"/>
      <c r="I911" s="731"/>
      <c r="J911" s="731">
        <v>2</v>
      </c>
      <c r="K911" s="731">
        <v>1864</v>
      </c>
      <c r="L911" s="731">
        <v>1</v>
      </c>
      <c r="M911" s="731">
        <v>932</v>
      </c>
      <c r="N911" s="731"/>
      <c r="O911" s="731"/>
      <c r="P911" s="745"/>
      <c r="Q911" s="732"/>
    </row>
    <row r="912" spans="1:17" ht="14.4" customHeight="1" x14ac:dyDescent="0.3">
      <c r="A912" s="726" t="s">
        <v>569</v>
      </c>
      <c r="B912" s="727" t="s">
        <v>5586</v>
      </c>
      <c r="C912" s="727" t="s">
        <v>5587</v>
      </c>
      <c r="D912" s="727" t="s">
        <v>7027</v>
      </c>
      <c r="E912" s="727" t="s">
        <v>7028</v>
      </c>
      <c r="F912" s="731">
        <v>2</v>
      </c>
      <c r="G912" s="731">
        <v>11486</v>
      </c>
      <c r="H912" s="731">
        <v>0.64629754670267836</v>
      </c>
      <c r="I912" s="731">
        <v>5743</v>
      </c>
      <c r="J912" s="731">
        <v>3</v>
      </c>
      <c r="K912" s="731">
        <v>17772</v>
      </c>
      <c r="L912" s="731">
        <v>1</v>
      </c>
      <c r="M912" s="731">
        <v>5924</v>
      </c>
      <c r="N912" s="731">
        <v>2</v>
      </c>
      <c r="O912" s="731">
        <v>11854</v>
      </c>
      <c r="P912" s="745">
        <v>0.66700427638982673</v>
      </c>
      <c r="Q912" s="732">
        <v>5927</v>
      </c>
    </row>
    <row r="913" spans="1:17" ht="14.4" customHeight="1" x14ac:dyDescent="0.3">
      <c r="A913" s="726" t="s">
        <v>569</v>
      </c>
      <c r="B913" s="727" t="s">
        <v>5586</v>
      </c>
      <c r="C913" s="727" t="s">
        <v>5587</v>
      </c>
      <c r="D913" s="727" t="s">
        <v>7029</v>
      </c>
      <c r="E913" s="727" t="s">
        <v>7030</v>
      </c>
      <c r="F913" s="731"/>
      <c r="G913" s="731"/>
      <c r="H913" s="731"/>
      <c r="I913" s="731"/>
      <c r="J913" s="731"/>
      <c r="K913" s="731"/>
      <c r="L913" s="731"/>
      <c r="M913" s="731"/>
      <c r="N913" s="731">
        <v>1</v>
      </c>
      <c r="O913" s="731">
        <v>232</v>
      </c>
      <c r="P913" s="745"/>
      <c r="Q913" s="732">
        <v>232</v>
      </c>
    </row>
    <row r="914" spans="1:17" ht="14.4" customHeight="1" x14ac:dyDescent="0.3">
      <c r="A914" s="726" t="s">
        <v>569</v>
      </c>
      <c r="B914" s="727" t="s">
        <v>5586</v>
      </c>
      <c r="C914" s="727" t="s">
        <v>5587</v>
      </c>
      <c r="D914" s="727" t="s">
        <v>7031</v>
      </c>
      <c r="E914" s="727" t="s">
        <v>7032</v>
      </c>
      <c r="F914" s="731">
        <v>1</v>
      </c>
      <c r="G914" s="731">
        <v>2389</v>
      </c>
      <c r="H914" s="731"/>
      <c r="I914" s="731">
        <v>2389</v>
      </c>
      <c r="J914" s="731"/>
      <c r="K914" s="731"/>
      <c r="L914" s="731"/>
      <c r="M914" s="731"/>
      <c r="N914" s="731"/>
      <c r="O914" s="731"/>
      <c r="P914" s="745"/>
      <c r="Q914" s="732"/>
    </row>
    <row r="915" spans="1:17" ht="14.4" customHeight="1" x14ac:dyDescent="0.3">
      <c r="A915" s="726" t="s">
        <v>569</v>
      </c>
      <c r="B915" s="727" t="s">
        <v>5586</v>
      </c>
      <c r="C915" s="727" t="s">
        <v>5587</v>
      </c>
      <c r="D915" s="727" t="s">
        <v>7033</v>
      </c>
      <c r="E915" s="727" t="s">
        <v>7034</v>
      </c>
      <c r="F915" s="731">
        <v>1</v>
      </c>
      <c r="G915" s="731">
        <v>3847</v>
      </c>
      <c r="H915" s="731"/>
      <c r="I915" s="731">
        <v>3847</v>
      </c>
      <c r="J915" s="731"/>
      <c r="K915" s="731"/>
      <c r="L915" s="731"/>
      <c r="M915" s="731"/>
      <c r="N915" s="731">
        <v>1</v>
      </c>
      <c r="O915" s="731">
        <v>3971</v>
      </c>
      <c r="P915" s="745"/>
      <c r="Q915" s="732">
        <v>3971</v>
      </c>
    </row>
    <row r="916" spans="1:17" ht="14.4" customHeight="1" x14ac:dyDescent="0.3">
      <c r="A916" s="726" t="s">
        <v>569</v>
      </c>
      <c r="B916" s="727" t="s">
        <v>5586</v>
      </c>
      <c r="C916" s="727" t="s">
        <v>5587</v>
      </c>
      <c r="D916" s="727" t="s">
        <v>5804</v>
      </c>
      <c r="E916" s="727" t="s">
        <v>5805</v>
      </c>
      <c r="F916" s="731">
        <v>1</v>
      </c>
      <c r="G916" s="731">
        <v>3752</v>
      </c>
      <c r="H916" s="731"/>
      <c r="I916" s="731">
        <v>3752</v>
      </c>
      <c r="J916" s="731"/>
      <c r="K916" s="731"/>
      <c r="L916" s="731"/>
      <c r="M916" s="731"/>
      <c r="N916" s="731">
        <v>1</v>
      </c>
      <c r="O916" s="731">
        <v>3862</v>
      </c>
      <c r="P916" s="745"/>
      <c r="Q916" s="732">
        <v>3862</v>
      </c>
    </row>
    <row r="917" spans="1:17" ht="14.4" customHeight="1" x14ac:dyDescent="0.3">
      <c r="A917" s="726" t="s">
        <v>569</v>
      </c>
      <c r="B917" s="727" t="s">
        <v>5586</v>
      </c>
      <c r="C917" s="727" t="s">
        <v>5587</v>
      </c>
      <c r="D917" s="727" t="s">
        <v>7035</v>
      </c>
      <c r="E917" s="727" t="s">
        <v>7036</v>
      </c>
      <c r="F917" s="731">
        <v>1</v>
      </c>
      <c r="G917" s="731">
        <v>2093</v>
      </c>
      <c r="H917" s="731"/>
      <c r="I917" s="731">
        <v>2093</v>
      </c>
      <c r="J917" s="731"/>
      <c r="K917" s="731"/>
      <c r="L917" s="731"/>
      <c r="M917" s="731"/>
      <c r="N917" s="731"/>
      <c r="O917" s="731"/>
      <c r="P917" s="745"/>
      <c r="Q917" s="732"/>
    </row>
    <row r="918" spans="1:17" ht="14.4" customHeight="1" x14ac:dyDescent="0.3">
      <c r="A918" s="726" t="s">
        <v>569</v>
      </c>
      <c r="B918" s="727" t="s">
        <v>5586</v>
      </c>
      <c r="C918" s="727" t="s">
        <v>5587</v>
      </c>
      <c r="D918" s="727" t="s">
        <v>7037</v>
      </c>
      <c r="E918" s="727" t="s">
        <v>7038</v>
      </c>
      <c r="F918" s="731"/>
      <c r="G918" s="731"/>
      <c r="H918" s="731"/>
      <c r="I918" s="731"/>
      <c r="J918" s="731">
        <v>1</v>
      </c>
      <c r="K918" s="731">
        <v>2758</v>
      </c>
      <c r="L918" s="731">
        <v>1</v>
      </c>
      <c r="M918" s="731">
        <v>2758</v>
      </c>
      <c r="N918" s="731">
        <v>1</v>
      </c>
      <c r="O918" s="731">
        <v>2760</v>
      </c>
      <c r="P918" s="745">
        <v>1.0007251631617113</v>
      </c>
      <c r="Q918" s="732">
        <v>2760</v>
      </c>
    </row>
    <row r="919" spans="1:17" ht="14.4" customHeight="1" x14ac:dyDescent="0.3">
      <c r="A919" s="726" t="s">
        <v>569</v>
      </c>
      <c r="B919" s="727" t="s">
        <v>5586</v>
      </c>
      <c r="C919" s="727" t="s">
        <v>5587</v>
      </c>
      <c r="D919" s="727" t="s">
        <v>7039</v>
      </c>
      <c r="E919" s="727" t="s">
        <v>7040</v>
      </c>
      <c r="F919" s="731"/>
      <c r="G919" s="731"/>
      <c r="H919" s="731"/>
      <c r="I919" s="731"/>
      <c r="J919" s="731">
        <v>2</v>
      </c>
      <c r="K919" s="731">
        <v>1214</v>
      </c>
      <c r="L919" s="731">
        <v>1</v>
      </c>
      <c r="M919" s="731">
        <v>607</v>
      </c>
      <c r="N919" s="731"/>
      <c r="O919" s="731"/>
      <c r="P919" s="745"/>
      <c r="Q919" s="732"/>
    </row>
    <row r="920" spans="1:17" ht="14.4" customHeight="1" x14ac:dyDescent="0.3">
      <c r="A920" s="726" t="s">
        <v>569</v>
      </c>
      <c r="B920" s="727" t="s">
        <v>5586</v>
      </c>
      <c r="C920" s="727" t="s">
        <v>5587</v>
      </c>
      <c r="D920" s="727" t="s">
        <v>7041</v>
      </c>
      <c r="E920" s="727" t="s">
        <v>7042</v>
      </c>
      <c r="F920" s="731"/>
      <c r="G920" s="731"/>
      <c r="H920" s="731"/>
      <c r="I920" s="731"/>
      <c r="J920" s="731">
        <v>1</v>
      </c>
      <c r="K920" s="731">
        <v>582</v>
      </c>
      <c r="L920" s="731">
        <v>1</v>
      </c>
      <c r="M920" s="731">
        <v>582</v>
      </c>
      <c r="N920" s="731">
        <v>1</v>
      </c>
      <c r="O920" s="731">
        <v>582</v>
      </c>
      <c r="P920" s="745">
        <v>1</v>
      </c>
      <c r="Q920" s="732">
        <v>582</v>
      </c>
    </row>
    <row r="921" spans="1:17" ht="14.4" customHeight="1" x14ac:dyDescent="0.3">
      <c r="A921" s="726" t="s">
        <v>569</v>
      </c>
      <c r="B921" s="727" t="s">
        <v>5586</v>
      </c>
      <c r="C921" s="727" t="s">
        <v>5587</v>
      </c>
      <c r="D921" s="727" t="s">
        <v>7043</v>
      </c>
      <c r="E921" s="727" t="s">
        <v>7044</v>
      </c>
      <c r="F921" s="731">
        <v>2</v>
      </c>
      <c r="G921" s="731">
        <v>7914</v>
      </c>
      <c r="H921" s="731">
        <v>0.63034647550776579</v>
      </c>
      <c r="I921" s="731">
        <v>3957</v>
      </c>
      <c r="J921" s="731">
        <v>3</v>
      </c>
      <c r="K921" s="731">
        <v>12555</v>
      </c>
      <c r="L921" s="731">
        <v>1</v>
      </c>
      <c r="M921" s="731">
        <v>4185</v>
      </c>
      <c r="N921" s="731">
        <v>1</v>
      </c>
      <c r="O921" s="731">
        <v>4188</v>
      </c>
      <c r="P921" s="745">
        <v>0.33357228195937871</v>
      </c>
      <c r="Q921" s="732">
        <v>4188</v>
      </c>
    </row>
    <row r="922" spans="1:17" ht="14.4" customHeight="1" x14ac:dyDescent="0.3">
      <c r="A922" s="726" t="s">
        <v>569</v>
      </c>
      <c r="B922" s="727" t="s">
        <v>5586</v>
      </c>
      <c r="C922" s="727" t="s">
        <v>5587</v>
      </c>
      <c r="D922" s="727" t="s">
        <v>7045</v>
      </c>
      <c r="E922" s="727" t="s">
        <v>7046</v>
      </c>
      <c r="F922" s="731">
        <v>1</v>
      </c>
      <c r="G922" s="731">
        <v>2644</v>
      </c>
      <c r="H922" s="731"/>
      <c r="I922" s="731">
        <v>2644</v>
      </c>
      <c r="J922" s="731"/>
      <c r="K922" s="731"/>
      <c r="L922" s="731"/>
      <c r="M922" s="731"/>
      <c r="N922" s="731"/>
      <c r="O922" s="731"/>
      <c r="P922" s="745"/>
      <c r="Q922" s="732"/>
    </row>
    <row r="923" spans="1:17" ht="14.4" customHeight="1" x14ac:dyDescent="0.3">
      <c r="A923" s="726" t="s">
        <v>569</v>
      </c>
      <c r="B923" s="727" t="s">
        <v>7047</v>
      </c>
      <c r="C923" s="727" t="s">
        <v>5587</v>
      </c>
      <c r="D923" s="727" t="s">
        <v>7048</v>
      </c>
      <c r="E923" s="727" t="s">
        <v>7049</v>
      </c>
      <c r="F923" s="731"/>
      <c r="G923" s="731"/>
      <c r="H923" s="731"/>
      <c r="I923" s="731"/>
      <c r="J923" s="731">
        <v>1</v>
      </c>
      <c r="K923" s="731">
        <v>5923</v>
      </c>
      <c r="L923" s="731">
        <v>1</v>
      </c>
      <c r="M923" s="731">
        <v>5923</v>
      </c>
      <c r="N923" s="731"/>
      <c r="O923" s="731"/>
      <c r="P923" s="745"/>
      <c r="Q923" s="732"/>
    </row>
    <row r="924" spans="1:17" ht="14.4" customHeight="1" x14ac:dyDescent="0.3">
      <c r="A924" s="726" t="s">
        <v>569</v>
      </c>
      <c r="B924" s="727" t="s">
        <v>7047</v>
      </c>
      <c r="C924" s="727" t="s">
        <v>5587</v>
      </c>
      <c r="D924" s="727" t="s">
        <v>7050</v>
      </c>
      <c r="E924" s="727" t="s">
        <v>7051</v>
      </c>
      <c r="F924" s="731">
        <v>4</v>
      </c>
      <c r="G924" s="731">
        <v>696</v>
      </c>
      <c r="H924" s="731">
        <v>4</v>
      </c>
      <c r="I924" s="731">
        <v>174</v>
      </c>
      <c r="J924" s="731">
        <v>1</v>
      </c>
      <c r="K924" s="731">
        <v>174</v>
      </c>
      <c r="L924" s="731">
        <v>1</v>
      </c>
      <c r="M924" s="731">
        <v>174</v>
      </c>
      <c r="N924" s="731"/>
      <c r="O924" s="731"/>
      <c r="P924" s="745"/>
      <c r="Q924" s="732"/>
    </row>
    <row r="925" spans="1:17" ht="14.4" customHeight="1" x14ac:dyDescent="0.3">
      <c r="A925" s="726" t="s">
        <v>569</v>
      </c>
      <c r="B925" s="727" t="s">
        <v>7047</v>
      </c>
      <c r="C925" s="727" t="s">
        <v>5587</v>
      </c>
      <c r="D925" s="727" t="s">
        <v>7052</v>
      </c>
      <c r="E925" s="727" t="s">
        <v>7053</v>
      </c>
      <c r="F925" s="731">
        <v>3</v>
      </c>
      <c r="G925" s="731">
        <v>10887</v>
      </c>
      <c r="H925" s="731"/>
      <c r="I925" s="731">
        <v>3629</v>
      </c>
      <c r="J925" s="731"/>
      <c r="K925" s="731"/>
      <c r="L925" s="731"/>
      <c r="M925" s="731"/>
      <c r="N925" s="731">
        <v>3</v>
      </c>
      <c r="O925" s="731">
        <v>11472</v>
      </c>
      <c r="P925" s="745"/>
      <c r="Q925" s="732">
        <v>3824</v>
      </c>
    </row>
    <row r="926" spans="1:17" ht="14.4" customHeight="1" x14ac:dyDescent="0.3">
      <c r="A926" s="726" t="s">
        <v>569</v>
      </c>
      <c r="B926" s="727" t="s">
        <v>7047</v>
      </c>
      <c r="C926" s="727" t="s">
        <v>5587</v>
      </c>
      <c r="D926" s="727" t="s">
        <v>7054</v>
      </c>
      <c r="E926" s="727" t="s">
        <v>7055</v>
      </c>
      <c r="F926" s="731">
        <v>2</v>
      </c>
      <c r="G926" s="731">
        <v>3024</v>
      </c>
      <c r="H926" s="731"/>
      <c r="I926" s="731">
        <v>1512</v>
      </c>
      <c r="J926" s="731"/>
      <c r="K926" s="731"/>
      <c r="L926" s="731"/>
      <c r="M926" s="731"/>
      <c r="N926" s="731"/>
      <c r="O926" s="731"/>
      <c r="P926" s="745"/>
      <c r="Q926" s="732"/>
    </row>
    <row r="927" spans="1:17" ht="14.4" customHeight="1" x14ac:dyDescent="0.3">
      <c r="A927" s="726" t="s">
        <v>569</v>
      </c>
      <c r="B927" s="727" t="s">
        <v>7047</v>
      </c>
      <c r="C927" s="727" t="s">
        <v>5587</v>
      </c>
      <c r="D927" s="727" t="s">
        <v>7056</v>
      </c>
      <c r="E927" s="727" t="s">
        <v>7057</v>
      </c>
      <c r="F927" s="731">
        <v>1</v>
      </c>
      <c r="G927" s="731">
        <v>2722</v>
      </c>
      <c r="H927" s="731"/>
      <c r="I927" s="731">
        <v>2722</v>
      </c>
      <c r="J927" s="731"/>
      <c r="K927" s="731"/>
      <c r="L927" s="731"/>
      <c r="M927" s="731"/>
      <c r="N927" s="731">
        <v>1</v>
      </c>
      <c r="O927" s="731">
        <v>2868</v>
      </c>
      <c r="P927" s="745"/>
      <c r="Q927" s="732">
        <v>2868</v>
      </c>
    </row>
    <row r="928" spans="1:17" ht="14.4" customHeight="1" x14ac:dyDescent="0.3">
      <c r="A928" s="726" t="s">
        <v>569</v>
      </c>
      <c r="B928" s="727" t="s">
        <v>7047</v>
      </c>
      <c r="C928" s="727" t="s">
        <v>5587</v>
      </c>
      <c r="D928" s="727" t="s">
        <v>7058</v>
      </c>
      <c r="E928" s="727" t="s">
        <v>7059</v>
      </c>
      <c r="F928" s="731">
        <v>1</v>
      </c>
      <c r="G928" s="731">
        <v>1128</v>
      </c>
      <c r="H928" s="731"/>
      <c r="I928" s="731">
        <v>1128</v>
      </c>
      <c r="J928" s="731"/>
      <c r="K928" s="731"/>
      <c r="L928" s="731"/>
      <c r="M928" s="731"/>
      <c r="N928" s="731"/>
      <c r="O928" s="731"/>
      <c r="P928" s="745"/>
      <c r="Q928" s="732"/>
    </row>
    <row r="929" spans="1:17" ht="14.4" customHeight="1" x14ac:dyDescent="0.3">
      <c r="A929" s="726" t="s">
        <v>569</v>
      </c>
      <c r="B929" s="727" t="s">
        <v>7047</v>
      </c>
      <c r="C929" s="727" t="s">
        <v>5587</v>
      </c>
      <c r="D929" s="727" t="s">
        <v>7060</v>
      </c>
      <c r="E929" s="727" t="s">
        <v>7061</v>
      </c>
      <c r="F929" s="731"/>
      <c r="G929" s="731"/>
      <c r="H929" s="731"/>
      <c r="I929" s="731"/>
      <c r="J929" s="731"/>
      <c r="K929" s="731"/>
      <c r="L929" s="731"/>
      <c r="M929" s="731"/>
      <c r="N929" s="731">
        <v>1</v>
      </c>
      <c r="O929" s="731">
        <v>6422</v>
      </c>
      <c r="P929" s="745"/>
      <c r="Q929" s="732">
        <v>6422</v>
      </c>
    </row>
    <row r="930" spans="1:17" ht="14.4" customHeight="1" x14ac:dyDescent="0.3">
      <c r="A930" s="726" t="s">
        <v>569</v>
      </c>
      <c r="B930" s="727" t="s">
        <v>7047</v>
      </c>
      <c r="C930" s="727" t="s">
        <v>5587</v>
      </c>
      <c r="D930" s="727" t="s">
        <v>7062</v>
      </c>
      <c r="E930" s="727" t="s">
        <v>7063</v>
      </c>
      <c r="F930" s="731">
        <v>1</v>
      </c>
      <c r="G930" s="731">
        <v>3858</v>
      </c>
      <c r="H930" s="731"/>
      <c r="I930" s="731">
        <v>3858</v>
      </c>
      <c r="J930" s="731"/>
      <c r="K930" s="731"/>
      <c r="L930" s="731"/>
      <c r="M930" s="731"/>
      <c r="N930" s="731"/>
      <c r="O930" s="731"/>
      <c r="P930" s="745"/>
      <c r="Q930" s="732"/>
    </row>
    <row r="931" spans="1:17" ht="14.4" customHeight="1" x14ac:dyDescent="0.3">
      <c r="A931" s="726" t="s">
        <v>569</v>
      </c>
      <c r="B931" s="727" t="s">
        <v>7047</v>
      </c>
      <c r="C931" s="727" t="s">
        <v>5587</v>
      </c>
      <c r="D931" s="727" t="s">
        <v>7064</v>
      </c>
      <c r="E931" s="727" t="s">
        <v>7065</v>
      </c>
      <c r="F931" s="731">
        <v>2</v>
      </c>
      <c r="G931" s="731">
        <v>10712</v>
      </c>
      <c r="H931" s="731"/>
      <c r="I931" s="731">
        <v>5356</v>
      </c>
      <c r="J931" s="731"/>
      <c r="K931" s="731"/>
      <c r="L931" s="731"/>
      <c r="M931" s="731"/>
      <c r="N931" s="731"/>
      <c r="O931" s="731"/>
      <c r="P931" s="745"/>
      <c r="Q931" s="732"/>
    </row>
    <row r="932" spans="1:17" ht="14.4" customHeight="1" x14ac:dyDescent="0.3">
      <c r="A932" s="726" t="s">
        <v>569</v>
      </c>
      <c r="B932" s="727" t="s">
        <v>7047</v>
      </c>
      <c r="C932" s="727" t="s">
        <v>5587</v>
      </c>
      <c r="D932" s="727" t="s">
        <v>7066</v>
      </c>
      <c r="E932" s="727" t="s">
        <v>7067</v>
      </c>
      <c r="F932" s="731">
        <v>4</v>
      </c>
      <c r="G932" s="731">
        <v>5036</v>
      </c>
      <c r="H932" s="731"/>
      <c r="I932" s="731">
        <v>1259</v>
      </c>
      <c r="J932" s="731"/>
      <c r="K932" s="731"/>
      <c r="L932" s="731"/>
      <c r="M932" s="731"/>
      <c r="N932" s="731">
        <v>4</v>
      </c>
      <c r="O932" s="731">
        <v>5296</v>
      </c>
      <c r="P932" s="745"/>
      <c r="Q932" s="732">
        <v>1324</v>
      </c>
    </row>
    <row r="933" spans="1:17" ht="14.4" customHeight="1" x14ac:dyDescent="0.3">
      <c r="A933" s="726" t="s">
        <v>569</v>
      </c>
      <c r="B933" s="727" t="s">
        <v>7047</v>
      </c>
      <c r="C933" s="727" t="s">
        <v>5587</v>
      </c>
      <c r="D933" s="727" t="s">
        <v>7068</v>
      </c>
      <c r="E933" s="727" t="s">
        <v>7069</v>
      </c>
      <c r="F933" s="731">
        <v>2</v>
      </c>
      <c r="G933" s="731">
        <v>902</v>
      </c>
      <c r="H933" s="731"/>
      <c r="I933" s="731">
        <v>451</v>
      </c>
      <c r="J933" s="731"/>
      <c r="K933" s="731"/>
      <c r="L933" s="731"/>
      <c r="M933" s="731"/>
      <c r="N933" s="731"/>
      <c r="O933" s="731"/>
      <c r="P933" s="745"/>
      <c r="Q933" s="732"/>
    </row>
    <row r="934" spans="1:17" ht="14.4" customHeight="1" x14ac:dyDescent="0.3">
      <c r="A934" s="726" t="s">
        <v>569</v>
      </c>
      <c r="B934" s="727" t="s">
        <v>7047</v>
      </c>
      <c r="C934" s="727" t="s">
        <v>5587</v>
      </c>
      <c r="D934" s="727" t="s">
        <v>7070</v>
      </c>
      <c r="E934" s="727" t="s">
        <v>7071</v>
      </c>
      <c r="F934" s="731">
        <v>1</v>
      </c>
      <c r="G934" s="731">
        <v>3967</v>
      </c>
      <c r="H934" s="731"/>
      <c r="I934" s="731">
        <v>3967</v>
      </c>
      <c r="J934" s="731"/>
      <c r="K934" s="731"/>
      <c r="L934" s="731"/>
      <c r="M934" s="731"/>
      <c r="N934" s="731"/>
      <c r="O934" s="731"/>
      <c r="P934" s="745"/>
      <c r="Q934" s="732"/>
    </row>
    <row r="935" spans="1:17" ht="14.4" customHeight="1" x14ac:dyDescent="0.3">
      <c r="A935" s="726" t="s">
        <v>569</v>
      </c>
      <c r="B935" s="727" t="s">
        <v>7047</v>
      </c>
      <c r="C935" s="727" t="s">
        <v>5587</v>
      </c>
      <c r="D935" s="727" t="s">
        <v>7072</v>
      </c>
      <c r="E935" s="727" t="s">
        <v>7073</v>
      </c>
      <c r="F935" s="731">
        <v>2</v>
      </c>
      <c r="G935" s="731">
        <v>676</v>
      </c>
      <c r="H935" s="731"/>
      <c r="I935" s="731">
        <v>338</v>
      </c>
      <c r="J935" s="731"/>
      <c r="K935" s="731"/>
      <c r="L935" s="731"/>
      <c r="M935" s="731"/>
      <c r="N935" s="731">
        <v>1</v>
      </c>
      <c r="O935" s="731">
        <v>357</v>
      </c>
      <c r="P935" s="745"/>
      <c r="Q935" s="732">
        <v>357</v>
      </c>
    </row>
    <row r="936" spans="1:17" ht="14.4" customHeight="1" x14ac:dyDescent="0.3">
      <c r="A936" s="726" t="s">
        <v>569</v>
      </c>
      <c r="B936" s="727" t="s">
        <v>7047</v>
      </c>
      <c r="C936" s="727" t="s">
        <v>5587</v>
      </c>
      <c r="D936" s="727" t="s">
        <v>7074</v>
      </c>
      <c r="E936" s="727" t="s">
        <v>7075</v>
      </c>
      <c r="F936" s="731">
        <v>1</v>
      </c>
      <c r="G936" s="731">
        <v>2383</v>
      </c>
      <c r="H936" s="731"/>
      <c r="I936" s="731">
        <v>2383</v>
      </c>
      <c r="J936" s="731"/>
      <c r="K936" s="731"/>
      <c r="L936" s="731"/>
      <c r="M936" s="731"/>
      <c r="N936" s="731"/>
      <c r="O936" s="731"/>
      <c r="P936" s="745"/>
      <c r="Q936" s="732"/>
    </row>
    <row r="937" spans="1:17" ht="14.4" customHeight="1" x14ac:dyDescent="0.3">
      <c r="A937" s="726" t="s">
        <v>569</v>
      </c>
      <c r="B937" s="727" t="s">
        <v>7047</v>
      </c>
      <c r="C937" s="727" t="s">
        <v>5587</v>
      </c>
      <c r="D937" s="727" t="s">
        <v>7076</v>
      </c>
      <c r="E937" s="727" t="s">
        <v>7077</v>
      </c>
      <c r="F937" s="731">
        <v>1</v>
      </c>
      <c r="G937" s="731">
        <v>677</v>
      </c>
      <c r="H937" s="731"/>
      <c r="I937" s="731">
        <v>677</v>
      </c>
      <c r="J937" s="731"/>
      <c r="K937" s="731"/>
      <c r="L937" s="731"/>
      <c r="M937" s="731"/>
      <c r="N937" s="731">
        <v>3</v>
      </c>
      <c r="O937" s="731">
        <v>2142</v>
      </c>
      <c r="P937" s="745"/>
      <c r="Q937" s="732">
        <v>714</v>
      </c>
    </row>
    <row r="938" spans="1:17" ht="14.4" customHeight="1" x14ac:dyDescent="0.3">
      <c r="A938" s="726" t="s">
        <v>569</v>
      </c>
      <c r="B938" s="727" t="s">
        <v>7047</v>
      </c>
      <c r="C938" s="727" t="s">
        <v>5587</v>
      </c>
      <c r="D938" s="727" t="s">
        <v>7078</v>
      </c>
      <c r="E938" s="727" t="s">
        <v>7079</v>
      </c>
      <c r="F938" s="731"/>
      <c r="G938" s="731"/>
      <c r="H938" s="731"/>
      <c r="I938" s="731"/>
      <c r="J938" s="731"/>
      <c r="K938" s="731"/>
      <c r="L938" s="731"/>
      <c r="M938" s="731"/>
      <c r="N938" s="731">
        <v>3</v>
      </c>
      <c r="O938" s="731">
        <v>4338</v>
      </c>
      <c r="P938" s="745"/>
      <c r="Q938" s="732">
        <v>1446</v>
      </c>
    </row>
    <row r="939" spans="1:17" ht="14.4" customHeight="1" x14ac:dyDescent="0.3">
      <c r="A939" s="726" t="s">
        <v>569</v>
      </c>
      <c r="B939" s="727" t="s">
        <v>7080</v>
      </c>
      <c r="C939" s="727" t="s">
        <v>5592</v>
      </c>
      <c r="D939" s="727" t="s">
        <v>5918</v>
      </c>
      <c r="E939" s="727"/>
      <c r="F939" s="731"/>
      <c r="G939" s="731"/>
      <c r="H939" s="731"/>
      <c r="I939" s="731"/>
      <c r="J939" s="731">
        <v>3</v>
      </c>
      <c r="K939" s="731">
        <v>149.79</v>
      </c>
      <c r="L939" s="731">
        <v>1</v>
      </c>
      <c r="M939" s="731">
        <v>49.93</v>
      </c>
      <c r="N939" s="731"/>
      <c r="O939" s="731"/>
      <c r="P939" s="745"/>
      <c r="Q939" s="732"/>
    </row>
    <row r="940" spans="1:17" ht="14.4" customHeight="1" x14ac:dyDescent="0.3">
      <c r="A940" s="726" t="s">
        <v>569</v>
      </c>
      <c r="B940" s="727" t="s">
        <v>7080</v>
      </c>
      <c r="C940" s="727" t="s">
        <v>5592</v>
      </c>
      <c r="D940" s="727" t="s">
        <v>5920</v>
      </c>
      <c r="E940" s="727" t="s">
        <v>1053</v>
      </c>
      <c r="F940" s="731"/>
      <c r="G940" s="731"/>
      <c r="H940" s="731"/>
      <c r="I940" s="731"/>
      <c r="J940" s="731">
        <v>3</v>
      </c>
      <c r="K940" s="731">
        <v>14964.39</v>
      </c>
      <c r="L940" s="731">
        <v>1</v>
      </c>
      <c r="M940" s="731">
        <v>4988.13</v>
      </c>
      <c r="N940" s="731">
        <v>11</v>
      </c>
      <c r="O940" s="731">
        <v>54869.43</v>
      </c>
      <c r="P940" s="745">
        <v>3.666666666666667</v>
      </c>
      <c r="Q940" s="732">
        <v>4988.13</v>
      </c>
    </row>
    <row r="941" spans="1:17" ht="14.4" customHeight="1" x14ac:dyDescent="0.3">
      <c r="A941" s="726" t="s">
        <v>569</v>
      </c>
      <c r="B941" s="727" t="s">
        <v>7080</v>
      </c>
      <c r="C941" s="727" t="s">
        <v>5592</v>
      </c>
      <c r="D941" s="727" t="s">
        <v>5921</v>
      </c>
      <c r="E941" s="727" t="s">
        <v>1948</v>
      </c>
      <c r="F941" s="731">
        <v>121</v>
      </c>
      <c r="G941" s="731">
        <v>13652.429999999998</v>
      </c>
      <c r="H941" s="731">
        <v>0.97839388501582325</v>
      </c>
      <c r="I941" s="731">
        <v>112.82999999999998</v>
      </c>
      <c r="J941" s="731">
        <v>164</v>
      </c>
      <c r="K941" s="731">
        <v>13953.920000000002</v>
      </c>
      <c r="L941" s="731">
        <v>1</v>
      </c>
      <c r="M941" s="731">
        <v>85.084878048780496</v>
      </c>
      <c r="N941" s="731">
        <v>205.5</v>
      </c>
      <c r="O941" s="731">
        <v>16456.439999999999</v>
      </c>
      <c r="P941" s="745">
        <v>1.179341719029491</v>
      </c>
      <c r="Q941" s="732">
        <v>80.08</v>
      </c>
    </row>
    <row r="942" spans="1:17" ht="14.4" customHeight="1" x14ac:dyDescent="0.3">
      <c r="A942" s="726" t="s">
        <v>569</v>
      </c>
      <c r="B942" s="727" t="s">
        <v>7080</v>
      </c>
      <c r="C942" s="727" t="s">
        <v>5592</v>
      </c>
      <c r="D942" s="727" t="s">
        <v>5924</v>
      </c>
      <c r="E942" s="727" t="s">
        <v>5925</v>
      </c>
      <c r="F942" s="731">
        <v>5</v>
      </c>
      <c r="G942" s="731">
        <v>402.15</v>
      </c>
      <c r="H942" s="731"/>
      <c r="I942" s="731">
        <v>80.429999999999993</v>
      </c>
      <c r="J942" s="731"/>
      <c r="K942" s="731"/>
      <c r="L942" s="731"/>
      <c r="M942" s="731"/>
      <c r="N942" s="731"/>
      <c r="O942" s="731"/>
      <c r="P942" s="745"/>
      <c r="Q942" s="732"/>
    </row>
    <row r="943" spans="1:17" ht="14.4" customHeight="1" x14ac:dyDescent="0.3">
      <c r="A943" s="726" t="s">
        <v>569</v>
      </c>
      <c r="B943" s="727" t="s">
        <v>7080</v>
      </c>
      <c r="C943" s="727" t="s">
        <v>5592</v>
      </c>
      <c r="D943" s="727" t="s">
        <v>5926</v>
      </c>
      <c r="E943" s="727" t="s">
        <v>1134</v>
      </c>
      <c r="F943" s="731">
        <v>989</v>
      </c>
      <c r="G943" s="731">
        <v>57776.15</v>
      </c>
      <c r="H943" s="731">
        <v>1.1594018949798446</v>
      </c>
      <c r="I943" s="731">
        <v>58.418756319514664</v>
      </c>
      <c r="J943" s="731">
        <v>853.3</v>
      </c>
      <c r="K943" s="731">
        <v>49832.72</v>
      </c>
      <c r="L943" s="731">
        <v>1</v>
      </c>
      <c r="M943" s="731">
        <v>58.400000000000006</v>
      </c>
      <c r="N943" s="731">
        <v>1078</v>
      </c>
      <c r="O943" s="731">
        <v>62955.199999999997</v>
      </c>
      <c r="P943" s="745">
        <v>1.2633305988515175</v>
      </c>
      <c r="Q943" s="732">
        <v>58.4</v>
      </c>
    </row>
    <row r="944" spans="1:17" ht="14.4" customHeight="1" x14ac:dyDescent="0.3">
      <c r="A944" s="726" t="s">
        <v>569</v>
      </c>
      <c r="B944" s="727" t="s">
        <v>7080</v>
      </c>
      <c r="C944" s="727" t="s">
        <v>5592</v>
      </c>
      <c r="D944" s="727" t="s">
        <v>5927</v>
      </c>
      <c r="E944" s="727" t="s">
        <v>5928</v>
      </c>
      <c r="F944" s="731">
        <v>6</v>
      </c>
      <c r="G944" s="731">
        <v>4153.63</v>
      </c>
      <c r="H944" s="731"/>
      <c r="I944" s="731">
        <v>692.27166666666665</v>
      </c>
      <c r="J944" s="731"/>
      <c r="K944" s="731"/>
      <c r="L944" s="731"/>
      <c r="M944" s="731"/>
      <c r="N944" s="731">
        <v>8</v>
      </c>
      <c r="O944" s="731">
        <v>5538.32</v>
      </c>
      <c r="P944" s="745"/>
      <c r="Q944" s="732">
        <v>692.29</v>
      </c>
    </row>
    <row r="945" spans="1:17" ht="14.4" customHeight="1" x14ac:dyDescent="0.3">
      <c r="A945" s="726" t="s">
        <v>569</v>
      </c>
      <c r="B945" s="727" t="s">
        <v>7080</v>
      </c>
      <c r="C945" s="727" t="s">
        <v>5592</v>
      </c>
      <c r="D945" s="727" t="s">
        <v>5931</v>
      </c>
      <c r="E945" s="727" t="s">
        <v>1609</v>
      </c>
      <c r="F945" s="731">
        <v>1</v>
      </c>
      <c r="G945" s="731">
        <v>12013.4</v>
      </c>
      <c r="H945" s="731"/>
      <c r="I945" s="731">
        <v>12013.4</v>
      </c>
      <c r="J945" s="731"/>
      <c r="K945" s="731"/>
      <c r="L945" s="731"/>
      <c r="M945" s="731"/>
      <c r="N945" s="731"/>
      <c r="O945" s="731"/>
      <c r="P945" s="745"/>
      <c r="Q945" s="732"/>
    </row>
    <row r="946" spans="1:17" ht="14.4" customHeight="1" x14ac:dyDescent="0.3">
      <c r="A946" s="726" t="s">
        <v>569</v>
      </c>
      <c r="B946" s="727" t="s">
        <v>7080</v>
      </c>
      <c r="C946" s="727" t="s">
        <v>5592</v>
      </c>
      <c r="D946" s="727" t="s">
        <v>7081</v>
      </c>
      <c r="E946" s="727" t="s">
        <v>7082</v>
      </c>
      <c r="F946" s="731"/>
      <c r="G946" s="731"/>
      <c r="H946" s="731"/>
      <c r="I946" s="731"/>
      <c r="J946" s="731">
        <v>16</v>
      </c>
      <c r="K946" s="731">
        <v>53602.080000000002</v>
      </c>
      <c r="L946" s="731">
        <v>1</v>
      </c>
      <c r="M946" s="731">
        <v>3350.13</v>
      </c>
      <c r="N946" s="731"/>
      <c r="O946" s="731"/>
      <c r="P946" s="745"/>
      <c r="Q946" s="732"/>
    </row>
    <row r="947" spans="1:17" ht="14.4" customHeight="1" x14ac:dyDescent="0.3">
      <c r="A947" s="726" t="s">
        <v>569</v>
      </c>
      <c r="B947" s="727" t="s">
        <v>7080</v>
      </c>
      <c r="C947" s="727" t="s">
        <v>5592</v>
      </c>
      <c r="D947" s="727" t="s">
        <v>5932</v>
      </c>
      <c r="E947" s="727" t="s">
        <v>5933</v>
      </c>
      <c r="F947" s="731"/>
      <c r="G947" s="731"/>
      <c r="H947" s="731"/>
      <c r="I947" s="731"/>
      <c r="J947" s="731">
        <v>0.1</v>
      </c>
      <c r="K947" s="731">
        <v>494.39</v>
      </c>
      <c r="L947" s="731">
        <v>1</v>
      </c>
      <c r="M947" s="731">
        <v>4943.8999999999996</v>
      </c>
      <c r="N947" s="731"/>
      <c r="O947" s="731"/>
      <c r="P947" s="745"/>
      <c r="Q947" s="732"/>
    </row>
    <row r="948" spans="1:17" ht="14.4" customHeight="1" x14ac:dyDescent="0.3">
      <c r="A948" s="726" t="s">
        <v>569</v>
      </c>
      <c r="B948" s="727" t="s">
        <v>7080</v>
      </c>
      <c r="C948" s="727" t="s">
        <v>5592</v>
      </c>
      <c r="D948" s="727" t="s">
        <v>5934</v>
      </c>
      <c r="E948" s="727" t="s">
        <v>5935</v>
      </c>
      <c r="F948" s="731"/>
      <c r="G948" s="731"/>
      <c r="H948" s="731"/>
      <c r="I948" s="731"/>
      <c r="J948" s="731">
        <v>25</v>
      </c>
      <c r="K948" s="731">
        <v>965.25</v>
      </c>
      <c r="L948" s="731">
        <v>1</v>
      </c>
      <c r="M948" s="731">
        <v>38.61</v>
      </c>
      <c r="N948" s="731"/>
      <c r="O948" s="731"/>
      <c r="P948" s="745"/>
      <c r="Q948" s="732"/>
    </row>
    <row r="949" spans="1:17" ht="14.4" customHeight="1" x14ac:dyDescent="0.3">
      <c r="A949" s="726" t="s">
        <v>569</v>
      </c>
      <c r="B949" s="727" t="s">
        <v>7080</v>
      </c>
      <c r="C949" s="727" t="s">
        <v>5592</v>
      </c>
      <c r="D949" s="727" t="s">
        <v>5936</v>
      </c>
      <c r="E949" s="727" t="s">
        <v>5937</v>
      </c>
      <c r="F949" s="731">
        <v>20.100000000000001</v>
      </c>
      <c r="G949" s="731">
        <v>7775.9800000000005</v>
      </c>
      <c r="H949" s="731">
        <v>0.88218249970503093</v>
      </c>
      <c r="I949" s="731">
        <v>386.8646766169154</v>
      </c>
      <c r="J949" s="731">
        <v>22.8</v>
      </c>
      <c r="K949" s="731">
        <v>8814.48</v>
      </c>
      <c r="L949" s="731">
        <v>1</v>
      </c>
      <c r="M949" s="731">
        <v>386.59999999999997</v>
      </c>
      <c r="N949" s="731">
        <v>18.899999999999999</v>
      </c>
      <c r="O949" s="731">
        <v>7306.7400000000007</v>
      </c>
      <c r="P949" s="745">
        <v>0.82894736842105277</v>
      </c>
      <c r="Q949" s="732">
        <v>386.60000000000008</v>
      </c>
    </row>
    <row r="950" spans="1:17" ht="14.4" customHeight="1" x14ac:dyDescent="0.3">
      <c r="A950" s="726" t="s">
        <v>569</v>
      </c>
      <c r="B950" s="727" t="s">
        <v>7080</v>
      </c>
      <c r="C950" s="727" t="s">
        <v>5592</v>
      </c>
      <c r="D950" s="727" t="s">
        <v>7083</v>
      </c>
      <c r="E950" s="727" t="s">
        <v>7084</v>
      </c>
      <c r="F950" s="731">
        <v>2</v>
      </c>
      <c r="G950" s="731">
        <v>77.22</v>
      </c>
      <c r="H950" s="731"/>
      <c r="I950" s="731">
        <v>38.61</v>
      </c>
      <c r="J950" s="731"/>
      <c r="K950" s="731"/>
      <c r="L950" s="731"/>
      <c r="M950" s="731"/>
      <c r="N950" s="731"/>
      <c r="O950" s="731"/>
      <c r="P950" s="745"/>
      <c r="Q950" s="732"/>
    </row>
    <row r="951" spans="1:17" ht="14.4" customHeight="1" x14ac:dyDescent="0.3">
      <c r="A951" s="726" t="s">
        <v>569</v>
      </c>
      <c r="B951" s="727" t="s">
        <v>7080</v>
      </c>
      <c r="C951" s="727" t="s">
        <v>5592</v>
      </c>
      <c r="D951" s="727" t="s">
        <v>5938</v>
      </c>
      <c r="E951" s="727" t="s">
        <v>1378</v>
      </c>
      <c r="F951" s="731">
        <v>2</v>
      </c>
      <c r="G951" s="731">
        <v>16470.3</v>
      </c>
      <c r="H951" s="731">
        <v>0.23828889984583121</v>
      </c>
      <c r="I951" s="731">
        <v>8235.15</v>
      </c>
      <c r="J951" s="731">
        <v>8</v>
      </c>
      <c r="K951" s="731">
        <v>69119.039999999994</v>
      </c>
      <c r="L951" s="731">
        <v>1</v>
      </c>
      <c r="M951" s="731">
        <v>8639.8799999999992</v>
      </c>
      <c r="N951" s="731">
        <v>2</v>
      </c>
      <c r="O951" s="731">
        <v>18316.54</v>
      </c>
      <c r="P951" s="745">
        <v>0.26499991898035624</v>
      </c>
      <c r="Q951" s="732">
        <v>9158.27</v>
      </c>
    </row>
    <row r="952" spans="1:17" ht="14.4" customHeight="1" x14ac:dyDescent="0.3">
      <c r="A952" s="726" t="s">
        <v>569</v>
      </c>
      <c r="B952" s="727" t="s">
        <v>7080</v>
      </c>
      <c r="C952" s="727" t="s">
        <v>5592</v>
      </c>
      <c r="D952" s="727" t="s">
        <v>5940</v>
      </c>
      <c r="E952" s="727" t="s">
        <v>5941</v>
      </c>
      <c r="F952" s="731">
        <v>19</v>
      </c>
      <c r="G952" s="731">
        <v>832.57</v>
      </c>
      <c r="H952" s="731">
        <v>4.8540694962686564</v>
      </c>
      <c r="I952" s="731">
        <v>43.819473684210529</v>
      </c>
      <c r="J952" s="731">
        <v>4</v>
      </c>
      <c r="K952" s="731">
        <v>171.52</v>
      </c>
      <c r="L952" s="731">
        <v>1</v>
      </c>
      <c r="M952" s="731">
        <v>42.88</v>
      </c>
      <c r="N952" s="731"/>
      <c r="O952" s="731"/>
      <c r="P952" s="745"/>
      <c r="Q952" s="732"/>
    </row>
    <row r="953" spans="1:17" ht="14.4" customHeight="1" x14ac:dyDescent="0.3">
      <c r="A953" s="726" t="s">
        <v>569</v>
      </c>
      <c r="B953" s="727" t="s">
        <v>7080</v>
      </c>
      <c r="C953" s="727" t="s">
        <v>5592</v>
      </c>
      <c r="D953" s="727" t="s">
        <v>5942</v>
      </c>
      <c r="E953" s="727" t="s">
        <v>5943</v>
      </c>
      <c r="F953" s="731">
        <v>11</v>
      </c>
      <c r="G953" s="731">
        <v>849.42</v>
      </c>
      <c r="H953" s="731"/>
      <c r="I953" s="731">
        <v>77.22</v>
      </c>
      <c r="J953" s="731"/>
      <c r="K953" s="731"/>
      <c r="L953" s="731"/>
      <c r="M953" s="731"/>
      <c r="N953" s="731">
        <v>17</v>
      </c>
      <c r="O953" s="731">
        <v>1312.74</v>
      </c>
      <c r="P953" s="745"/>
      <c r="Q953" s="732">
        <v>77.22</v>
      </c>
    </row>
    <row r="954" spans="1:17" ht="14.4" customHeight="1" x14ac:dyDescent="0.3">
      <c r="A954" s="726" t="s">
        <v>569</v>
      </c>
      <c r="B954" s="727" t="s">
        <v>7080</v>
      </c>
      <c r="C954" s="727" t="s">
        <v>5592</v>
      </c>
      <c r="D954" s="727" t="s">
        <v>5946</v>
      </c>
      <c r="E954" s="727" t="s">
        <v>5947</v>
      </c>
      <c r="F954" s="731">
        <v>53.599999999999994</v>
      </c>
      <c r="G954" s="731">
        <v>19470.199999999997</v>
      </c>
      <c r="H954" s="731">
        <v>1.1708574352892922</v>
      </c>
      <c r="I954" s="731">
        <v>363.25</v>
      </c>
      <c r="J954" s="731">
        <v>61.2</v>
      </c>
      <c r="K954" s="731">
        <v>16629.010000000002</v>
      </c>
      <c r="L954" s="731">
        <v>1</v>
      </c>
      <c r="M954" s="731">
        <v>271.71584967320263</v>
      </c>
      <c r="N954" s="731">
        <v>31.400000000000002</v>
      </c>
      <c r="O954" s="731">
        <v>8531.91</v>
      </c>
      <c r="P954" s="745">
        <v>0.51307383903190862</v>
      </c>
      <c r="Q954" s="732">
        <v>271.71687898089169</v>
      </c>
    </row>
    <row r="955" spans="1:17" ht="14.4" customHeight="1" x14ac:dyDescent="0.3">
      <c r="A955" s="726" t="s">
        <v>569</v>
      </c>
      <c r="B955" s="727" t="s">
        <v>7080</v>
      </c>
      <c r="C955" s="727" t="s">
        <v>5592</v>
      </c>
      <c r="D955" s="727" t="s">
        <v>5950</v>
      </c>
      <c r="E955" s="727" t="s">
        <v>5951</v>
      </c>
      <c r="F955" s="731">
        <v>36</v>
      </c>
      <c r="G955" s="731">
        <v>2879.28</v>
      </c>
      <c r="H955" s="731"/>
      <c r="I955" s="731">
        <v>79.98</v>
      </c>
      <c r="J955" s="731"/>
      <c r="K955" s="731"/>
      <c r="L955" s="731"/>
      <c r="M955" s="731"/>
      <c r="N955" s="731"/>
      <c r="O955" s="731"/>
      <c r="P955" s="745"/>
      <c r="Q955" s="732"/>
    </row>
    <row r="956" spans="1:17" ht="14.4" customHeight="1" x14ac:dyDescent="0.3">
      <c r="A956" s="726" t="s">
        <v>569</v>
      </c>
      <c r="B956" s="727" t="s">
        <v>7080</v>
      </c>
      <c r="C956" s="727" t="s">
        <v>5592</v>
      </c>
      <c r="D956" s="727" t="s">
        <v>5952</v>
      </c>
      <c r="E956" s="727" t="s">
        <v>5953</v>
      </c>
      <c r="F956" s="731">
        <v>22</v>
      </c>
      <c r="G956" s="731">
        <v>861.96</v>
      </c>
      <c r="H956" s="731"/>
      <c r="I956" s="731">
        <v>39.18</v>
      </c>
      <c r="J956" s="731"/>
      <c r="K956" s="731"/>
      <c r="L956" s="731"/>
      <c r="M956" s="731"/>
      <c r="N956" s="731"/>
      <c r="O956" s="731"/>
      <c r="P956" s="745"/>
      <c r="Q956" s="732"/>
    </row>
    <row r="957" spans="1:17" ht="14.4" customHeight="1" x14ac:dyDescent="0.3">
      <c r="A957" s="726" t="s">
        <v>569</v>
      </c>
      <c r="B957" s="727" t="s">
        <v>7080</v>
      </c>
      <c r="C957" s="727" t="s">
        <v>5592</v>
      </c>
      <c r="D957" s="727" t="s">
        <v>7085</v>
      </c>
      <c r="E957" s="727" t="s">
        <v>7086</v>
      </c>
      <c r="F957" s="731">
        <v>1.2</v>
      </c>
      <c r="G957" s="731">
        <v>508.76</v>
      </c>
      <c r="H957" s="731">
        <v>0.66870835031085296</v>
      </c>
      <c r="I957" s="731">
        <v>423.9666666666667</v>
      </c>
      <c r="J957" s="731">
        <v>2.8</v>
      </c>
      <c r="K957" s="731">
        <v>760.81</v>
      </c>
      <c r="L957" s="731">
        <v>1</v>
      </c>
      <c r="M957" s="731">
        <v>271.71785714285716</v>
      </c>
      <c r="N957" s="731"/>
      <c r="O957" s="731"/>
      <c r="P957" s="745"/>
      <c r="Q957" s="732"/>
    </row>
    <row r="958" spans="1:17" ht="14.4" customHeight="1" x14ac:dyDescent="0.3">
      <c r="A958" s="726" t="s">
        <v>569</v>
      </c>
      <c r="B958" s="727" t="s">
        <v>7080</v>
      </c>
      <c r="C958" s="727" t="s">
        <v>5592</v>
      </c>
      <c r="D958" s="727" t="s">
        <v>7087</v>
      </c>
      <c r="E958" s="727" t="s">
        <v>5958</v>
      </c>
      <c r="F958" s="731"/>
      <c r="G958" s="731"/>
      <c r="H958" s="731"/>
      <c r="I958" s="731"/>
      <c r="J958" s="731"/>
      <c r="K958" s="731"/>
      <c r="L958" s="731"/>
      <c r="M958" s="731"/>
      <c r="N958" s="731">
        <v>3</v>
      </c>
      <c r="O958" s="731">
        <v>328.8</v>
      </c>
      <c r="P958" s="745"/>
      <c r="Q958" s="732">
        <v>109.60000000000001</v>
      </c>
    </row>
    <row r="959" spans="1:17" ht="14.4" customHeight="1" x14ac:dyDescent="0.3">
      <c r="A959" s="726" t="s">
        <v>569</v>
      </c>
      <c r="B959" s="727" t="s">
        <v>7080</v>
      </c>
      <c r="C959" s="727" t="s">
        <v>5592</v>
      </c>
      <c r="D959" s="727" t="s">
        <v>5957</v>
      </c>
      <c r="E959" s="727" t="s">
        <v>5958</v>
      </c>
      <c r="F959" s="731">
        <v>44</v>
      </c>
      <c r="G959" s="731">
        <v>9744.4</v>
      </c>
      <c r="H959" s="731"/>
      <c r="I959" s="731">
        <v>221.46363636363637</v>
      </c>
      <c r="J959" s="731"/>
      <c r="K959" s="731"/>
      <c r="L959" s="731"/>
      <c r="M959" s="731"/>
      <c r="N959" s="731">
        <v>17</v>
      </c>
      <c r="O959" s="731">
        <v>3726.3999999999996</v>
      </c>
      <c r="P959" s="745"/>
      <c r="Q959" s="732">
        <v>219.2</v>
      </c>
    </row>
    <row r="960" spans="1:17" ht="14.4" customHeight="1" x14ac:dyDescent="0.3">
      <c r="A960" s="726" t="s">
        <v>569</v>
      </c>
      <c r="B960" s="727" t="s">
        <v>7080</v>
      </c>
      <c r="C960" s="727" t="s">
        <v>5592</v>
      </c>
      <c r="D960" s="727" t="s">
        <v>5959</v>
      </c>
      <c r="E960" s="727" t="s">
        <v>5960</v>
      </c>
      <c r="F960" s="731">
        <v>12</v>
      </c>
      <c r="G960" s="731">
        <v>789</v>
      </c>
      <c r="H960" s="731"/>
      <c r="I960" s="731">
        <v>65.75</v>
      </c>
      <c r="J960" s="731"/>
      <c r="K960" s="731"/>
      <c r="L960" s="731"/>
      <c r="M960" s="731"/>
      <c r="N960" s="731"/>
      <c r="O960" s="731"/>
      <c r="P960" s="745"/>
      <c r="Q960" s="732"/>
    </row>
    <row r="961" spans="1:17" ht="14.4" customHeight="1" x14ac:dyDescent="0.3">
      <c r="A961" s="726" t="s">
        <v>569</v>
      </c>
      <c r="B961" s="727" t="s">
        <v>7080</v>
      </c>
      <c r="C961" s="727" t="s">
        <v>5592</v>
      </c>
      <c r="D961" s="727" t="s">
        <v>5961</v>
      </c>
      <c r="E961" s="727" t="s">
        <v>1112</v>
      </c>
      <c r="F961" s="731">
        <v>2.9</v>
      </c>
      <c r="G961" s="731">
        <v>268.84000000000003</v>
      </c>
      <c r="H961" s="731">
        <v>1.0034338608539863</v>
      </c>
      <c r="I961" s="731">
        <v>92.703448275862087</v>
      </c>
      <c r="J961" s="731">
        <v>3.4</v>
      </c>
      <c r="K961" s="731">
        <v>267.92</v>
      </c>
      <c r="L961" s="731">
        <v>1</v>
      </c>
      <c r="M961" s="731">
        <v>78.800000000000011</v>
      </c>
      <c r="N961" s="731">
        <v>8.6999999999999993</v>
      </c>
      <c r="O961" s="731">
        <v>685.61</v>
      </c>
      <c r="P961" s="745">
        <v>2.5590101522842637</v>
      </c>
      <c r="Q961" s="732">
        <v>78.805747126436785</v>
      </c>
    </row>
    <row r="962" spans="1:17" ht="14.4" customHeight="1" x14ac:dyDescent="0.3">
      <c r="A962" s="726" t="s">
        <v>569</v>
      </c>
      <c r="B962" s="727" t="s">
        <v>7080</v>
      </c>
      <c r="C962" s="727" t="s">
        <v>5592</v>
      </c>
      <c r="D962" s="727" t="s">
        <v>5961</v>
      </c>
      <c r="E962" s="727" t="s">
        <v>5962</v>
      </c>
      <c r="F962" s="731">
        <v>0.4</v>
      </c>
      <c r="G962" s="731">
        <v>37.08</v>
      </c>
      <c r="H962" s="731">
        <v>2.3527918781725887</v>
      </c>
      <c r="I962" s="731">
        <v>92.699999999999989</v>
      </c>
      <c r="J962" s="731">
        <v>0.2</v>
      </c>
      <c r="K962" s="731">
        <v>15.76</v>
      </c>
      <c r="L962" s="731">
        <v>1</v>
      </c>
      <c r="M962" s="731">
        <v>78.8</v>
      </c>
      <c r="N962" s="731"/>
      <c r="O962" s="731"/>
      <c r="P962" s="745"/>
      <c r="Q962" s="732"/>
    </row>
    <row r="963" spans="1:17" ht="14.4" customHeight="1" x14ac:dyDescent="0.3">
      <c r="A963" s="726" t="s">
        <v>569</v>
      </c>
      <c r="B963" s="727" t="s">
        <v>7080</v>
      </c>
      <c r="C963" s="727" t="s">
        <v>5592</v>
      </c>
      <c r="D963" s="727" t="s">
        <v>5963</v>
      </c>
      <c r="E963" s="727" t="s">
        <v>1657</v>
      </c>
      <c r="F963" s="731">
        <v>36</v>
      </c>
      <c r="G963" s="731">
        <v>2525.4</v>
      </c>
      <c r="H963" s="731">
        <v>0.76595744680851063</v>
      </c>
      <c r="I963" s="731">
        <v>70.150000000000006</v>
      </c>
      <c r="J963" s="731">
        <v>47</v>
      </c>
      <c r="K963" s="731">
        <v>3297.05</v>
      </c>
      <c r="L963" s="731">
        <v>1</v>
      </c>
      <c r="M963" s="731">
        <v>70.150000000000006</v>
      </c>
      <c r="N963" s="731">
        <v>5</v>
      </c>
      <c r="O963" s="731">
        <v>220.65</v>
      </c>
      <c r="P963" s="745">
        <v>6.6923461882592017E-2</v>
      </c>
      <c r="Q963" s="732">
        <v>44.13</v>
      </c>
    </row>
    <row r="964" spans="1:17" ht="14.4" customHeight="1" x14ac:dyDescent="0.3">
      <c r="A964" s="726" t="s">
        <v>569</v>
      </c>
      <c r="B964" s="727" t="s">
        <v>7080</v>
      </c>
      <c r="C964" s="727" t="s">
        <v>5592</v>
      </c>
      <c r="D964" s="727" t="s">
        <v>5964</v>
      </c>
      <c r="E964" s="727" t="s">
        <v>5965</v>
      </c>
      <c r="F964" s="731"/>
      <c r="G964" s="731"/>
      <c r="H964" s="731"/>
      <c r="I964" s="731"/>
      <c r="J964" s="731"/>
      <c r="K964" s="731"/>
      <c r="L964" s="731"/>
      <c r="M964" s="731"/>
      <c r="N964" s="731">
        <v>0.3</v>
      </c>
      <c r="O964" s="731">
        <v>229.56</v>
      </c>
      <c r="P964" s="745"/>
      <c r="Q964" s="732">
        <v>765.2</v>
      </c>
    </row>
    <row r="965" spans="1:17" ht="14.4" customHeight="1" x14ac:dyDescent="0.3">
      <c r="A965" s="726" t="s">
        <v>569</v>
      </c>
      <c r="B965" s="727" t="s">
        <v>7080</v>
      </c>
      <c r="C965" s="727" t="s">
        <v>5592</v>
      </c>
      <c r="D965" s="727" t="s">
        <v>7088</v>
      </c>
      <c r="E965" s="727" t="s">
        <v>5967</v>
      </c>
      <c r="F965" s="731">
        <v>2.6</v>
      </c>
      <c r="G965" s="731">
        <v>1559.48</v>
      </c>
      <c r="H965" s="731"/>
      <c r="I965" s="731">
        <v>599.79999999999995</v>
      </c>
      <c r="J965" s="731"/>
      <c r="K965" s="731"/>
      <c r="L965" s="731"/>
      <c r="M965" s="731"/>
      <c r="N965" s="731"/>
      <c r="O965" s="731"/>
      <c r="P965" s="745"/>
      <c r="Q965" s="732"/>
    </row>
    <row r="966" spans="1:17" ht="14.4" customHeight="1" x14ac:dyDescent="0.3">
      <c r="A966" s="726" t="s">
        <v>569</v>
      </c>
      <c r="B966" s="727" t="s">
        <v>7080</v>
      </c>
      <c r="C966" s="727" t="s">
        <v>5592</v>
      </c>
      <c r="D966" s="727" t="s">
        <v>5966</v>
      </c>
      <c r="E966" s="727" t="s">
        <v>5967</v>
      </c>
      <c r="F966" s="731"/>
      <c r="G966" s="731"/>
      <c r="H966" s="731"/>
      <c r="I966" s="731"/>
      <c r="J966" s="731"/>
      <c r="K966" s="731"/>
      <c r="L966" s="731"/>
      <c r="M966" s="731"/>
      <c r="N966" s="731">
        <v>4.9000000000000004</v>
      </c>
      <c r="O966" s="731">
        <v>3918.87</v>
      </c>
      <c r="P966" s="745"/>
      <c r="Q966" s="732">
        <v>799.769387755102</v>
      </c>
    </row>
    <row r="967" spans="1:17" ht="14.4" customHeight="1" x14ac:dyDescent="0.3">
      <c r="A967" s="726" t="s">
        <v>569</v>
      </c>
      <c r="B967" s="727" t="s">
        <v>7080</v>
      </c>
      <c r="C967" s="727" t="s">
        <v>5592</v>
      </c>
      <c r="D967" s="727" t="s">
        <v>7089</v>
      </c>
      <c r="E967" s="727" t="s">
        <v>1386</v>
      </c>
      <c r="F967" s="731">
        <v>13</v>
      </c>
      <c r="G967" s="731">
        <v>1202.3699999999999</v>
      </c>
      <c r="H967" s="731"/>
      <c r="I967" s="731">
        <v>92.49</v>
      </c>
      <c r="J967" s="731"/>
      <c r="K967" s="731"/>
      <c r="L967" s="731"/>
      <c r="M967" s="731"/>
      <c r="N967" s="731">
        <v>12</v>
      </c>
      <c r="O967" s="731">
        <v>1109.8800000000001</v>
      </c>
      <c r="P967" s="745"/>
      <c r="Q967" s="732">
        <v>92.490000000000009</v>
      </c>
    </row>
    <row r="968" spans="1:17" ht="14.4" customHeight="1" x14ac:dyDescent="0.3">
      <c r="A968" s="726" t="s">
        <v>569</v>
      </c>
      <c r="B968" s="727" t="s">
        <v>7080</v>
      </c>
      <c r="C968" s="727" t="s">
        <v>5592</v>
      </c>
      <c r="D968" s="727" t="s">
        <v>5968</v>
      </c>
      <c r="E968" s="727" t="s">
        <v>1376</v>
      </c>
      <c r="F968" s="731"/>
      <c r="G968" s="731"/>
      <c r="H968" s="731"/>
      <c r="I968" s="731"/>
      <c r="J968" s="731"/>
      <c r="K968" s="731"/>
      <c r="L968" s="731"/>
      <c r="M968" s="731"/>
      <c r="N968" s="731">
        <v>1</v>
      </c>
      <c r="O968" s="731">
        <v>1287.3599999999999</v>
      </c>
      <c r="P968" s="745"/>
      <c r="Q968" s="732">
        <v>1287.3599999999999</v>
      </c>
    </row>
    <row r="969" spans="1:17" ht="14.4" customHeight="1" x14ac:dyDescent="0.3">
      <c r="A969" s="726" t="s">
        <v>569</v>
      </c>
      <c r="B969" s="727" t="s">
        <v>7080</v>
      </c>
      <c r="C969" s="727" t="s">
        <v>5592</v>
      </c>
      <c r="D969" s="727" t="s">
        <v>7090</v>
      </c>
      <c r="E969" s="727" t="s">
        <v>7091</v>
      </c>
      <c r="F969" s="731">
        <v>0.9</v>
      </c>
      <c r="G969" s="731">
        <v>1421.77</v>
      </c>
      <c r="H969" s="731">
        <v>9.000253212635311</v>
      </c>
      <c r="I969" s="731">
        <v>1579.7444444444443</v>
      </c>
      <c r="J969" s="731">
        <v>0.1</v>
      </c>
      <c r="K969" s="731">
        <v>157.97</v>
      </c>
      <c r="L969" s="731">
        <v>1</v>
      </c>
      <c r="M969" s="731">
        <v>1579.6999999999998</v>
      </c>
      <c r="N969" s="731"/>
      <c r="O969" s="731"/>
      <c r="P969" s="745"/>
      <c r="Q969" s="732"/>
    </row>
    <row r="970" spans="1:17" ht="14.4" customHeight="1" x14ac:dyDescent="0.3">
      <c r="A970" s="726" t="s">
        <v>569</v>
      </c>
      <c r="B970" s="727" t="s">
        <v>7080</v>
      </c>
      <c r="C970" s="727" t="s">
        <v>5592</v>
      </c>
      <c r="D970" s="727" t="s">
        <v>5969</v>
      </c>
      <c r="E970" s="727" t="s">
        <v>5970</v>
      </c>
      <c r="F970" s="731">
        <v>0.9</v>
      </c>
      <c r="G970" s="731">
        <v>1858.29</v>
      </c>
      <c r="H970" s="731"/>
      <c r="I970" s="731">
        <v>2064.7666666666664</v>
      </c>
      <c r="J970" s="731"/>
      <c r="K970" s="731"/>
      <c r="L970" s="731"/>
      <c r="M970" s="731"/>
      <c r="N970" s="731"/>
      <c r="O970" s="731"/>
      <c r="P970" s="745"/>
      <c r="Q970" s="732"/>
    </row>
    <row r="971" spans="1:17" ht="14.4" customHeight="1" x14ac:dyDescent="0.3">
      <c r="A971" s="726" t="s">
        <v>569</v>
      </c>
      <c r="B971" s="727" t="s">
        <v>7080</v>
      </c>
      <c r="C971" s="727" t="s">
        <v>5592</v>
      </c>
      <c r="D971" s="727" t="s">
        <v>5972</v>
      </c>
      <c r="E971" s="727" t="s">
        <v>2128</v>
      </c>
      <c r="F971" s="731"/>
      <c r="G971" s="731"/>
      <c r="H971" s="731"/>
      <c r="I971" s="731"/>
      <c r="J971" s="731">
        <v>0.6</v>
      </c>
      <c r="K971" s="731">
        <v>235.08</v>
      </c>
      <c r="L971" s="731">
        <v>1</v>
      </c>
      <c r="M971" s="731">
        <v>391.8</v>
      </c>
      <c r="N971" s="731"/>
      <c r="O971" s="731"/>
      <c r="P971" s="745"/>
      <c r="Q971" s="732"/>
    </row>
    <row r="972" spans="1:17" ht="14.4" customHeight="1" x14ac:dyDescent="0.3">
      <c r="A972" s="726" t="s">
        <v>569</v>
      </c>
      <c r="B972" s="727" t="s">
        <v>7080</v>
      </c>
      <c r="C972" s="727" t="s">
        <v>5592</v>
      </c>
      <c r="D972" s="727" t="s">
        <v>5973</v>
      </c>
      <c r="E972" s="727" t="s">
        <v>5974</v>
      </c>
      <c r="F972" s="731">
        <v>11</v>
      </c>
      <c r="G972" s="731">
        <v>41529.22</v>
      </c>
      <c r="H972" s="731">
        <v>7.0691403164746571</v>
      </c>
      <c r="I972" s="731">
        <v>3775.3836363636365</v>
      </c>
      <c r="J972" s="731">
        <v>1.8</v>
      </c>
      <c r="K972" s="731">
        <v>5874.72</v>
      </c>
      <c r="L972" s="731">
        <v>1</v>
      </c>
      <c r="M972" s="731">
        <v>3263.7333333333336</v>
      </c>
      <c r="N972" s="731"/>
      <c r="O972" s="731"/>
      <c r="P972" s="745"/>
      <c r="Q972" s="732"/>
    </row>
    <row r="973" spans="1:17" ht="14.4" customHeight="1" x14ac:dyDescent="0.3">
      <c r="A973" s="726" t="s">
        <v>569</v>
      </c>
      <c r="B973" s="727" t="s">
        <v>7080</v>
      </c>
      <c r="C973" s="727" t="s">
        <v>5592</v>
      </c>
      <c r="D973" s="727" t="s">
        <v>5975</v>
      </c>
      <c r="E973" s="727" t="s">
        <v>5976</v>
      </c>
      <c r="F973" s="731"/>
      <c r="G973" s="731"/>
      <c r="H973" s="731"/>
      <c r="I973" s="731"/>
      <c r="J973" s="731"/>
      <c r="K973" s="731"/>
      <c r="L973" s="731"/>
      <c r="M973" s="731"/>
      <c r="N973" s="731">
        <v>3</v>
      </c>
      <c r="O973" s="731">
        <v>328.8</v>
      </c>
      <c r="P973" s="745"/>
      <c r="Q973" s="732">
        <v>109.60000000000001</v>
      </c>
    </row>
    <row r="974" spans="1:17" ht="14.4" customHeight="1" x14ac:dyDescent="0.3">
      <c r="A974" s="726" t="s">
        <v>569</v>
      </c>
      <c r="B974" s="727" t="s">
        <v>7080</v>
      </c>
      <c r="C974" s="727" t="s">
        <v>5592</v>
      </c>
      <c r="D974" s="727" t="s">
        <v>7092</v>
      </c>
      <c r="E974" s="727" t="s">
        <v>5976</v>
      </c>
      <c r="F974" s="731">
        <v>9</v>
      </c>
      <c r="G974" s="731">
        <v>1972.8</v>
      </c>
      <c r="H974" s="731"/>
      <c r="I974" s="731">
        <v>219.2</v>
      </c>
      <c r="J974" s="731"/>
      <c r="K974" s="731"/>
      <c r="L974" s="731"/>
      <c r="M974" s="731"/>
      <c r="N974" s="731"/>
      <c r="O974" s="731"/>
      <c r="P974" s="745"/>
      <c r="Q974" s="732"/>
    </row>
    <row r="975" spans="1:17" ht="14.4" customHeight="1" x14ac:dyDescent="0.3">
      <c r="A975" s="726" t="s">
        <v>569</v>
      </c>
      <c r="B975" s="727" t="s">
        <v>7080</v>
      </c>
      <c r="C975" s="727" t="s">
        <v>5592</v>
      </c>
      <c r="D975" s="727" t="s">
        <v>5977</v>
      </c>
      <c r="E975" s="727" t="s">
        <v>1091</v>
      </c>
      <c r="F975" s="731">
        <v>4.3</v>
      </c>
      <c r="G975" s="731">
        <v>3320.21</v>
      </c>
      <c r="H975" s="731">
        <v>2.3888637066776028</v>
      </c>
      <c r="I975" s="731">
        <v>772.14186046511634</v>
      </c>
      <c r="J975" s="731">
        <v>1.8</v>
      </c>
      <c r="K975" s="731">
        <v>1389.8700000000001</v>
      </c>
      <c r="L975" s="731">
        <v>1</v>
      </c>
      <c r="M975" s="731">
        <v>772.15000000000009</v>
      </c>
      <c r="N975" s="731">
        <v>0.6</v>
      </c>
      <c r="O975" s="731">
        <v>463.29</v>
      </c>
      <c r="P975" s="745">
        <v>0.33333333333333331</v>
      </c>
      <c r="Q975" s="732">
        <v>772.15000000000009</v>
      </c>
    </row>
    <row r="976" spans="1:17" ht="14.4" customHeight="1" x14ac:dyDescent="0.3">
      <c r="A976" s="726" t="s">
        <v>569</v>
      </c>
      <c r="B976" s="727" t="s">
        <v>7080</v>
      </c>
      <c r="C976" s="727" t="s">
        <v>5592</v>
      </c>
      <c r="D976" s="727" t="s">
        <v>5978</v>
      </c>
      <c r="E976" s="727" t="s">
        <v>5979</v>
      </c>
      <c r="F976" s="731">
        <v>3.6</v>
      </c>
      <c r="G976" s="731">
        <v>9182.4</v>
      </c>
      <c r="H976" s="731">
        <v>1.4999142430108054</v>
      </c>
      <c r="I976" s="731">
        <v>2550.6666666666665</v>
      </c>
      <c r="J976" s="731">
        <v>1.7999999999999998</v>
      </c>
      <c r="K976" s="731">
        <v>6121.95</v>
      </c>
      <c r="L976" s="731">
        <v>1</v>
      </c>
      <c r="M976" s="731">
        <v>3401.0833333333335</v>
      </c>
      <c r="N976" s="731"/>
      <c r="O976" s="731"/>
      <c r="P976" s="745"/>
      <c r="Q976" s="732"/>
    </row>
    <row r="977" spans="1:17" ht="14.4" customHeight="1" x14ac:dyDescent="0.3">
      <c r="A977" s="726" t="s">
        <v>569</v>
      </c>
      <c r="B977" s="727" t="s">
        <v>7080</v>
      </c>
      <c r="C977" s="727" t="s">
        <v>5592</v>
      </c>
      <c r="D977" s="727" t="s">
        <v>5978</v>
      </c>
      <c r="E977" s="727"/>
      <c r="F977" s="731"/>
      <c r="G977" s="731"/>
      <c r="H977" s="731"/>
      <c r="I977" s="731"/>
      <c r="J977" s="731">
        <v>1.92</v>
      </c>
      <c r="K977" s="731">
        <v>4897.28</v>
      </c>
      <c r="L977" s="731">
        <v>1</v>
      </c>
      <c r="M977" s="731">
        <v>2550.6666666666665</v>
      </c>
      <c r="N977" s="731"/>
      <c r="O977" s="731"/>
      <c r="P977" s="745"/>
      <c r="Q977" s="732"/>
    </row>
    <row r="978" spans="1:17" ht="14.4" customHeight="1" x14ac:dyDescent="0.3">
      <c r="A978" s="726" t="s">
        <v>569</v>
      </c>
      <c r="B978" s="727" t="s">
        <v>7080</v>
      </c>
      <c r="C978" s="727" t="s">
        <v>5592</v>
      </c>
      <c r="D978" s="727" t="s">
        <v>5980</v>
      </c>
      <c r="E978" s="727" t="s">
        <v>1664</v>
      </c>
      <c r="F978" s="731"/>
      <c r="G978" s="731"/>
      <c r="H978" s="731"/>
      <c r="I978" s="731"/>
      <c r="J978" s="731">
        <v>0.6</v>
      </c>
      <c r="K978" s="731">
        <v>257.25</v>
      </c>
      <c r="L978" s="731">
        <v>1</v>
      </c>
      <c r="M978" s="731">
        <v>428.75</v>
      </c>
      <c r="N978" s="731">
        <v>0.2</v>
      </c>
      <c r="O978" s="731">
        <v>76.52</v>
      </c>
      <c r="P978" s="745">
        <v>0.29745383867832847</v>
      </c>
      <c r="Q978" s="732">
        <v>382.59999999999997</v>
      </c>
    </row>
    <row r="979" spans="1:17" ht="14.4" customHeight="1" x14ac:dyDescent="0.3">
      <c r="A979" s="726" t="s">
        <v>569</v>
      </c>
      <c r="B979" s="727" t="s">
        <v>7080</v>
      </c>
      <c r="C979" s="727" t="s">
        <v>5592</v>
      </c>
      <c r="D979" s="727" t="s">
        <v>7093</v>
      </c>
      <c r="E979" s="727" t="s">
        <v>7094</v>
      </c>
      <c r="F979" s="731"/>
      <c r="G979" s="731"/>
      <c r="H979" s="731"/>
      <c r="I979" s="731"/>
      <c r="J979" s="731">
        <v>4</v>
      </c>
      <c r="K979" s="731">
        <v>12691.12</v>
      </c>
      <c r="L979" s="731">
        <v>1</v>
      </c>
      <c r="M979" s="731">
        <v>3172.78</v>
      </c>
      <c r="N979" s="731"/>
      <c r="O979" s="731"/>
      <c r="P979" s="745"/>
      <c r="Q979" s="732"/>
    </row>
    <row r="980" spans="1:17" ht="14.4" customHeight="1" x14ac:dyDescent="0.3">
      <c r="A980" s="726" t="s">
        <v>569</v>
      </c>
      <c r="B980" s="727" t="s">
        <v>7080</v>
      </c>
      <c r="C980" s="727" t="s">
        <v>5592</v>
      </c>
      <c r="D980" s="727" t="s">
        <v>7095</v>
      </c>
      <c r="E980" s="727" t="s">
        <v>1664</v>
      </c>
      <c r="F980" s="731"/>
      <c r="G980" s="731"/>
      <c r="H980" s="731"/>
      <c r="I980" s="731"/>
      <c r="J980" s="731"/>
      <c r="K980" s="731"/>
      <c r="L980" s="731"/>
      <c r="M980" s="731"/>
      <c r="N980" s="731">
        <v>0.5</v>
      </c>
      <c r="O980" s="731">
        <v>428.77</v>
      </c>
      <c r="P980" s="745"/>
      <c r="Q980" s="732">
        <v>857.54</v>
      </c>
    </row>
    <row r="981" spans="1:17" ht="14.4" customHeight="1" x14ac:dyDescent="0.3">
      <c r="A981" s="726" t="s">
        <v>569</v>
      </c>
      <c r="B981" s="727" t="s">
        <v>7080</v>
      </c>
      <c r="C981" s="727" t="s">
        <v>5592</v>
      </c>
      <c r="D981" s="727" t="s">
        <v>5981</v>
      </c>
      <c r="E981" s="727" t="s">
        <v>5982</v>
      </c>
      <c r="F981" s="731"/>
      <c r="G981" s="731"/>
      <c r="H981" s="731"/>
      <c r="I981" s="731"/>
      <c r="J981" s="731"/>
      <c r="K981" s="731"/>
      <c r="L981" s="731"/>
      <c r="M981" s="731"/>
      <c r="N981" s="731">
        <v>5.7</v>
      </c>
      <c r="O981" s="731">
        <v>14238.009999999998</v>
      </c>
      <c r="P981" s="745"/>
      <c r="Q981" s="732">
        <v>2497.8964912280699</v>
      </c>
    </row>
    <row r="982" spans="1:17" ht="14.4" customHeight="1" x14ac:dyDescent="0.3">
      <c r="A982" s="726" t="s">
        <v>569</v>
      </c>
      <c r="B982" s="727" t="s">
        <v>7080</v>
      </c>
      <c r="C982" s="727" t="s">
        <v>5592</v>
      </c>
      <c r="D982" s="727" t="s">
        <v>7096</v>
      </c>
      <c r="E982" s="727" t="s">
        <v>7097</v>
      </c>
      <c r="F982" s="731"/>
      <c r="G982" s="731"/>
      <c r="H982" s="731"/>
      <c r="I982" s="731"/>
      <c r="J982" s="731">
        <v>0.4</v>
      </c>
      <c r="K982" s="731">
        <v>315.92</v>
      </c>
      <c r="L982" s="731">
        <v>1</v>
      </c>
      <c r="M982" s="731">
        <v>789.8</v>
      </c>
      <c r="N982" s="731"/>
      <c r="O982" s="731"/>
      <c r="P982" s="745"/>
      <c r="Q982" s="732"/>
    </row>
    <row r="983" spans="1:17" ht="14.4" customHeight="1" x14ac:dyDescent="0.3">
      <c r="A983" s="726" t="s">
        <v>569</v>
      </c>
      <c r="B983" s="727" t="s">
        <v>7080</v>
      </c>
      <c r="C983" s="727" t="s">
        <v>5592</v>
      </c>
      <c r="D983" s="727" t="s">
        <v>5985</v>
      </c>
      <c r="E983" s="727" t="s">
        <v>5986</v>
      </c>
      <c r="F983" s="731"/>
      <c r="G983" s="731"/>
      <c r="H983" s="731"/>
      <c r="I983" s="731"/>
      <c r="J983" s="731"/>
      <c r="K983" s="731"/>
      <c r="L983" s="731"/>
      <c r="M983" s="731"/>
      <c r="N983" s="731">
        <v>3.8</v>
      </c>
      <c r="O983" s="731">
        <v>12402.19</v>
      </c>
      <c r="P983" s="745"/>
      <c r="Q983" s="732">
        <v>3263.734210526316</v>
      </c>
    </row>
    <row r="984" spans="1:17" ht="14.4" customHeight="1" x14ac:dyDescent="0.3">
      <c r="A984" s="726" t="s">
        <v>569</v>
      </c>
      <c r="B984" s="727" t="s">
        <v>7080</v>
      </c>
      <c r="C984" s="727" t="s">
        <v>5592</v>
      </c>
      <c r="D984" s="727" t="s">
        <v>5993</v>
      </c>
      <c r="E984" s="727" t="s">
        <v>1063</v>
      </c>
      <c r="F984" s="731"/>
      <c r="G984" s="731"/>
      <c r="H984" s="731"/>
      <c r="I984" s="731"/>
      <c r="J984" s="731"/>
      <c r="K984" s="731"/>
      <c r="L984" s="731"/>
      <c r="M984" s="731"/>
      <c r="N984" s="731">
        <v>0.5</v>
      </c>
      <c r="O984" s="731">
        <v>394.9</v>
      </c>
      <c r="P984" s="745"/>
      <c r="Q984" s="732">
        <v>789.8</v>
      </c>
    </row>
    <row r="985" spans="1:17" ht="14.4" customHeight="1" x14ac:dyDescent="0.3">
      <c r="A985" s="726" t="s">
        <v>569</v>
      </c>
      <c r="B985" s="727" t="s">
        <v>7080</v>
      </c>
      <c r="C985" s="727" t="s">
        <v>5592</v>
      </c>
      <c r="D985" s="727" t="s">
        <v>5993</v>
      </c>
      <c r="E985" s="727" t="s">
        <v>1649</v>
      </c>
      <c r="F985" s="731"/>
      <c r="G985" s="731"/>
      <c r="H985" s="731"/>
      <c r="I985" s="731"/>
      <c r="J985" s="731"/>
      <c r="K985" s="731"/>
      <c r="L985" s="731"/>
      <c r="M985" s="731"/>
      <c r="N985" s="731">
        <v>0.2</v>
      </c>
      <c r="O985" s="731">
        <v>157.96</v>
      </c>
      <c r="P985" s="745"/>
      <c r="Q985" s="732">
        <v>789.8</v>
      </c>
    </row>
    <row r="986" spans="1:17" ht="14.4" customHeight="1" x14ac:dyDescent="0.3">
      <c r="A986" s="726" t="s">
        <v>569</v>
      </c>
      <c r="B986" s="727" t="s">
        <v>7080</v>
      </c>
      <c r="C986" s="727" t="s">
        <v>5592</v>
      </c>
      <c r="D986" s="727" t="s">
        <v>7098</v>
      </c>
      <c r="E986" s="727" t="s">
        <v>7099</v>
      </c>
      <c r="F986" s="731"/>
      <c r="G986" s="731"/>
      <c r="H986" s="731"/>
      <c r="I986" s="731"/>
      <c r="J986" s="731">
        <v>4</v>
      </c>
      <c r="K986" s="731">
        <v>4239.12</v>
      </c>
      <c r="L986" s="731">
        <v>1</v>
      </c>
      <c r="M986" s="731">
        <v>1059.78</v>
      </c>
      <c r="N986" s="731"/>
      <c r="O986" s="731"/>
      <c r="P986" s="745"/>
      <c r="Q986" s="732"/>
    </row>
    <row r="987" spans="1:17" ht="14.4" customHeight="1" x14ac:dyDescent="0.3">
      <c r="A987" s="726" t="s">
        <v>569</v>
      </c>
      <c r="B987" s="727" t="s">
        <v>7080</v>
      </c>
      <c r="C987" s="727" t="s">
        <v>5592</v>
      </c>
      <c r="D987" s="727" t="s">
        <v>5994</v>
      </c>
      <c r="E987" s="727" t="s">
        <v>1635</v>
      </c>
      <c r="F987" s="731"/>
      <c r="G987" s="731"/>
      <c r="H987" s="731"/>
      <c r="I987" s="731"/>
      <c r="J987" s="731">
        <v>3</v>
      </c>
      <c r="K987" s="731">
        <v>9791.25</v>
      </c>
      <c r="L987" s="731">
        <v>1</v>
      </c>
      <c r="M987" s="731">
        <v>3263.75</v>
      </c>
      <c r="N987" s="731">
        <v>0.1</v>
      </c>
      <c r="O987" s="731">
        <v>326.37</v>
      </c>
      <c r="P987" s="745">
        <v>3.333282267330525E-2</v>
      </c>
      <c r="Q987" s="732">
        <v>3263.7</v>
      </c>
    </row>
    <row r="988" spans="1:17" ht="14.4" customHeight="1" x14ac:dyDescent="0.3">
      <c r="A988" s="726" t="s">
        <v>569</v>
      </c>
      <c r="B988" s="727" t="s">
        <v>7080</v>
      </c>
      <c r="C988" s="727" t="s">
        <v>5998</v>
      </c>
      <c r="D988" s="727" t="s">
        <v>5999</v>
      </c>
      <c r="E988" s="727" t="s">
        <v>6000</v>
      </c>
      <c r="F988" s="731">
        <v>1</v>
      </c>
      <c r="G988" s="731">
        <v>1215.8499999999999</v>
      </c>
      <c r="H988" s="731">
        <v>0.93031708138218083</v>
      </c>
      <c r="I988" s="731">
        <v>1215.8499999999999</v>
      </c>
      <c r="J988" s="731">
        <v>1</v>
      </c>
      <c r="K988" s="731">
        <v>1306.92</v>
      </c>
      <c r="L988" s="731">
        <v>1</v>
      </c>
      <c r="M988" s="731">
        <v>1306.92</v>
      </c>
      <c r="N988" s="731"/>
      <c r="O988" s="731"/>
      <c r="P988" s="745"/>
      <c r="Q988" s="732"/>
    </row>
    <row r="989" spans="1:17" ht="14.4" customHeight="1" x14ac:dyDescent="0.3">
      <c r="A989" s="726" t="s">
        <v>569</v>
      </c>
      <c r="B989" s="727" t="s">
        <v>7080</v>
      </c>
      <c r="C989" s="727" t="s">
        <v>5998</v>
      </c>
      <c r="D989" s="727" t="s">
        <v>6001</v>
      </c>
      <c r="E989" s="727" t="s">
        <v>6002</v>
      </c>
      <c r="F989" s="731">
        <v>340</v>
      </c>
      <c r="G989" s="731">
        <v>634297.19999999995</v>
      </c>
      <c r="H989" s="731">
        <v>0.86640537069344048</v>
      </c>
      <c r="I989" s="731">
        <v>1865.58</v>
      </c>
      <c r="J989" s="731">
        <v>365</v>
      </c>
      <c r="K989" s="731">
        <v>732102.11</v>
      </c>
      <c r="L989" s="731">
        <v>1</v>
      </c>
      <c r="M989" s="731">
        <v>2005.759205479452</v>
      </c>
      <c r="N989" s="731">
        <v>327</v>
      </c>
      <c r="O989" s="731">
        <v>703883.48999999987</v>
      </c>
      <c r="P989" s="745">
        <v>0.96145534944572131</v>
      </c>
      <c r="Q989" s="732">
        <v>2152.5488990825684</v>
      </c>
    </row>
    <row r="990" spans="1:17" ht="14.4" customHeight="1" x14ac:dyDescent="0.3">
      <c r="A990" s="726" t="s">
        <v>569</v>
      </c>
      <c r="B990" s="727" t="s">
        <v>7080</v>
      </c>
      <c r="C990" s="727" t="s">
        <v>5998</v>
      </c>
      <c r="D990" s="727" t="s">
        <v>6003</v>
      </c>
      <c r="E990" s="727" t="s">
        <v>6004</v>
      </c>
      <c r="F990" s="731">
        <v>5</v>
      </c>
      <c r="G990" s="731">
        <v>13107.91</v>
      </c>
      <c r="H990" s="731">
        <v>0.88604556528040279</v>
      </c>
      <c r="I990" s="731">
        <v>2621.5819999999999</v>
      </c>
      <c r="J990" s="731">
        <v>6</v>
      </c>
      <c r="K990" s="731">
        <v>14793.72</v>
      </c>
      <c r="L990" s="731">
        <v>1</v>
      </c>
      <c r="M990" s="731">
        <v>2465.62</v>
      </c>
      <c r="N990" s="731">
        <v>45</v>
      </c>
      <c r="O990" s="731">
        <v>118851.75000000001</v>
      </c>
      <c r="P990" s="745">
        <v>8.0339326416885015</v>
      </c>
      <c r="Q990" s="732">
        <v>2641.1500000000005</v>
      </c>
    </row>
    <row r="991" spans="1:17" ht="14.4" customHeight="1" x14ac:dyDescent="0.3">
      <c r="A991" s="726" t="s">
        <v>569</v>
      </c>
      <c r="B991" s="727" t="s">
        <v>7080</v>
      </c>
      <c r="C991" s="727" t="s">
        <v>5998</v>
      </c>
      <c r="D991" s="727" t="s">
        <v>7100</v>
      </c>
      <c r="E991" s="727" t="s">
        <v>6004</v>
      </c>
      <c r="F991" s="731">
        <v>1</v>
      </c>
      <c r="G991" s="731">
        <v>1614.05</v>
      </c>
      <c r="H991" s="731"/>
      <c r="I991" s="731">
        <v>1614.05</v>
      </c>
      <c r="J991" s="731"/>
      <c r="K991" s="731"/>
      <c r="L991" s="731"/>
      <c r="M991" s="731"/>
      <c r="N991" s="731"/>
      <c r="O991" s="731"/>
      <c r="P991" s="745"/>
      <c r="Q991" s="732"/>
    </row>
    <row r="992" spans="1:17" ht="14.4" customHeight="1" x14ac:dyDescent="0.3">
      <c r="A992" s="726" t="s">
        <v>569</v>
      </c>
      <c r="B992" s="727" t="s">
        <v>7080</v>
      </c>
      <c r="C992" s="727" t="s">
        <v>5998</v>
      </c>
      <c r="D992" s="727" t="s">
        <v>6005</v>
      </c>
      <c r="E992" s="727" t="s">
        <v>6006</v>
      </c>
      <c r="F992" s="731"/>
      <c r="G992" s="731"/>
      <c r="H992" s="731"/>
      <c r="I992" s="731"/>
      <c r="J992" s="731">
        <v>2</v>
      </c>
      <c r="K992" s="731">
        <v>4013.02</v>
      </c>
      <c r="L992" s="731">
        <v>1</v>
      </c>
      <c r="M992" s="731">
        <v>2006.51</v>
      </c>
      <c r="N992" s="731">
        <v>2</v>
      </c>
      <c r="O992" s="731">
        <v>4319.1400000000003</v>
      </c>
      <c r="P992" s="745">
        <v>1.076281703056551</v>
      </c>
      <c r="Q992" s="732">
        <v>2159.5700000000002</v>
      </c>
    </row>
    <row r="993" spans="1:17" ht="14.4" customHeight="1" x14ac:dyDescent="0.3">
      <c r="A993" s="726" t="s">
        <v>569</v>
      </c>
      <c r="B993" s="727" t="s">
        <v>7080</v>
      </c>
      <c r="C993" s="727" t="s">
        <v>5998</v>
      </c>
      <c r="D993" s="727" t="s">
        <v>6007</v>
      </c>
      <c r="E993" s="727" t="s">
        <v>6008</v>
      </c>
      <c r="F993" s="731"/>
      <c r="G993" s="731"/>
      <c r="H993" s="731"/>
      <c r="I993" s="731"/>
      <c r="J993" s="731">
        <v>2</v>
      </c>
      <c r="K993" s="731">
        <v>16584.18</v>
      </c>
      <c r="L993" s="731">
        <v>1</v>
      </c>
      <c r="M993" s="731">
        <v>8292.09</v>
      </c>
      <c r="N993" s="731">
        <v>2</v>
      </c>
      <c r="O993" s="731">
        <v>17804.72</v>
      </c>
      <c r="P993" s="745">
        <v>1.0735966445130238</v>
      </c>
      <c r="Q993" s="732">
        <v>8902.36</v>
      </c>
    </row>
    <row r="994" spans="1:17" ht="14.4" customHeight="1" x14ac:dyDescent="0.3">
      <c r="A994" s="726" t="s">
        <v>569</v>
      </c>
      <c r="B994" s="727" t="s">
        <v>7080</v>
      </c>
      <c r="C994" s="727" t="s">
        <v>5998</v>
      </c>
      <c r="D994" s="727" t="s">
        <v>6009</v>
      </c>
      <c r="E994" s="727" t="s">
        <v>6010</v>
      </c>
      <c r="F994" s="731"/>
      <c r="G994" s="731"/>
      <c r="H994" s="731"/>
      <c r="I994" s="731"/>
      <c r="J994" s="731"/>
      <c r="K994" s="731"/>
      <c r="L994" s="731"/>
      <c r="M994" s="731"/>
      <c r="N994" s="731">
        <v>4</v>
      </c>
      <c r="O994" s="731">
        <v>41236.6</v>
      </c>
      <c r="P994" s="745"/>
      <c r="Q994" s="732">
        <v>10309.15</v>
      </c>
    </row>
    <row r="995" spans="1:17" ht="14.4" customHeight="1" x14ac:dyDescent="0.3">
      <c r="A995" s="726" t="s">
        <v>569</v>
      </c>
      <c r="B995" s="727" t="s">
        <v>7080</v>
      </c>
      <c r="C995" s="727" t="s">
        <v>5998</v>
      </c>
      <c r="D995" s="727" t="s">
        <v>6011</v>
      </c>
      <c r="E995" s="727" t="s">
        <v>6012</v>
      </c>
      <c r="F995" s="731">
        <v>35</v>
      </c>
      <c r="G995" s="731">
        <v>32394.949999999997</v>
      </c>
      <c r="H995" s="731">
        <v>0.6095685952484623</v>
      </c>
      <c r="I995" s="731">
        <v>925.56999999999994</v>
      </c>
      <c r="J995" s="731">
        <v>50</v>
      </c>
      <c r="K995" s="731">
        <v>53144.060000000005</v>
      </c>
      <c r="L995" s="731">
        <v>1</v>
      </c>
      <c r="M995" s="731">
        <v>1062.8812</v>
      </c>
      <c r="N995" s="731">
        <v>38</v>
      </c>
      <c r="O995" s="731">
        <v>45298.280000000006</v>
      </c>
      <c r="P995" s="745">
        <v>0.85236769640859211</v>
      </c>
      <c r="Q995" s="732">
        <v>1192.0600000000002</v>
      </c>
    </row>
    <row r="996" spans="1:17" ht="14.4" customHeight="1" x14ac:dyDescent="0.3">
      <c r="A996" s="726" t="s">
        <v>569</v>
      </c>
      <c r="B996" s="727" t="s">
        <v>7080</v>
      </c>
      <c r="C996" s="727" t="s">
        <v>5998</v>
      </c>
      <c r="D996" s="727" t="s">
        <v>6013</v>
      </c>
      <c r="E996" s="727" t="s">
        <v>6014</v>
      </c>
      <c r="F996" s="731">
        <v>2</v>
      </c>
      <c r="G996" s="731">
        <v>477.36</v>
      </c>
      <c r="H996" s="731"/>
      <c r="I996" s="731">
        <v>238.68</v>
      </c>
      <c r="J996" s="731"/>
      <c r="K996" s="731"/>
      <c r="L996" s="731"/>
      <c r="M996" s="731"/>
      <c r="N996" s="731"/>
      <c r="O996" s="731"/>
      <c r="P996" s="745"/>
      <c r="Q996" s="732"/>
    </row>
    <row r="997" spans="1:17" ht="14.4" customHeight="1" x14ac:dyDescent="0.3">
      <c r="A997" s="726" t="s">
        <v>569</v>
      </c>
      <c r="B997" s="727" t="s">
        <v>7080</v>
      </c>
      <c r="C997" s="727" t="s">
        <v>5998</v>
      </c>
      <c r="D997" s="727" t="s">
        <v>7101</v>
      </c>
      <c r="E997" s="727" t="s">
        <v>7102</v>
      </c>
      <c r="F997" s="731"/>
      <c r="G997" s="731"/>
      <c r="H997" s="731"/>
      <c r="I997" s="731"/>
      <c r="J997" s="731"/>
      <c r="K997" s="731"/>
      <c r="L997" s="731"/>
      <c r="M997" s="731"/>
      <c r="N997" s="731">
        <v>1</v>
      </c>
      <c r="O997" s="731">
        <v>2641.15</v>
      </c>
      <c r="P997" s="745"/>
      <c r="Q997" s="732">
        <v>2641.15</v>
      </c>
    </row>
    <row r="998" spans="1:17" ht="14.4" customHeight="1" x14ac:dyDescent="0.3">
      <c r="A998" s="726" t="s">
        <v>569</v>
      </c>
      <c r="B998" s="727" t="s">
        <v>7080</v>
      </c>
      <c r="C998" s="727" t="s">
        <v>5764</v>
      </c>
      <c r="D998" s="727" t="s">
        <v>5765</v>
      </c>
      <c r="E998" s="727" t="s">
        <v>5766</v>
      </c>
      <c r="F998" s="731">
        <v>120</v>
      </c>
      <c r="G998" s="731">
        <v>39597.599999999999</v>
      </c>
      <c r="H998" s="731">
        <v>1.348314606741573</v>
      </c>
      <c r="I998" s="731">
        <v>329.97999999999996</v>
      </c>
      <c r="J998" s="731">
        <v>89</v>
      </c>
      <c r="K998" s="731">
        <v>29368.219999999998</v>
      </c>
      <c r="L998" s="731">
        <v>1</v>
      </c>
      <c r="M998" s="731">
        <v>329.97999999999996</v>
      </c>
      <c r="N998" s="731">
        <v>112</v>
      </c>
      <c r="O998" s="731">
        <v>36957.760000000002</v>
      </c>
      <c r="P998" s="745">
        <v>1.258426966292135</v>
      </c>
      <c r="Q998" s="732">
        <v>329.98</v>
      </c>
    </row>
    <row r="999" spans="1:17" ht="14.4" customHeight="1" x14ac:dyDescent="0.3">
      <c r="A999" s="726" t="s">
        <v>569</v>
      </c>
      <c r="B999" s="727" t="s">
        <v>7080</v>
      </c>
      <c r="C999" s="727" t="s">
        <v>5764</v>
      </c>
      <c r="D999" s="727" t="s">
        <v>5767</v>
      </c>
      <c r="E999" s="727" t="s">
        <v>5766</v>
      </c>
      <c r="F999" s="731">
        <v>44</v>
      </c>
      <c r="G999" s="731">
        <v>19070.04</v>
      </c>
      <c r="H999" s="731">
        <v>1.8333333333333335</v>
      </c>
      <c r="I999" s="731">
        <v>433.41</v>
      </c>
      <c r="J999" s="731">
        <v>24</v>
      </c>
      <c r="K999" s="731">
        <v>10401.84</v>
      </c>
      <c r="L999" s="731">
        <v>1</v>
      </c>
      <c r="M999" s="731">
        <v>433.41</v>
      </c>
      <c r="N999" s="731">
        <v>36</v>
      </c>
      <c r="O999" s="731">
        <v>15602.76</v>
      </c>
      <c r="P999" s="745">
        <v>1.5</v>
      </c>
      <c r="Q999" s="732">
        <v>433.41</v>
      </c>
    </row>
    <row r="1000" spans="1:17" ht="14.4" customHeight="1" x14ac:dyDescent="0.3">
      <c r="A1000" s="726" t="s">
        <v>569</v>
      </c>
      <c r="B1000" s="727" t="s">
        <v>7080</v>
      </c>
      <c r="C1000" s="727" t="s">
        <v>5764</v>
      </c>
      <c r="D1000" s="727" t="s">
        <v>6015</v>
      </c>
      <c r="E1000" s="727" t="s">
        <v>6016</v>
      </c>
      <c r="F1000" s="731">
        <v>18</v>
      </c>
      <c r="G1000" s="731">
        <v>25836.48</v>
      </c>
      <c r="H1000" s="731">
        <v>6</v>
      </c>
      <c r="I1000" s="731">
        <v>1435.36</v>
      </c>
      <c r="J1000" s="731">
        <v>3</v>
      </c>
      <c r="K1000" s="731">
        <v>4306.08</v>
      </c>
      <c r="L1000" s="731">
        <v>1</v>
      </c>
      <c r="M1000" s="731">
        <v>1435.36</v>
      </c>
      <c r="N1000" s="731">
        <v>10</v>
      </c>
      <c r="O1000" s="731">
        <v>14353.6</v>
      </c>
      <c r="P1000" s="745">
        <v>3.3333333333333335</v>
      </c>
      <c r="Q1000" s="732">
        <v>1435.3600000000001</v>
      </c>
    </row>
    <row r="1001" spans="1:17" ht="14.4" customHeight="1" x14ac:dyDescent="0.3">
      <c r="A1001" s="726" t="s">
        <v>569</v>
      </c>
      <c r="B1001" s="727" t="s">
        <v>7080</v>
      </c>
      <c r="C1001" s="727" t="s">
        <v>5764</v>
      </c>
      <c r="D1001" s="727" t="s">
        <v>6017</v>
      </c>
      <c r="E1001" s="727" t="s">
        <v>6016</v>
      </c>
      <c r="F1001" s="731">
        <v>2</v>
      </c>
      <c r="G1001" s="731">
        <v>3395.54</v>
      </c>
      <c r="H1001" s="731">
        <v>1</v>
      </c>
      <c r="I1001" s="731">
        <v>1697.77</v>
      </c>
      <c r="J1001" s="731">
        <v>2</v>
      </c>
      <c r="K1001" s="731">
        <v>3395.54</v>
      </c>
      <c r="L1001" s="731">
        <v>1</v>
      </c>
      <c r="M1001" s="731">
        <v>1697.77</v>
      </c>
      <c r="N1001" s="731">
        <v>1</v>
      </c>
      <c r="O1001" s="731">
        <v>1697.77</v>
      </c>
      <c r="P1001" s="745">
        <v>0.5</v>
      </c>
      <c r="Q1001" s="732">
        <v>1697.77</v>
      </c>
    </row>
    <row r="1002" spans="1:17" ht="14.4" customHeight="1" x14ac:dyDescent="0.3">
      <c r="A1002" s="726" t="s">
        <v>569</v>
      </c>
      <c r="B1002" s="727" t="s">
        <v>7080</v>
      </c>
      <c r="C1002" s="727" t="s">
        <v>5764</v>
      </c>
      <c r="D1002" s="727" t="s">
        <v>6020</v>
      </c>
      <c r="E1002" s="727" t="s">
        <v>6019</v>
      </c>
      <c r="F1002" s="731">
        <v>8</v>
      </c>
      <c r="G1002" s="731">
        <v>3779.84</v>
      </c>
      <c r="H1002" s="731">
        <v>1.1428571428571428</v>
      </c>
      <c r="I1002" s="731">
        <v>472.48</v>
      </c>
      <c r="J1002" s="731">
        <v>7</v>
      </c>
      <c r="K1002" s="731">
        <v>3307.36</v>
      </c>
      <c r="L1002" s="731">
        <v>1</v>
      </c>
      <c r="M1002" s="731">
        <v>472.48</v>
      </c>
      <c r="N1002" s="731"/>
      <c r="O1002" s="731"/>
      <c r="P1002" s="745"/>
      <c r="Q1002" s="732"/>
    </row>
    <row r="1003" spans="1:17" ht="14.4" customHeight="1" x14ac:dyDescent="0.3">
      <c r="A1003" s="726" t="s">
        <v>569</v>
      </c>
      <c r="B1003" s="727" t="s">
        <v>7080</v>
      </c>
      <c r="C1003" s="727" t="s">
        <v>5764</v>
      </c>
      <c r="D1003" s="727" t="s">
        <v>6022</v>
      </c>
      <c r="E1003" s="727" t="s">
        <v>6023</v>
      </c>
      <c r="F1003" s="731">
        <v>1</v>
      </c>
      <c r="G1003" s="731">
        <v>4312</v>
      </c>
      <c r="H1003" s="731"/>
      <c r="I1003" s="731">
        <v>4312</v>
      </c>
      <c r="J1003" s="731"/>
      <c r="K1003" s="731"/>
      <c r="L1003" s="731"/>
      <c r="M1003" s="731"/>
      <c r="N1003" s="731"/>
      <c r="O1003" s="731"/>
      <c r="P1003" s="745"/>
      <c r="Q1003" s="732"/>
    </row>
    <row r="1004" spans="1:17" ht="14.4" customHeight="1" x14ac:dyDescent="0.3">
      <c r="A1004" s="726" t="s">
        <v>569</v>
      </c>
      <c r="B1004" s="727" t="s">
        <v>7080</v>
      </c>
      <c r="C1004" s="727" t="s">
        <v>5764</v>
      </c>
      <c r="D1004" s="727" t="s">
        <v>6028</v>
      </c>
      <c r="E1004" s="727" t="s">
        <v>6029</v>
      </c>
      <c r="F1004" s="731">
        <v>2</v>
      </c>
      <c r="G1004" s="731">
        <v>1214.82</v>
      </c>
      <c r="H1004" s="731">
        <v>1</v>
      </c>
      <c r="I1004" s="731">
        <v>607.41</v>
      </c>
      <c r="J1004" s="731">
        <v>2</v>
      </c>
      <c r="K1004" s="731">
        <v>1214.82</v>
      </c>
      <c r="L1004" s="731">
        <v>1</v>
      </c>
      <c r="M1004" s="731">
        <v>607.41</v>
      </c>
      <c r="N1004" s="731"/>
      <c r="O1004" s="731"/>
      <c r="P1004" s="745"/>
      <c r="Q1004" s="732"/>
    </row>
    <row r="1005" spans="1:17" ht="14.4" customHeight="1" x14ac:dyDescent="0.3">
      <c r="A1005" s="726" t="s">
        <v>569</v>
      </c>
      <c r="B1005" s="727" t="s">
        <v>7080</v>
      </c>
      <c r="C1005" s="727" t="s">
        <v>5764</v>
      </c>
      <c r="D1005" s="727" t="s">
        <v>6032</v>
      </c>
      <c r="E1005" s="727" t="s">
        <v>6031</v>
      </c>
      <c r="F1005" s="731">
        <v>0.3</v>
      </c>
      <c r="G1005" s="731">
        <v>379.74</v>
      </c>
      <c r="H1005" s="731">
        <v>1</v>
      </c>
      <c r="I1005" s="731">
        <v>1265.8000000000002</v>
      </c>
      <c r="J1005" s="731">
        <v>0.3</v>
      </c>
      <c r="K1005" s="731">
        <v>379.74</v>
      </c>
      <c r="L1005" s="731">
        <v>1</v>
      </c>
      <c r="M1005" s="731">
        <v>1265.8000000000002</v>
      </c>
      <c r="N1005" s="731">
        <v>0.60000000000000009</v>
      </c>
      <c r="O1005" s="731">
        <v>759.48</v>
      </c>
      <c r="P1005" s="745">
        <v>2</v>
      </c>
      <c r="Q1005" s="732">
        <v>1265.8</v>
      </c>
    </row>
    <row r="1006" spans="1:17" ht="14.4" customHeight="1" x14ac:dyDescent="0.3">
      <c r="A1006" s="726" t="s">
        <v>569</v>
      </c>
      <c r="B1006" s="727" t="s">
        <v>7080</v>
      </c>
      <c r="C1006" s="727" t="s">
        <v>5764</v>
      </c>
      <c r="D1006" s="727" t="s">
        <v>6033</v>
      </c>
      <c r="E1006" s="727" t="s">
        <v>5773</v>
      </c>
      <c r="F1006" s="731">
        <v>7</v>
      </c>
      <c r="G1006" s="731">
        <v>609.34999999999991</v>
      </c>
      <c r="H1006" s="731">
        <v>0.30434782608695649</v>
      </c>
      <c r="I1006" s="731">
        <v>87.049999999999983</v>
      </c>
      <c r="J1006" s="731">
        <v>23</v>
      </c>
      <c r="K1006" s="731">
        <v>2002.15</v>
      </c>
      <c r="L1006" s="731">
        <v>1</v>
      </c>
      <c r="M1006" s="731">
        <v>87.05</v>
      </c>
      <c r="N1006" s="731">
        <v>14</v>
      </c>
      <c r="O1006" s="731">
        <v>1218.6999999999998</v>
      </c>
      <c r="P1006" s="745">
        <v>0.60869565217391297</v>
      </c>
      <c r="Q1006" s="732">
        <v>87.049999999999983</v>
      </c>
    </row>
    <row r="1007" spans="1:17" ht="14.4" customHeight="1" x14ac:dyDescent="0.3">
      <c r="A1007" s="726" t="s">
        <v>569</v>
      </c>
      <c r="B1007" s="727" t="s">
        <v>7080</v>
      </c>
      <c r="C1007" s="727" t="s">
        <v>5764</v>
      </c>
      <c r="D1007" s="727" t="s">
        <v>6034</v>
      </c>
      <c r="E1007" s="727" t="s">
        <v>5773</v>
      </c>
      <c r="F1007" s="731">
        <v>7</v>
      </c>
      <c r="G1007" s="731">
        <v>903.21</v>
      </c>
      <c r="H1007" s="731"/>
      <c r="I1007" s="731">
        <v>129.03</v>
      </c>
      <c r="J1007" s="731"/>
      <c r="K1007" s="731"/>
      <c r="L1007" s="731"/>
      <c r="M1007" s="731"/>
      <c r="N1007" s="731">
        <v>6</v>
      </c>
      <c r="O1007" s="731">
        <v>774.18</v>
      </c>
      <c r="P1007" s="745"/>
      <c r="Q1007" s="732">
        <v>129.03</v>
      </c>
    </row>
    <row r="1008" spans="1:17" ht="14.4" customHeight="1" x14ac:dyDescent="0.3">
      <c r="A1008" s="726" t="s">
        <v>569</v>
      </c>
      <c r="B1008" s="727" t="s">
        <v>7080</v>
      </c>
      <c r="C1008" s="727" t="s">
        <v>5764</v>
      </c>
      <c r="D1008" s="727" t="s">
        <v>6035</v>
      </c>
      <c r="E1008" s="727" t="s">
        <v>6036</v>
      </c>
      <c r="F1008" s="731"/>
      <c r="G1008" s="731"/>
      <c r="H1008" s="731"/>
      <c r="I1008" s="731"/>
      <c r="J1008" s="731">
        <v>4</v>
      </c>
      <c r="K1008" s="731">
        <v>3503.72</v>
      </c>
      <c r="L1008" s="731">
        <v>1</v>
      </c>
      <c r="M1008" s="731">
        <v>875.93</v>
      </c>
      <c r="N1008" s="731">
        <v>5</v>
      </c>
      <c r="O1008" s="731">
        <v>4379.6499999999996</v>
      </c>
      <c r="P1008" s="745">
        <v>1.25</v>
      </c>
      <c r="Q1008" s="732">
        <v>875.93</v>
      </c>
    </row>
    <row r="1009" spans="1:17" ht="14.4" customHeight="1" x14ac:dyDescent="0.3">
      <c r="A1009" s="726" t="s">
        <v>569</v>
      </c>
      <c r="B1009" s="727" t="s">
        <v>7080</v>
      </c>
      <c r="C1009" s="727" t="s">
        <v>5764</v>
      </c>
      <c r="D1009" s="727" t="s">
        <v>6037</v>
      </c>
      <c r="E1009" s="727" t="s">
        <v>6038</v>
      </c>
      <c r="F1009" s="731">
        <v>3</v>
      </c>
      <c r="G1009" s="731">
        <v>1534.35</v>
      </c>
      <c r="H1009" s="731"/>
      <c r="I1009" s="731">
        <v>511.45</v>
      </c>
      <c r="J1009" s="731"/>
      <c r="K1009" s="731"/>
      <c r="L1009" s="731"/>
      <c r="M1009" s="731"/>
      <c r="N1009" s="731">
        <v>1</v>
      </c>
      <c r="O1009" s="731">
        <v>511.45</v>
      </c>
      <c r="P1009" s="745"/>
      <c r="Q1009" s="732">
        <v>511.45</v>
      </c>
    </row>
    <row r="1010" spans="1:17" ht="14.4" customHeight="1" x14ac:dyDescent="0.3">
      <c r="A1010" s="726" t="s">
        <v>569</v>
      </c>
      <c r="B1010" s="727" t="s">
        <v>7080</v>
      </c>
      <c r="C1010" s="727" t="s">
        <v>5764</v>
      </c>
      <c r="D1010" s="727" t="s">
        <v>6039</v>
      </c>
      <c r="E1010" s="727" t="s">
        <v>6040</v>
      </c>
      <c r="F1010" s="731">
        <v>3</v>
      </c>
      <c r="G1010" s="731">
        <v>2888.29</v>
      </c>
      <c r="H1010" s="731"/>
      <c r="I1010" s="731">
        <v>962.76333333333332</v>
      </c>
      <c r="J1010" s="731"/>
      <c r="K1010" s="731"/>
      <c r="L1010" s="731"/>
      <c r="M1010" s="731"/>
      <c r="N1010" s="731"/>
      <c r="O1010" s="731"/>
      <c r="P1010" s="745"/>
      <c r="Q1010" s="732"/>
    </row>
    <row r="1011" spans="1:17" ht="14.4" customHeight="1" x14ac:dyDescent="0.3">
      <c r="A1011" s="726" t="s">
        <v>569</v>
      </c>
      <c r="B1011" s="727" t="s">
        <v>7080</v>
      </c>
      <c r="C1011" s="727" t="s">
        <v>5764</v>
      </c>
      <c r="D1011" s="727" t="s">
        <v>6041</v>
      </c>
      <c r="E1011" s="727" t="s">
        <v>5769</v>
      </c>
      <c r="F1011" s="731">
        <v>0.1</v>
      </c>
      <c r="G1011" s="731">
        <v>11.46</v>
      </c>
      <c r="H1011" s="731">
        <v>1</v>
      </c>
      <c r="I1011" s="731">
        <v>114.60000000000001</v>
      </c>
      <c r="J1011" s="731">
        <v>0.1</v>
      </c>
      <c r="K1011" s="731">
        <v>11.46</v>
      </c>
      <c r="L1011" s="731">
        <v>1</v>
      </c>
      <c r="M1011" s="731">
        <v>114.60000000000001</v>
      </c>
      <c r="N1011" s="731">
        <v>0.2</v>
      </c>
      <c r="O1011" s="731">
        <v>22.92</v>
      </c>
      <c r="P1011" s="745">
        <v>2</v>
      </c>
      <c r="Q1011" s="732">
        <v>114.60000000000001</v>
      </c>
    </row>
    <row r="1012" spans="1:17" ht="14.4" customHeight="1" x14ac:dyDescent="0.3">
      <c r="A1012" s="726" t="s">
        <v>569</v>
      </c>
      <c r="B1012" s="727" t="s">
        <v>7080</v>
      </c>
      <c r="C1012" s="727" t="s">
        <v>5764</v>
      </c>
      <c r="D1012" s="727" t="s">
        <v>6042</v>
      </c>
      <c r="E1012" s="727" t="s">
        <v>5769</v>
      </c>
      <c r="F1012" s="731">
        <v>0.2</v>
      </c>
      <c r="G1012" s="731">
        <v>27.58</v>
      </c>
      <c r="H1012" s="731">
        <v>2</v>
      </c>
      <c r="I1012" s="731">
        <v>137.89999999999998</v>
      </c>
      <c r="J1012" s="731">
        <v>0.1</v>
      </c>
      <c r="K1012" s="731">
        <v>13.79</v>
      </c>
      <c r="L1012" s="731">
        <v>1</v>
      </c>
      <c r="M1012" s="731">
        <v>137.89999999999998</v>
      </c>
      <c r="N1012" s="731">
        <v>0.1</v>
      </c>
      <c r="O1012" s="731">
        <v>13.79</v>
      </c>
      <c r="P1012" s="745">
        <v>1</v>
      </c>
      <c r="Q1012" s="732">
        <v>137.89999999999998</v>
      </c>
    </row>
    <row r="1013" spans="1:17" ht="14.4" customHeight="1" x14ac:dyDescent="0.3">
      <c r="A1013" s="726" t="s">
        <v>569</v>
      </c>
      <c r="B1013" s="727" t="s">
        <v>7080</v>
      </c>
      <c r="C1013" s="727" t="s">
        <v>5764</v>
      </c>
      <c r="D1013" s="727" t="s">
        <v>5768</v>
      </c>
      <c r="E1013" s="727" t="s">
        <v>5769</v>
      </c>
      <c r="F1013" s="731">
        <v>6.8000000000000007</v>
      </c>
      <c r="G1013" s="731">
        <v>4281.1200000000008</v>
      </c>
      <c r="H1013" s="731">
        <v>2.2666539597827127</v>
      </c>
      <c r="I1013" s="731">
        <v>629.57647058823534</v>
      </c>
      <c r="J1013" s="731">
        <v>3</v>
      </c>
      <c r="K1013" s="731">
        <v>1888.74</v>
      </c>
      <c r="L1013" s="731">
        <v>1</v>
      </c>
      <c r="M1013" s="731">
        <v>629.58000000000004</v>
      </c>
      <c r="N1013" s="731">
        <v>8.3000000000000007</v>
      </c>
      <c r="O1013" s="731">
        <v>5225.5199999999995</v>
      </c>
      <c r="P1013" s="745">
        <v>2.7666698433876551</v>
      </c>
      <c r="Q1013" s="732">
        <v>629.58072289156621</v>
      </c>
    </row>
    <row r="1014" spans="1:17" ht="14.4" customHeight="1" x14ac:dyDescent="0.3">
      <c r="A1014" s="726" t="s">
        <v>569</v>
      </c>
      <c r="B1014" s="727" t="s">
        <v>7080</v>
      </c>
      <c r="C1014" s="727" t="s">
        <v>5764</v>
      </c>
      <c r="D1014" s="727" t="s">
        <v>6043</v>
      </c>
      <c r="E1014" s="727" t="s">
        <v>6044</v>
      </c>
      <c r="F1014" s="731">
        <v>1</v>
      </c>
      <c r="G1014" s="731">
        <v>1169.8499999999999</v>
      </c>
      <c r="H1014" s="731">
        <v>0.5</v>
      </c>
      <c r="I1014" s="731">
        <v>1169.8499999999999</v>
      </c>
      <c r="J1014" s="731">
        <v>2</v>
      </c>
      <c r="K1014" s="731">
        <v>2339.6999999999998</v>
      </c>
      <c r="L1014" s="731">
        <v>1</v>
      </c>
      <c r="M1014" s="731">
        <v>1169.8499999999999</v>
      </c>
      <c r="N1014" s="731"/>
      <c r="O1014" s="731"/>
      <c r="P1014" s="745"/>
      <c r="Q1014" s="732"/>
    </row>
    <row r="1015" spans="1:17" ht="14.4" customHeight="1" x14ac:dyDescent="0.3">
      <c r="A1015" s="726" t="s">
        <v>569</v>
      </c>
      <c r="B1015" s="727" t="s">
        <v>7080</v>
      </c>
      <c r="C1015" s="727" t="s">
        <v>5764</v>
      </c>
      <c r="D1015" s="727" t="s">
        <v>5770</v>
      </c>
      <c r="E1015" s="727" t="s">
        <v>5771</v>
      </c>
      <c r="F1015" s="731">
        <v>2</v>
      </c>
      <c r="G1015" s="731">
        <v>4223.6000000000004</v>
      </c>
      <c r="H1015" s="731">
        <v>2</v>
      </c>
      <c r="I1015" s="731">
        <v>2111.8000000000002</v>
      </c>
      <c r="J1015" s="731">
        <v>1</v>
      </c>
      <c r="K1015" s="731">
        <v>2111.8000000000002</v>
      </c>
      <c r="L1015" s="731">
        <v>1</v>
      </c>
      <c r="M1015" s="731">
        <v>2111.8000000000002</v>
      </c>
      <c r="N1015" s="731">
        <v>5</v>
      </c>
      <c r="O1015" s="731">
        <v>10559</v>
      </c>
      <c r="P1015" s="745">
        <v>5</v>
      </c>
      <c r="Q1015" s="732">
        <v>2111.8000000000002</v>
      </c>
    </row>
    <row r="1016" spans="1:17" ht="14.4" customHeight="1" x14ac:dyDescent="0.3">
      <c r="A1016" s="726" t="s">
        <v>569</v>
      </c>
      <c r="B1016" s="727" t="s">
        <v>7080</v>
      </c>
      <c r="C1016" s="727" t="s">
        <v>5764</v>
      </c>
      <c r="D1016" s="727" t="s">
        <v>6046</v>
      </c>
      <c r="E1016" s="727" t="s">
        <v>6047</v>
      </c>
      <c r="F1016" s="731">
        <v>3</v>
      </c>
      <c r="G1016" s="731">
        <v>3102.87</v>
      </c>
      <c r="H1016" s="731">
        <v>0.75</v>
      </c>
      <c r="I1016" s="731">
        <v>1034.29</v>
      </c>
      <c r="J1016" s="731">
        <v>4</v>
      </c>
      <c r="K1016" s="731">
        <v>4137.16</v>
      </c>
      <c r="L1016" s="731">
        <v>1</v>
      </c>
      <c r="M1016" s="731">
        <v>1034.29</v>
      </c>
      <c r="N1016" s="731">
        <v>5</v>
      </c>
      <c r="O1016" s="731">
        <v>5171.45</v>
      </c>
      <c r="P1016" s="745">
        <v>1.25</v>
      </c>
      <c r="Q1016" s="732">
        <v>1034.29</v>
      </c>
    </row>
    <row r="1017" spans="1:17" ht="14.4" customHeight="1" x14ac:dyDescent="0.3">
      <c r="A1017" s="726" t="s">
        <v>569</v>
      </c>
      <c r="B1017" s="727" t="s">
        <v>7080</v>
      </c>
      <c r="C1017" s="727" t="s">
        <v>5764</v>
      </c>
      <c r="D1017" s="727" t="s">
        <v>6048</v>
      </c>
      <c r="E1017" s="727" t="s">
        <v>6047</v>
      </c>
      <c r="F1017" s="731">
        <v>9</v>
      </c>
      <c r="G1017" s="731">
        <v>9896.2199999999993</v>
      </c>
      <c r="H1017" s="731">
        <v>0.52941176470588225</v>
      </c>
      <c r="I1017" s="731">
        <v>1099.58</v>
      </c>
      <c r="J1017" s="731">
        <v>17</v>
      </c>
      <c r="K1017" s="731">
        <v>18692.86</v>
      </c>
      <c r="L1017" s="731">
        <v>1</v>
      </c>
      <c r="M1017" s="731">
        <v>1099.58</v>
      </c>
      <c r="N1017" s="731">
        <v>6</v>
      </c>
      <c r="O1017" s="731">
        <v>6597.48</v>
      </c>
      <c r="P1017" s="745">
        <v>0.3529411764705882</v>
      </c>
      <c r="Q1017" s="732">
        <v>1099.58</v>
      </c>
    </row>
    <row r="1018" spans="1:17" ht="14.4" customHeight="1" x14ac:dyDescent="0.3">
      <c r="A1018" s="726" t="s">
        <v>569</v>
      </c>
      <c r="B1018" s="727" t="s">
        <v>7080</v>
      </c>
      <c r="C1018" s="727" t="s">
        <v>5764</v>
      </c>
      <c r="D1018" s="727" t="s">
        <v>6049</v>
      </c>
      <c r="E1018" s="727" t="s">
        <v>6047</v>
      </c>
      <c r="F1018" s="731">
        <v>3</v>
      </c>
      <c r="G1018" s="731">
        <v>3541.26</v>
      </c>
      <c r="H1018" s="731">
        <v>0.19999999999999998</v>
      </c>
      <c r="I1018" s="731">
        <v>1180.42</v>
      </c>
      <c r="J1018" s="731">
        <v>15</v>
      </c>
      <c r="K1018" s="731">
        <v>17706.300000000003</v>
      </c>
      <c r="L1018" s="731">
        <v>1</v>
      </c>
      <c r="M1018" s="731">
        <v>1180.4200000000003</v>
      </c>
      <c r="N1018" s="731">
        <v>14</v>
      </c>
      <c r="O1018" s="731">
        <v>16525.88</v>
      </c>
      <c r="P1018" s="745">
        <v>0.93333333333333324</v>
      </c>
      <c r="Q1018" s="732">
        <v>1180.42</v>
      </c>
    </row>
    <row r="1019" spans="1:17" ht="14.4" customHeight="1" x14ac:dyDescent="0.3">
      <c r="A1019" s="726" t="s">
        <v>569</v>
      </c>
      <c r="B1019" s="727" t="s">
        <v>7080</v>
      </c>
      <c r="C1019" s="727" t="s">
        <v>5764</v>
      </c>
      <c r="D1019" s="727" t="s">
        <v>6050</v>
      </c>
      <c r="E1019" s="727" t="s">
        <v>6047</v>
      </c>
      <c r="F1019" s="731">
        <v>5</v>
      </c>
      <c r="G1019" s="731">
        <v>6238.9</v>
      </c>
      <c r="H1019" s="731">
        <v>0.2</v>
      </c>
      <c r="I1019" s="731">
        <v>1247.78</v>
      </c>
      <c r="J1019" s="731">
        <v>25</v>
      </c>
      <c r="K1019" s="731">
        <v>31194.499999999996</v>
      </c>
      <c r="L1019" s="731">
        <v>1</v>
      </c>
      <c r="M1019" s="731">
        <v>1247.7799999999997</v>
      </c>
      <c r="N1019" s="731">
        <v>10</v>
      </c>
      <c r="O1019" s="731">
        <v>12477.8</v>
      </c>
      <c r="P1019" s="745">
        <v>0.4</v>
      </c>
      <c r="Q1019" s="732">
        <v>1247.78</v>
      </c>
    </row>
    <row r="1020" spans="1:17" ht="14.4" customHeight="1" x14ac:dyDescent="0.3">
      <c r="A1020" s="726" t="s">
        <v>569</v>
      </c>
      <c r="B1020" s="727" t="s">
        <v>7080</v>
      </c>
      <c r="C1020" s="727" t="s">
        <v>5764</v>
      </c>
      <c r="D1020" s="727" t="s">
        <v>6051</v>
      </c>
      <c r="E1020" s="727" t="s">
        <v>6047</v>
      </c>
      <c r="F1020" s="731">
        <v>2</v>
      </c>
      <c r="G1020" s="731">
        <v>2752.58</v>
      </c>
      <c r="H1020" s="731"/>
      <c r="I1020" s="731">
        <v>1376.29</v>
      </c>
      <c r="J1020" s="731"/>
      <c r="K1020" s="731"/>
      <c r="L1020" s="731"/>
      <c r="M1020" s="731"/>
      <c r="N1020" s="731">
        <v>2</v>
      </c>
      <c r="O1020" s="731">
        <v>2752.58</v>
      </c>
      <c r="P1020" s="745"/>
      <c r="Q1020" s="732">
        <v>1376.29</v>
      </c>
    </row>
    <row r="1021" spans="1:17" ht="14.4" customHeight="1" x14ac:dyDescent="0.3">
      <c r="A1021" s="726" t="s">
        <v>569</v>
      </c>
      <c r="B1021" s="727" t="s">
        <v>7080</v>
      </c>
      <c r="C1021" s="727" t="s">
        <v>5764</v>
      </c>
      <c r="D1021" s="727" t="s">
        <v>6052</v>
      </c>
      <c r="E1021" s="727" t="s">
        <v>6053</v>
      </c>
      <c r="F1021" s="731">
        <v>1</v>
      </c>
      <c r="G1021" s="731">
        <v>10625.84</v>
      </c>
      <c r="H1021" s="731">
        <v>0.33333333333333331</v>
      </c>
      <c r="I1021" s="731">
        <v>10625.84</v>
      </c>
      <c r="J1021" s="731">
        <v>3</v>
      </c>
      <c r="K1021" s="731">
        <v>31877.52</v>
      </c>
      <c r="L1021" s="731">
        <v>1</v>
      </c>
      <c r="M1021" s="731">
        <v>10625.84</v>
      </c>
      <c r="N1021" s="731"/>
      <c r="O1021" s="731"/>
      <c r="P1021" s="745"/>
      <c r="Q1021" s="732"/>
    </row>
    <row r="1022" spans="1:17" ht="14.4" customHeight="1" x14ac:dyDescent="0.3">
      <c r="A1022" s="726" t="s">
        <v>569</v>
      </c>
      <c r="B1022" s="727" t="s">
        <v>7080</v>
      </c>
      <c r="C1022" s="727" t="s">
        <v>5764</v>
      </c>
      <c r="D1022" s="727" t="s">
        <v>6056</v>
      </c>
      <c r="E1022" s="727" t="s">
        <v>6057</v>
      </c>
      <c r="F1022" s="731"/>
      <c r="G1022" s="731"/>
      <c r="H1022" s="731"/>
      <c r="I1022" s="731"/>
      <c r="J1022" s="731">
        <v>4</v>
      </c>
      <c r="K1022" s="731">
        <v>10258</v>
      </c>
      <c r="L1022" s="731">
        <v>1</v>
      </c>
      <c r="M1022" s="731">
        <v>2564.5</v>
      </c>
      <c r="N1022" s="731"/>
      <c r="O1022" s="731"/>
      <c r="P1022" s="745"/>
      <c r="Q1022" s="732"/>
    </row>
    <row r="1023" spans="1:17" ht="14.4" customHeight="1" x14ac:dyDescent="0.3">
      <c r="A1023" s="726" t="s">
        <v>569</v>
      </c>
      <c r="B1023" s="727" t="s">
        <v>7080</v>
      </c>
      <c r="C1023" s="727" t="s">
        <v>5764</v>
      </c>
      <c r="D1023" s="727" t="s">
        <v>6058</v>
      </c>
      <c r="E1023" s="727" t="s">
        <v>6059</v>
      </c>
      <c r="F1023" s="731"/>
      <c r="G1023" s="731"/>
      <c r="H1023" s="731"/>
      <c r="I1023" s="731"/>
      <c r="J1023" s="731">
        <v>2</v>
      </c>
      <c r="K1023" s="731">
        <v>3887.8</v>
      </c>
      <c r="L1023" s="731">
        <v>1</v>
      </c>
      <c r="M1023" s="731">
        <v>1943.9</v>
      </c>
      <c r="N1023" s="731">
        <v>2</v>
      </c>
      <c r="O1023" s="731">
        <v>3887.8</v>
      </c>
      <c r="P1023" s="745">
        <v>1</v>
      </c>
      <c r="Q1023" s="732">
        <v>1943.9</v>
      </c>
    </row>
    <row r="1024" spans="1:17" ht="14.4" customHeight="1" x14ac:dyDescent="0.3">
      <c r="A1024" s="726" t="s">
        <v>569</v>
      </c>
      <c r="B1024" s="727" t="s">
        <v>7080</v>
      </c>
      <c r="C1024" s="727" t="s">
        <v>5764</v>
      </c>
      <c r="D1024" s="727" t="s">
        <v>6060</v>
      </c>
      <c r="E1024" s="727" t="s">
        <v>6059</v>
      </c>
      <c r="F1024" s="731"/>
      <c r="G1024" s="731"/>
      <c r="H1024" s="731"/>
      <c r="I1024" s="731"/>
      <c r="J1024" s="731">
        <v>2</v>
      </c>
      <c r="K1024" s="731">
        <v>3887.8</v>
      </c>
      <c r="L1024" s="731">
        <v>1</v>
      </c>
      <c r="M1024" s="731">
        <v>1943.9</v>
      </c>
      <c r="N1024" s="731">
        <v>2</v>
      </c>
      <c r="O1024" s="731">
        <v>3887.8</v>
      </c>
      <c r="P1024" s="745">
        <v>1</v>
      </c>
      <c r="Q1024" s="732">
        <v>1943.9</v>
      </c>
    </row>
    <row r="1025" spans="1:17" ht="14.4" customHeight="1" x14ac:dyDescent="0.3">
      <c r="A1025" s="726" t="s">
        <v>569</v>
      </c>
      <c r="B1025" s="727" t="s">
        <v>7080</v>
      </c>
      <c r="C1025" s="727" t="s">
        <v>5764</v>
      </c>
      <c r="D1025" s="727" t="s">
        <v>6061</v>
      </c>
      <c r="E1025" s="727" t="s">
        <v>6062</v>
      </c>
      <c r="F1025" s="731"/>
      <c r="G1025" s="731"/>
      <c r="H1025" s="731"/>
      <c r="I1025" s="731"/>
      <c r="J1025" s="731"/>
      <c r="K1025" s="731"/>
      <c r="L1025" s="731"/>
      <c r="M1025" s="731"/>
      <c r="N1025" s="731">
        <v>9</v>
      </c>
      <c r="O1025" s="731">
        <v>34992</v>
      </c>
      <c r="P1025" s="745"/>
      <c r="Q1025" s="732">
        <v>3888</v>
      </c>
    </row>
    <row r="1026" spans="1:17" ht="14.4" customHeight="1" x14ac:dyDescent="0.3">
      <c r="A1026" s="726" t="s">
        <v>569</v>
      </c>
      <c r="B1026" s="727" t="s">
        <v>7080</v>
      </c>
      <c r="C1026" s="727" t="s">
        <v>5764</v>
      </c>
      <c r="D1026" s="727" t="s">
        <v>6063</v>
      </c>
      <c r="E1026" s="727" t="s">
        <v>6064</v>
      </c>
      <c r="F1026" s="731">
        <v>11</v>
      </c>
      <c r="G1026" s="731">
        <v>5494.83</v>
      </c>
      <c r="H1026" s="731">
        <v>2.2000000000000002</v>
      </c>
      <c r="I1026" s="731">
        <v>499.53</v>
      </c>
      <c r="J1026" s="731">
        <v>5</v>
      </c>
      <c r="K1026" s="731">
        <v>2497.6499999999996</v>
      </c>
      <c r="L1026" s="731">
        <v>1</v>
      </c>
      <c r="M1026" s="731">
        <v>499.52999999999992</v>
      </c>
      <c r="N1026" s="731">
        <v>15</v>
      </c>
      <c r="O1026" s="731">
        <v>7492.95</v>
      </c>
      <c r="P1026" s="745">
        <v>3.0000000000000004</v>
      </c>
      <c r="Q1026" s="732">
        <v>499.53</v>
      </c>
    </row>
    <row r="1027" spans="1:17" ht="14.4" customHeight="1" x14ac:dyDescent="0.3">
      <c r="A1027" s="726" t="s">
        <v>569</v>
      </c>
      <c r="B1027" s="727" t="s">
        <v>7080</v>
      </c>
      <c r="C1027" s="727" t="s">
        <v>5764</v>
      </c>
      <c r="D1027" s="727" t="s">
        <v>6065</v>
      </c>
      <c r="E1027" s="727" t="s">
        <v>6064</v>
      </c>
      <c r="F1027" s="731">
        <v>8</v>
      </c>
      <c r="G1027" s="731">
        <v>3415.84</v>
      </c>
      <c r="H1027" s="731">
        <v>0.61538461538461542</v>
      </c>
      <c r="I1027" s="731">
        <v>426.98</v>
      </c>
      <c r="J1027" s="731">
        <v>13</v>
      </c>
      <c r="K1027" s="731">
        <v>5550.74</v>
      </c>
      <c r="L1027" s="731">
        <v>1</v>
      </c>
      <c r="M1027" s="731">
        <v>426.97999999999996</v>
      </c>
      <c r="N1027" s="731">
        <v>11</v>
      </c>
      <c r="O1027" s="731">
        <v>4696.7800000000007</v>
      </c>
      <c r="P1027" s="745">
        <v>0.84615384615384626</v>
      </c>
      <c r="Q1027" s="732">
        <v>426.98000000000008</v>
      </c>
    </row>
    <row r="1028" spans="1:17" ht="14.4" customHeight="1" x14ac:dyDescent="0.3">
      <c r="A1028" s="726" t="s">
        <v>569</v>
      </c>
      <c r="B1028" s="727" t="s">
        <v>7080</v>
      </c>
      <c r="C1028" s="727" t="s">
        <v>5764</v>
      </c>
      <c r="D1028" s="727" t="s">
        <v>6066</v>
      </c>
      <c r="E1028" s="727" t="s">
        <v>6067</v>
      </c>
      <c r="F1028" s="731">
        <v>3</v>
      </c>
      <c r="G1028" s="731">
        <v>28973.61</v>
      </c>
      <c r="H1028" s="731">
        <v>3</v>
      </c>
      <c r="I1028" s="731">
        <v>9657.8700000000008</v>
      </c>
      <c r="J1028" s="731">
        <v>1</v>
      </c>
      <c r="K1028" s="731">
        <v>9657.8700000000008</v>
      </c>
      <c r="L1028" s="731">
        <v>1</v>
      </c>
      <c r="M1028" s="731">
        <v>9657.8700000000008</v>
      </c>
      <c r="N1028" s="731">
        <v>5</v>
      </c>
      <c r="O1028" s="731">
        <v>48289.350000000006</v>
      </c>
      <c r="P1028" s="745">
        <v>5</v>
      </c>
      <c r="Q1028" s="732">
        <v>9657.8700000000008</v>
      </c>
    </row>
    <row r="1029" spans="1:17" ht="14.4" customHeight="1" x14ac:dyDescent="0.3">
      <c r="A1029" s="726" t="s">
        <v>569</v>
      </c>
      <c r="B1029" s="727" t="s">
        <v>7080</v>
      </c>
      <c r="C1029" s="727" t="s">
        <v>5764</v>
      </c>
      <c r="D1029" s="727" t="s">
        <v>6068</v>
      </c>
      <c r="E1029" s="727" t="s">
        <v>5773</v>
      </c>
      <c r="F1029" s="731">
        <v>29</v>
      </c>
      <c r="G1029" s="731">
        <v>2001.58</v>
      </c>
      <c r="H1029" s="731">
        <v>0.78378378378378366</v>
      </c>
      <c r="I1029" s="731">
        <v>69.02</v>
      </c>
      <c r="J1029" s="731">
        <v>37</v>
      </c>
      <c r="K1029" s="731">
        <v>2553.7400000000002</v>
      </c>
      <c r="L1029" s="731">
        <v>1</v>
      </c>
      <c r="M1029" s="731">
        <v>69.02000000000001</v>
      </c>
      <c r="N1029" s="731">
        <v>28</v>
      </c>
      <c r="O1029" s="731">
        <v>1932.56</v>
      </c>
      <c r="P1029" s="745">
        <v>0.75675675675675669</v>
      </c>
      <c r="Q1029" s="732">
        <v>69.02</v>
      </c>
    </row>
    <row r="1030" spans="1:17" ht="14.4" customHeight="1" x14ac:dyDescent="0.3">
      <c r="A1030" s="726" t="s">
        <v>569</v>
      </c>
      <c r="B1030" s="727" t="s">
        <v>7080</v>
      </c>
      <c r="C1030" s="727" t="s">
        <v>5764</v>
      </c>
      <c r="D1030" s="727" t="s">
        <v>6069</v>
      </c>
      <c r="E1030" s="727" t="s">
        <v>5773</v>
      </c>
      <c r="F1030" s="731">
        <v>18</v>
      </c>
      <c r="G1030" s="731">
        <v>1529.64</v>
      </c>
      <c r="H1030" s="731">
        <v>1.3846153846153848</v>
      </c>
      <c r="I1030" s="731">
        <v>84.98</v>
      </c>
      <c r="J1030" s="731">
        <v>13</v>
      </c>
      <c r="K1030" s="731">
        <v>1104.74</v>
      </c>
      <c r="L1030" s="731">
        <v>1</v>
      </c>
      <c r="M1030" s="731">
        <v>84.98</v>
      </c>
      <c r="N1030" s="731">
        <v>7</v>
      </c>
      <c r="O1030" s="731">
        <v>594.86</v>
      </c>
      <c r="P1030" s="745">
        <v>0.53846153846153844</v>
      </c>
      <c r="Q1030" s="732">
        <v>84.98</v>
      </c>
    </row>
    <row r="1031" spans="1:17" ht="14.4" customHeight="1" x14ac:dyDescent="0.3">
      <c r="A1031" s="726" t="s">
        <v>569</v>
      </c>
      <c r="B1031" s="727" t="s">
        <v>7080</v>
      </c>
      <c r="C1031" s="727" t="s">
        <v>5764</v>
      </c>
      <c r="D1031" s="727" t="s">
        <v>6072</v>
      </c>
      <c r="E1031" s="727" t="s">
        <v>6073</v>
      </c>
      <c r="F1031" s="731">
        <v>1</v>
      </c>
      <c r="G1031" s="731">
        <v>713.02</v>
      </c>
      <c r="H1031" s="731"/>
      <c r="I1031" s="731">
        <v>713.02</v>
      </c>
      <c r="J1031" s="731"/>
      <c r="K1031" s="731"/>
      <c r="L1031" s="731"/>
      <c r="M1031" s="731"/>
      <c r="N1031" s="731"/>
      <c r="O1031" s="731"/>
      <c r="P1031" s="745"/>
      <c r="Q1031" s="732"/>
    </row>
    <row r="1032" spans="1:17" ht="14.4" customHeight="1" x14ac:dyDescent="0.3">
      <c r="A1032" s="726" t="s">
        <v>569</v>
      </c>
      <c r="B1032" s="727" t="s">
        <v>7080</v>
      </c>
      <c r="C1032" s="727" t="s">
        <v>5764</v>
      </c>
      <c r="D1032" s="727" t="s">
        <v>6074</v>
      </c>
      <c r="E1032" s="727" t="s">
        <v>6075</v>
      </c>
      <c r="F1032" s="731">
        <v>2</v>
      </c>
      <c r="G1032" s="731">
        <v>460.14</v>
      </c>
      <c r="H1032" s="731">
        <v>0.66666666666666663</v>
      </c>
      <c r="I1032" s="731">
        <v>230.07</v>
      </c>
      <c r="J1032" s="731">
        <v>3</v>
      </c>
      <c r="K1032" s="731">
        <v>690.21</v>
      </c>
      <c r="L1032" s="731">
        <v>1</v>
      </c>
      <c r="M1032" s="731">
        <v>230.07000000000002</v>
      </c>
      <c r="N1032" s="731">
        <v>7</v>
      </c>
      <c r="O1032" s="731">
        <v>1610.4899999999998</v>
      </c>
      <c r="P1032" s="745">
        <v>2.333333333333333</v>
      </c>
      <c r="Q1032" s="732">
        <v>230.06999999999996</v>
      </c>
    </row>
    <row r="1033" spans="1:17" ht="14.4" customHeight="1" x14ac:dyDescent="0.3">
      <c r="A1033" s="726" t="s">
        <v>569</v>
      </c>
      <c r="B1033" s="727" t="s">
        <v>7080</v>
      </c>
      <c r="C1033" s="727" t="s">
        <v>5764</v>
      </c>
      <c r="D1033" s="727" t="s">
        <v>6076</v>
      </c>
      <c r="E1033" s="727" t="s">
        <v>6077</v>
      </c>
      <c r="F1033" s="731"/>
      <c r="G1033" s="731"/>
      <c r="H1033" s="731"/>
      <c r="I1033" s="731"/>
      <c r="J1033" s="731">
        <v>2</v>
      </c>
      <c r="K1033" s="731">
        <v>246.66</v>
      </c>
      <c r="L1033" s="731">
        <v>1</v>
      </c>
      <c r="M1033" s="731">
        <v>123.33</v>
      </c>
      <c r="N1033" s="731">
        <v>2</v>
      </c>
      <c r="O1033" s="731">
        <v>246.66</v>
      </c>
      <c r="P1033" s="745">
        <v>1</v>
      </c>
      <c r="Q1033" s="732">
        <v>123.33</v>
      </c>
    </row>
    <row r="1034" spans="1:17" ht="14.4" customHeight="1" x14ac:dyDescent="0.3">
      <c r="A1034" s="726" t="s">
        <v>569</v>
      </c>
      <c r="B1034" s="727" t="s">
        <v>7080</v>
      </c>
      <c r="C1034" s="727" t="s">
        <v>5764</v>
      </c>
      <c r="D1034" s="727" t="s">
        <v>6079</v>
      </c>
      <c r="E1034" s="727" t="s">
        <v>6080</v>
      </c>
      <c r="F1034" s="731">
        <v>3</v>
      </c>
      <c r="G1034" s="731">
        <v>652.91999999999996</v>
      </c>
      <c r="H1034" s="731">
        <v>0.33333333333333337</v>
      </c>
      <c r="I1034" s="731">
        <v>217.64</v>
      </c>
      <c r="J1034" s="731">
        <v>9</v>
      </c>
      <c r="K1034" s="731">
        <v>1958.7599999999998</v>
      </c>
      <c r="L1034" s="731">
        <v>1</v>
      </c>
      <c r="M1034" s="731">
        <v>217.64</v>
      </c>
      <c r="N1034" s="731">
        <v>8</v>
      </c>
      <c r="O1034" s="731">
        <v>1741.12</v>
      </c>
      <c r="P1034" s="745">
        <v>0.88888888888888895</v>
      </c>
      <c r="Q1034" s="732">
        <v>217.64</v>
      </c>
    </row>
    <row r="1035" spans="1:17" ht="14.4" customHeight="1" x14ac:dyDescent="0.3">
      <c r="A1035" s="726" t="s">
        <v>569</v>
      </c>
      <c r="B1035" s="727" t="s">
        <v>7080</v>
      </c>
      <c r="C1035" s="727" t="s">
        <v>5764</v>
      </c>
      <c r="D1035" s="727" t="s">
        <v>6081</v>
      </c>
      <c r="E1035" s="727" t="s">
        <v>6080</v>
      </c>
      <c r="F1035" s="731">
        <v>5</v>
      </c>
      <c r="G1035" s="731">
        <v>1326.55</v>
      </c>
      <c r="H1035" s="731">
        <v>5</v>
      </c>
      <c r="I1035" s="731">
        <v>265.31</v>
      </c>
      <c r="J1035" s="731">
        <v>1</v>
      </c>
      <c r="K1035" s="731">
        <v>265.31</v>
      </c>
      <c r="L1035" s="731">
        <v>1</v>
      </c>
      <c r="M1035" s="731">
        <v>265.31</v>
      </c>
      <c r="N1035" s="731">
        <v>13</v>
      </c>
      <c r="O1035" s="731">
        <v>3449.0299999999997</v>
      </c>
      <c r="P1035" s="745">
        <v>12.999999999999998</v>
      </c>
      <c r="Q1035" s="732">
        <v>265.31</v>
      </c>
    </row>
    <row r="1036" spans="1:17" ht="14.4" customHeight="1" x14ac:dyDescent="0.3">
      <c r="A1036" s="726" t="s">
        <v>569</v>
      </c>
      <c r="B1036" s="727" t="s">
        <v>7080</v>
      </c>
      <c r="C1036" s="727" t="s">
        <v>5764</v>
      </c>
      <c r="D1036" s="727" t="s">
        <v>6082</v>
      </c>
      <c r="E1036" s="727" t="s">
        <v>6083</v>
      </c>
      <c r="F1036" s="731">
        <v>1</v>
      </c>
      <c r="G1036" s="731">
        <v>518.17999999999995</v>
      </c>
      <c r="H1036" s="731">
        <v>0.33333333333333331</v>
      </c>
      <c r="I1036" s="731">
        <v>518.17999999999995</v>
      </c>
      <c r="J1036" s="731">
        <v>3</v>
      </c>
      <c r="K1036" s="731">
        <v>1554.54</v>
      </c>
      <c r="L1036" s="731">
        <v>1</v>
      </c>
      <c r="M1036" s="731">
        <v>518.17999999999995</v>
      </c>
      <c r="N1036" s="731">
        <v>3</v>
      </c>
      <c r="O1036" s="731">
        <v>1554.54</v>
      </c>
      <c r="P1036" s="745">
        <v>1</v>
      </c>
      <c r="Q1036" s="732">
        <v>518.17999999999995</v>
      </c>
    </row>
    <row r="1037" spans="1:17" ht="14.4" customHeight="1" x14ac:dyDescent="0.3">
      <c r="A1037" s="726" t="s">
        <v>569</v>
      </c>
      <c r="B1037" s="727" t="s">
        <v>7080</v>
      </c>
      <c r="C1037" s="727" t="s">
        <v>5764</v>
      </c>
      <c r="D1037" s="727" t="s">
        <v>6084</v>
      </c>
      <c r="E1037" s="727" t="s">
        <v>6085</v>
      </c>
      <c r="F1037" s="731"/>
      <c r="G1037" s="731"/>
      <c r="H1037" s="731"/>
      <c r="I1037" s="731"/>
      <c r="J1037" s="731"/>
      <c r="K1037" s="731"/>
      <c r="L1037" s="731"/>
      <c r="M1037" s="731"/>
      <c r="N1037" s="731">
        <v>1</v>
      </c>
      <c r="O1037" s="731">
        <v>1034.29</v>
      </c>
      <c r="P1037" s="745"/>
      <c r="Q1037" s="732">
        <v>1034.29</v>
      </c>
    </row>
    <row r="1038" spans="1:17" ht="14.4" customHeight="1" x14ac:dyDescent="0.3">
      <c r="A1038" s="726" t="s">
        <v>569</v>
      </c>
      <c r="B1038" s="727" t="s">
        <v>7080</v>
      </c>
      <c r="C1038" s="727" t="s">
        <v>5764</v>
      </c>
      <c r="D1038" s="727" t="s">
        <v>6087</v>
      </c>
      <c r="E1038" s="727" t="s">
        <v>5773</v>
      </c>
      <c r="F1038" s="731">
        <v>5</v>
      </c>
      <c r="G1038" s="731">
        <v>481.9</v>
      </c>
      <c r="H1038" s="731">
        <v>0.83333333333333337</v>
      </c>
      <c r="I1038" s="731">
        <v>96.38</v>
      </c>
      <c r="J1038" s="731">
        <v>6</v>
      </c>
      <c r="K1038" s="731">
        <v>578.28</v>
      </c>
      <c r="L1038" s="731">
        <v>1</v>
      </c>
      <c r="M1038" s="731">
        <v>96.38</v>
      </c>
      <c r="N1038" s="731">
        <v>4</v>
      </c>
      <c r="O1038" s="731">
        <v>385.52</v>
      </c>
      <c r="P1038" s="745">
        <v>0.66666666666666663</v>
      </c>
      <c r="Q1038" s="732">
        <v>96.38</v>
      </c>
    </row>
    <row r="1039" spans="1:17" ht="14.4" customHeight="1" x14ac:dyDescent="0.3">
      <c r="A1039" s="726" t="s">
        <v>569</v>
      </c>
      <c r="B1039" s="727" t="s">
        <v>7080</v>
      </c>
      <c r="C1039" s="727" t="s">
        <v>5764</v>
      </c>
      <c r="D1039" s="727" t="s">
        <v>5772</v>
      </c>
      <c r="E1039" s="727" t="s">
        <v>5773</v>
      </c>
      <c r="F1039" s="731">
        <v>6</v>
      </c>
      <c r="G1039" s="731">
        <v>727.5</v>
      </c>
      <c r="H1039" s="731">
        <v>2</v>
      </c>
      <c r="I1039" s="731">
        <v>121.25</v>
      </c>
      <c r="J1039" s="731">
        <v>3</v>
      </c>
      <c r="K1039" s="731">
        <v>363.75</v>
      </c>
      <c r="L1039" s="731">
        <v>1</v>
      </c>
      <c r="M1039" s="731">
        <v>121.25</v>
      </c>
      <c r="N1039" s="731">
        <v>15</v>
      </c>
      <c r="O1039" s="731">
        <v>1818.75</v>
      </c>
      <c r="P1039" s="745">
        <v>5</v>
      </c>
      <c r="Q1039" s="732">
        <v>121.25</v>
      </c>
    </row>
    <row r="1040" spans="1:17" ht="14.4" customHeight="1" x14ac:dyDescent="0.3">
      <c r="A1040" s="726" t="s">
        <v>569</v>
      </c>
      <c r="B1040" s="727" t="s">
        <v>7080</v>
      </c>
      <c r="C1040" s="727" t="s">
        <v>5764</v>
      </c>
      <c r="D1040" s="727" t="s">
        <v>6090</v>
      </c>
      <c r="E1040" s="727" t="s">
        <v>5773</v>
      </c>
      <c r="F1040" s="731"/>
      <c r="G1040" s="731"/>
      <c r="H1040" s="731"/>
      <c r="I1040" s="731"/>
      <c r="J1040" s="731">
        <v>2</v>
      </c>
      <c r="K1040" s="731">
        <v>344.08</v>
      </c>
      <c r="L1040" s="731">
        <v>1</v>
      </c>
      <c r="M1040" s="731">
        <v>172.04</v>
      </c>
      <c r="N1040" s="731"/>
      <c r="O1040" s="731"/>
      <c r="P1040" s="745"/>
      <c r="Q1040" s="732"/>
    </row>
    <row r="1041" spans="1:17" ht="14.4" customHeight="1" x14ac:dyDescent="0.3">
      <c r="A1041" s="726" t="s">
        <v>569</v>
      </c>
      <c r="B1041" s="727" t="s">
        <v>7080</v>
      </c>
      <c r="C1041" s="727" t="s">
        <v>5764</v>
      </c>
      <c r="D1041" s="727" t="s">
        <v>6091</v>
      </c>
      <c r="E1041" s="727" t="s">
        <v>5773</v>
      </c>
      <c r="F1041" s="731">
        <v>6</v>
      </c>
      <c r="G1041" s="731">
        <v>540.96</v>
      </c>
      <c r="H1041" s="731">
        <v>0.27272727272727276</v>
      </c>
      <c r="I1041" s="731">
        <v>90.160000000000011</v>
      </c>
      <c r="J1041" s="731">
        <v>22</v>
      </c>
      <c r="K1041" s="731">
        <v>1983.52</v>
      </c>
      <c r="L1041" s="731">
        <v>1</v>
      </c>
      <c r="M1041" s="731">
        <v>90.16</v>
      </c>
      <c r="N1041" s="731">
        <v>9</v>
      </c>
      <c r="O1041" s="731">
        <v>811.44</v>
      </c>
      <c r="P1041" s="745">
        <v>0.40909090909090912</v>
      </c>
      <c r="Q1041" s="732">
        <v>90.160000000000011</v>
      </c>
    </row>
    <row r="1042" spans="1:17" ht="14.4" customHeight="1" x14ac:dyDescent="0.3">
      <c r="A1042" s="726" t="s">
        <v>569</v>
      </c>
      <c r="B1042" s="727" t="s">
        <v>7080</v>
      </c>
      <c r="C1042" s="727" t="s">
        <v>5764</v>
      </c>
      <c r="D1042" s="727" t="s">
        <v>6094</v>
      </c>
      <c r="E1042" s="727" t="s">
        <v>6095</v>
      </c>
      <c r="F1042" s="731"/>
      <c r="G1042" s="731"/>
      <c r="H1042" s="731"/>
      <c r="I1042" s="731"/>
      <c r="J1042" s="731">
        <v>1</v>
      </c>
      <c r="K1042" s="731">
        <v>4452.0600000000004</v>
      </c>
      <c r="L1042" s="731">
        <v>1</v>
      </c>
      <c r="M1042" s="731">
        <v>4452.0600000000004</v>
      </c>
      <c r="N1042" s="731"/>
      <c r="O1042" s="731"/>
      <c r="P1042" s="745"/>
      <c r="Q1042" s="732"/>
    </row>
    <row r="1043" spans="1:17" ht="14.4" customHeight="1" x14ac:dyDescent="0.3">
      <c r="A1043" s="726" t="s">
        <v>569</v>
      </c>
      <c r="B1043" s="727" t="s">
        <v>7080</v>
      </c>
      <c r="C1043" s="727" t="s">
        <v>5764</v>
      </c>
      <c r="D1043" s="727" t="s">
        <v>6096</v>
      </c>
      <c r="E1043" s="727" t="s">
        <v>6097</v>
      </c>
      <c r="F1043" s="731">
        <v>2</v>
      </c>
      <c r="G1043" s="731">
        <v>3662.5</v>
      </c>
      <c r="H1043" s="731">
        <v>2</v>
      </c>
      <c r="I1043" s="731">
        <v>1831.25</v>
      </c>
      <c r="J1043" s="731">
        <v>1</v>
      </c>
      <c r="K1043" s="731">
        <v>1831.25</v>
      </c>
      <c r="L1043" s="731">
        <v>1</v>
      </c>
      <c r="M1043" s="731">
        <v>1831.25</v>
      </c>
      <c r="N1043" s="731">
        <v>1</v>
      </c>
      <c r="O1043" s="731">
        <v>1831.25</v>
      </c>
      <c r="P1043" s="745">
        <v>1</v>
      </c>
      <c r="Q1043" s="732">
        <v>1831.25</v>
      </c>
    </row>
    <row r="1044" spans="1:17" ht="14.4" customHeight="1" x14ac:dyDescent="0.3">
      <c r="A1044" s="726" t="s">
        <v>569</v>
      </c>
      <c r="B1044" s="727" t="s">
        <v>7080</v>
      </c>
      <c r="C1044" s="727" t="s">
        <v>5764</v>
      </c>
      <c r="D1044" s="727" t="s">
        <v>5774</v>
      </c>
      <c r="E1044" s="727" t="s">
        <v>5775</v>
      </c>
      <c r="F1044" s="731">
        <v>2</v>
      </c>
      <c r="G1044" s="731">
        <v>25363.96</v>
      </c>
      <c r="H1044" s="731">
        <v>2</v>
      </c>
      <c r="I1044" s="731">
        <v>12681.98</v>
      </c>
      <c r="J1044" s="731">
        <v>1</v>
      </c>
      <c r="K1044" s="731">
        <v>12681.98</v>
      </c>
      <c r="L1044" s="731">
        <v>1</v>
      </c>
      <c r="M1044" s="731">
        <v>12681.98</v>
      </c>
      <c r="N1044" s="731">
        <v>1</v>
      </c>
      <c r="O1044" s="731">
        <v>12681.98</v>
      </c>
      <c r="P1044" s="745">
        <v>1</v>
      </c>
      <c r="Q1044" s="732">
        <v>12681.98</v>
      </c>
    </row>
    <row r="1045" spans="1:17" ht="14.4" customHeight="1" x14ac:dyDescent="0.3">
      <c r="A1045" s="726" t="s">
        <v>569</v>
      </c>
      <c r="B1045" s="727" t="s">
        <v>7080</v>
      </c>
      <c r="C1045" s="727" t="s">
        <v>5764</v>
      </c>
      <c r="D1045" s="727" t="s">
        <v>6098</v>
      </c>
      <c r="E1045" s="727" t="s">
        <v>6099</v>
      </c>
      <c r="F1045" s="731"/>
      <c r="G1045" s="731"/>
      <c r="H1045" s="731"/>
      <c r="I1045" s="731"/>
      <c r="J1045" s="731"/>
      <c r="K1045" s="731"/>
      <c r="L1045" s="731"/>
      <c r="M1045" s="731"/>
      <c r="N1045" s="731">
        <v>1</v>
      </c>
      <c r="O1045" s="731">
        <v>4902</v>
      </c>
      <c r="P1045" s="745"/>
      <c r="Q1045" s="732">
        <v>4902</v>
      </c>
    </row>
    <row r="1046" spans="1:17" ht="14.4" customHeight="1" x14ac:dyDescent="0.3">
      <c r="A1046" s="726" t="s">
        <v>569</v>
      </c>
      <c r="B1046" s="727" t="s">
        <v>7080</v>
      </c>
      <c r="C1046" s="727" t="s">
        <v>5764</v>
      </c>
      <c r="D1046" s="727" t="s">
        <v>6102</v>
      </c>
      <c r="E1046" s="727" t="s">
        <v>6103</v>
      </c>
      <c r="F1046" s="731"/>
      <c r="G1046" s="731"/>
      <c r="H1046" s="731"/>
      <c r="I1046" s="731"/>
      <c r="J1046" s="731">
        <v>1</v>
      </c>
      <c r="K1046" s="731">
        <v>4990</v>
      </c>
      <c r="L1046" s="731">
        <v>1</v>
      </c>
      <c r="M1046" s="731">
        <v>4990</v>
      </c>
      <c r="N1046" s="731">
        <v>2</v>
      </c>
      <c r="O1046" s="731">
        <v>9980</v>
      </c>
      <c r="P1046" s="745">
        <v>2</v>
      </c>
      <c r="Q1046" s="732">
        <v>4990</v>
      </c>
    </row>
    <row r="1047" spans="1:17" ht="14.4" customHeight="1" x14ac:dyDescent="0.3">
      <c r="A1047" s="726" t="s">
        <v>569</v>
      </c>
      <c r="B1047" s="727" t="s">
        <v>7080</v>
      </c>
      <c r="C1047" s="727" t="s">
        <v>5764</v>
      </c>
      <c r="D1047" s="727" t="s">
        <v>6104</v>
      </c>
      <c r="E1047" s="727" t="s">
        <v>6105</v>
      </c>
      <c r="F1047" s="731"/>
      <c r="G1047" s="731"/>
      <c r="H1047" s="731"/>
      <c r="I1047" s="731"/>
      <c r="J1047" s="731"/>
      <c r="K1047" s="731"/>
      <c r="L1047" s="731"/>
      <c r="M1047" s="731"/>
      <c r="N1047" s="731">
        <v>1</v>
      </c>
      <c r="O1047" s="731">
        <v>1486.15</v>
      </c>
      <c r="P1047" s="745"/>
      <c r="Q1047" s="732">
        <v>1486.15</v>
      </c>
    </row>
    <row r="1048" spans="1:17" ht="14.4" customHeight="1" x14ac:dyDescent="0.3">
      <c r="A1048" s="726" t="s">
        <v>569</v>
      </c>
      <c r="B1048" s="727" t="s">
        <v>7080</v>
      </c>
      <c r="C1048" s="727" t="s">
        <v>5764</v>
      </c>
      <c r="D1048" s="727" t="s">
        <v>6106</v>
      </c>
      <c r="E1048" s="727" t="s">
        <v>6107</v>
      </c>
      <c r="F1048" s="731">
        <v>1</v>
      </c>
      <c r="G1048" s="731">
        <v>2916.33</v>
      </c>
      <c r="H1048" s="731">
        <v>1</v>
      </c>
      <c r="I1048" s="731">
        <v>2916.33</v>
      </c>
      <c r="J1048" s="731">
        <v>1</v>
      </c>
      <c r="K1048" s="731">
        <v>2916.33</v>
      </c>
      <c r="L1048" s="731">
        <v>1</v>
      </c>
      <c r="M1048" s="731">
        <v>2916.33</v>
      </c>
      <c r="N1048" s="731"/>
      <c r="O1048" s="731"/>
      <c r="P1048" s="745"/>
      <c r="Q1048" s="732"/>
    </row>
    <row r="1049" spans="1:17" ht="14.4" customHeight="1" x14ac:dyDescent="0.3">
      <c r="A1049" s="726" t="s">
        <v>569</v>
      </c>
      <c r="B1049" s="727" t="s">
        <v>7080</v>
      </c>
      <c r="C1049" s="727" t="s">
        <v>5764</v>
      </c>
      <c r="D1049" s="727" t="s">
        <v>6110</v>
      </c>
      <c r="E1049" s="727" t="s">
        <v>6111</v>
      </c>
      <c r="F1049" s="731">
        <v>2</v>
      </c>
      <c r="G1049" s="731">
        <v>5668.9</v>
      </c>
      <c r="H1049" s="731">
        <v>2</v>
      </c>
      <c r="I1049" s="731">
        <v>2834.45</v>
      </c>
      <c r="J1049" s="731">
        <v>1</v>
      </c>
      <c r="K1049" s="731">
        <v>2834.45</v>
      </c>
      <c r="L1049" s="731">
        <v>1</v>
      </c>
      <c r="M1049" s="731">
        <v>2834.45</v>
      </c>
      <c r="N1049" s="731"/>
      <c r="O1049" s="731"/>
      <c r="P1049" s="745"/>
      <c r="Q1049" s="732"/>
    </row>
    <row r="1050" spans="1:17" ht="14.4" customHeight="1" x14ac:dyDescent="0.3">
      <c r="A1050" s="726" t="s">
        <v>569</v>
      </c>
      <c r="B1050" s="727" t="s">
        <v>7080</v>
      </c>
      <c r="C1050" s="727" t="s">
        <v>5764</v>
      </c>
      <c r="D1050" s="727" t="s">
        <v>6113</v>
      </c>
      <c r="E1050" s="727" t="s">
        <v>6114</v>
      </c>
      <c r="F1050" s="731">
        <v>5</v>
      </c>
      <c r="G1050" s="731">
        <v>6238.9</v>
      </c>
      <c r="H1050" s="731">
        <v>5</v>
      </c>
      <c r="I1050" s="731">
        <v>1247.78</v>
      </c>
      <c r="J1050" s="731">
        <v>1</v>
      </c>
      <c r="K1050" s="731">
        <v>1247.78</v>
      </c>
      <c r="L1050" s="731">
        <v>1</v>
      </c>
      <c r="M1050" s="731">
        <v>1247.78</v>
      </c>
      <c r="N1050" s="731">
        <v>3</v>
      </c>
      <c r="O1050" s="731">
        <v>3743.34</v>
      </c>
      <c r="P1050" s="745">
        <v>3</v>
      </c>
      <c r="Q1050" s="732">
        <v>1247.78</v>
      </c>
    </row>
    <row r="1051" spans="1:17" ht="14.4" customHeight="1" x14ac:dyDescent="0.3">
      <c r="A1051" s="726" t="s">
        <v>569</v>
      </c>
      <c r="B1051" s="727" t="s">
        <v>7080</v>
      </c>
      <c r="C1051" s="727" t="s">
        <v>5764</v>
      </c>
      <c r="D1051" s="727" t="s">
        <v>6115</v>
      </c>
      <c r="E1051" s="727" t="s">
        <v>6114</v>
      </c>
      <c r="F1051" s="731">
        <v>15</v>
      </c>
      <c r="G1051" s="731">
        <v>21328.35</v>
      </c>
      <c r="H1051" s="731">
        <v>1.3636363636363635</v>
      </c>
      <c r="I1051" s="731">
        <v>1421.8899999999999</v>
      </c>
      <c r="J1051" s="731">
        <v>11</v>
      </c>
      <c r="K1051" s="731">
        <v>15640.79</v>
      </c>
      <c r="L1051" s="731">
        <v>1</v>
      </c>
      <c r="M1051" s="731">
        <v>1421.89</v>
      </c>
      <c r="N1051" s="731">
        <v>33</v>
      </c>
      <c r="O1051" s="731">
        <v>46922.369999999995</v>
      </c>
      <c r="P1051" s="745">
        <v>2.9999999999999996</v>
      </c>
      <c r="Q1051" s="732">
        <v>1421.8899999999999</v>
      </c>
    </row>
    <row r="1052" spans="1:17" ht="14.4" customHeight="1" x14ac:dyDescent="0.3">
      <c r="A1052" s="726" t="s">
        <v>569</v>
      </c>
      <c r="B1052" s="727" t="s">
        <v>7080</v>
      </c>
      <c r="C1052" s="727" t="s">
        <v>5764</v>
      </c>
      <c r="D1052" s="727" t="s">
        <v>6116</v>
      </c>
      <c r="E1052" s="727" t="s">
        <v>6114</v>
      </c>
      <c r="F1052" s="731">
        <v>17</v>
      </c>
      <c r="G1052" s="731">
        <v>28153.87</v>
      </c>
      <c r="H1052" s="731">
        <v>1.4166666666666667</v>
      </c>
      <c r="I1052" s="731">
        <v>1656.11</v>
      </c>
      <c r="J1052" s="731">
        <v>12</v>
      </c>
      <c r="K1052" s="731">
        <v>19873.32</v>
      </c>
      <c r="L1052" s="731">
        <v>1</v>
      </c>
      <c r="M1052" s="731">
        <v>1656.11</v>
      </c>
      <c r="N1052" s="731">
        <v>24</v>
      </c>
      <c r="O1052" s="731">
        <v>39746.639999999999</v>
      </c>
      <c r="P1052" s="745">
        <v>2</v>
      </c>
      <c r="Q1052" s="732">
        <v>1656.11</v>
      </c>
    </row>
    <row r="1053" spans="1:17" ht="14.4" customHeight="1" x14ac:dyDescent="0.3">
      <c r="A1053" s="726" t="s">
        <v>569</v>
      </c>
      <c r="B1053" s="727" t="s">
        <v>7080</v>
      </c>
      <c r="C1053" s="727" t="s">
        <v>5764</v>
      </c>
      <c r="D1053" s="727" t="s">
        <v>6117</v>
      </c>
      <c r="E1053" s="727" t="s">
        <v>6114</v>
      </c>
      <c r="F1053" s="731">
        <v>4</v>
      </c>
      <c r="G1053" s="731">
        <v>7117.76</v>
      </c>
      <c r="H1053" s="731">
        <v>1.3333333333333335</v>
      </c>
      <c r="I1053" s="731">
        <v>1779.44</v>
      </c>
      <c r="J1053" s="731">
        <v>3</v>
      </c>
      <c r="K1053" s="731">
        <v>5338.32</v>
      </c>
      <c r="L1053" s="731">
        <v>1</v>
      </c>
      <c r="M1053" s="731">
        <v>1779.4399999999998</v>
      </c>
      <c r="N1053" s="731">
        <v>15</v>
      </c>
      <c r="O1053" s="731">
        <v>26691.600000000002</v>
      </c>
      <c r="P1053" s="745">
        <v>5.0000000000000009</v>
      </c>
      <c r="Q1053" s="732">
        <v>1779.44</v>
      </c>
    </row>
    <row r="1054" spans="1:17" ht="14.4" customHeight="1" x14ac:dyDescent="0.3">
      <c r="A1054" s="726" t="s">
        <v>569</v>
      </c>
      <c r="B1054" s="727" t="s">
        <v>7080</v>
      </c>
      <c r="C1054" s="727" t="s">
        <v>5764</v>
      </c>
      <c r="D1054" s="727" t="s">
        <v>5776</v>
      </c>
      <c r="E1054" s="727" t="s">
        <v>5777</v>
      </c>
      <c r="F1054" s="731">
        <v>7</v>
      </c>
      <c r="G1054" s="731">
        <v>9938.74</v>
      </c>
      <c r="H1054" s="731">
        <v>0.35</v>
      </c>
      <c r="I1054" s="731">
        <v>1419.82</v>
      </c>
      <c r="J1054" s="731">
        <v>20</v>
      </c>
      <c r="K1054" s="731">
        <v>28396.400000000001</v>
      </c>
      <c r="L1054" s="731">
        <v>1</v>
      </c>
      <c r="M1054" s="731">
        <v>1419.8200000000002</v>
      </c>
      <c r="N1054" s="731">
        <v>10</v>
      </c>
      <c r="O1054" s="731">
        <v>14198.199999999999</v>
      </c>
      <c r="P1054" s="745">
        <v>0.49999999999999994</v>
      </c>
      <c r="Q1054" s="732">
        <v>1419.82</v>
      </c>
    </row>
    <row r="1055" spans="1:17" ht="14.4" customHeight="1" x14ac:dyDescent="0.3">
      <c r="A1055" s="726" t="s">
        <v>569</v>
      </c>
      <c r="B1055" s="727" t="s">
        <v>7080</v>
      </c>
      <c r="C1055" s="727" t="s">
        <v>5764</v>
      </c>
      <c r="D1055" s="727" t="s">
        <v>6118</v>
      </c>
      <c r="E1055" s="727" t="s">
        <v>5777</v>
      </c>
      <c r="F1055" s="731">
        <v>7</v>
      </c>
      <c r="G1055" s="731">
        <v>10831.03</v>
      </c>
      <c r="H1055" s="731">
        <v>0.18918918918918923</v>
      </c>
      <c r="I1055" s="731">
        <v>1547.2900000000002</v>
      </c>
      <c r="J1055" s="731">
        <v>37</v>
      </c>
      <c r="K1055" s="731">
        <v>57249.729999999996</v>
      </c>
      <c r="L1055" s="731">
        <v>1</v>
      </c>
      <c r="M1055" s="731">
        <v>1547.29</v>
      </c>
      <c r="N1055" s="731">
        <v>9</v>
      </c>
      <c r="O1055" s="731">
        <v>13925.609999999999</v>
      </c>
      <c r="P1055" s="745">
        <v>0.24324324324324323</v>
      </c>
      <c r="Q1055" s="732">
        <v>1547.29</v>
      </c>
    </row>
    <row r="1056" spans="1:17" ht="14.4" customHeight="1" x14ac:dyDescent="0.3">
      <c r="A1056" s="726" t="s">
        <v>569</v>
      </c>
      <c r="B1056" s="727" t="s">
        <v>7080</v>
      </c>
      <c r="C1056" s="727" t="s">
        <v>5764</v>
      </c>
      <c r="D1056" s="727" t="s">
        <v>6119</v>
      </c>
      <c r="E1056" s="727" t="s">
        <v>5777</v>
      </c>
      <c r="F1056" s="731"/>
      <c r="G1056" s="731"/>
      <c r="H1056" s="731"/>
      <c r="I1056" s="731"/>
      <c r="J1056" s="731">
        <v>4</v>
      </c>
      <c r="K1056" s="731">
        <v>6578.84</v>
      </c>
      <c r="L1056" s="731">
        <v>1</v>
      </c>
      <c r="M1056" s="731">
        <v>1644.71</v>
      </c>
      <c r="N1056" s="731"/>
      <c r="O1056" s="731"/>
      <c r="P1056" s="745"/>
      <c r="Q1056" s="732"/>
    </row>
    <row r="1057" spans="1:17" ht="14.4" customHeight="1" x14ac:dyDescent="0.3">
      <c r="A1057" s="726" t="s">
        <v>569</v>
      </c>
      <c r="B1057" s="727" t="s">
        <v>7080</v>
      </c>
      <c r="C1057" s="727" t="s">
        <v>5764</v>
      </c>
      <c r="D1057" s="727" t="s">
        <v>7103</v>
      </c>
      <c r="E1057" s="727" t="s">
        <v>7104</v>
      </c>
      <c r="F1057" s="731"/>
      <c r="G1057" s="731"/>
      <c r="H1057" s="731"/>
      <c r="I1057" s="731"/>
      <c r="J1057" s="731">
        <v>4</v>
      </c>
      <c r="K1057" s="731">
        <v>8912.7199999999993</v>
      </c>
      <c r="L1057" s="731">
        <v>1</v>
      </c>
      <c r="M1057" s="731">
        <v>2228.1799999999998</v>
      </c>
      <c r="N1057" s="731"/>
      <c r="O1057" s="731"/>
      <c r="P1057" s="745"/>
      <c r="Q1057" s="732"/>
    </row>
    <row r="1058" spans="1:17" ht="14.4" customHeight="1" x14ac:dyDescent="0.3">
      <c r="A1058" s="726" t="s">
        <v>569</v>
      </c>
      <c r="B1058" s="727" t="s">
        <v>7080</v>
      </c>
      <c r="C1058" s="727" t="s">
        <v>5764</v>
      </c>
      <c r="D1058" s="727" t="s">
        <v>6121</v>
      </c>
      <c r="E1058" s="727" t="s">
        <v>6122</v>
      </c>
      <c r="F1058" s="731">
        <v>34</v>
      </c>
      <c r="G1058" s="731">
        <v>26835.86</v>
      </c>
      <c r="H1058" s="731">
        <v>0.61818181818181828</v>
      </c>
      <c r="I1058" s="731">
        <v>789.29</v>
      </c>
      <c r="J1058" s="731">
        <v>55</v>
      </c>
      <c r="K1058" s="731">
        <v>43410.95</v>
      </c>
      <c r="L1058" s="731">
        <v>1</v>
      </c>
      <c r="M1058" s="731">
        <v>789.29</v>
      </c>
      <c r="N1058" s="731">
        <v>59</v>
      </c>
      <c r="O1058" s="731">
        <v>46568.11</v>
      </c>
      <c r="P1058" s="745">
        <v>1.0727272727272728</v>
      </c>
      <c r="Q1058" s="732">
        <v>789.29</v>
      </c>
    </row>
    <row r="1059" spans="1:17" ht="14.4" customHeight="1" x14ac:dyDescent="0.3">
      <c r="A1059" s="726" t="s">
        <v>569</v>
      </c>
      <c r="B1059" s="727" t="s">
        <v>7080</v>
      </c>
      <c r="C1059" s="727" t="s">
        <v>5764</v>
      </c>
      <c r="D1059" s="727" t="s">
        <v>6127</v>
      </c>
      <c r="E1059" s="727" t="s">
        <v>6128</v>
      </c>
      <c r="F1059" s="731"/>
      <c r="G1059" s="731"/>
      <c r="H1059" s="731"/>
      <c r="I1059" s="731"/>
      <c r="J1059" s="731"/>
      <c r="K1059" s="731"/>
      <c r="L1059" s="731"/>
      <c r="M1059" s="731"/>
      <c r="N1059" s="731">
        <v>1</v>
      </c>
      <c r="O1059" s="731">
        <v>322.20999999999998</v>
      </c>
      <c r="P1059" s="745"/>
      <c r="Q1059" s="732">
        <v>322.20999999999998</v>
      </c>
    </row>
    <row r="1060" spans="1:17" ht="14.4" customHeight="1" x14ac:dyDescent="0.3">
      <c r="A1060" s="726" t="s">
        <v>569</v>
      </c>
      <c r="B1060" s="727" t="s">
        <v>7080</v>
      </c>
      <c r="C1060" s="727" t="s">
        <v>5764</v>
      </c>
      <c r="D1060" s="727" t="s">
        <v>6129</v>
      </c>
      <c r="E1060" s="727" t="s">
        <v>5777</v>
      </c>
      <c r="F1060" s="731">
        <v>6</v>
      </c>
      <c r="G1060" s="731">
        <v>7648.38</v>
      </c>
      <c r="H1060" s="731">
        <v>0.40000000000000008</v>
      </c>
      <c r="I1060" s="731">
        <v>1274.73</v>
      </c>
      <c r="J1060" s="731">
        <v>15</v>
      </c>
      <c r="K1060" s="731">
        <v>19120.949999999997</v>
      </c>
      <c r="L1060" s="731">
        <v>1</v>
      </c>
      <c r="M1060" s="731">
        <v>1274.7299999999998</v>
      </c>
      <c r="N1060" s="731">
        <v>9</v>
      </c>
      <c r="O1060" s="731">
        <v>11472.57</v>
      </c>
      <c r="P1060" s="745">
        <v>0.60000000000000009</v>
      </c>
      <c r="Q1060" s="732">
        <v>1274.73</v>
      </c>
    </row>
    <row r="1061" spans="1:17" ht="14.4" customHeight="1" x14ac:dyDescent="0.3">
      <c r="A1061" s="726" t="s">
        <v>569</v>
      </c>
      <c r="B1061" s="727" t="s">
        <v>7080</v>
      </c>
      <c r="C1061" s="727" t="s">
        <v>5764</v>
      </c>
      <c r="D1061" s="727" t="s">
        <v>6130</v>
      </c>
      <c r="E1061" s="727" t="s">
        <v>6131</v>
      </c>
      <c r="F1061" s="731">
        <v>3</v>
      </c>
      <c r="G1061" s="731">
        <v>37921.590000000004</v>
      </c>
      <c r="H1061" s="731">
        <v>0.60000000000000009</v>
      </c>
      <c r="I1061" s="731">
        <v>12640.53</v>
      </c>
      <c r="J1061" s="731">
        <v>5</v>
      </c>
      <c r="K1061" s="731">
        <v>63202.649999999994</v>
      </c>
      <c r="L1061" s="731">
        <v>1</v>
      </c>
      <c r="M1061" s="731">
        <v>12640.529999999999</v>
      </c>
      <c r="N1061" s="731">
        <v>2</v>
      </c>
      <c r="O1061" s="731">
        <v>25281.06</v>
      </c>
      <c r="P1061" s="745">
        <v>0.40000000000000008</v>
      </c>
      <c r="Q1061" s="732">
        <v>12640.53</v>
      </c>
    </row>
    <row r="1062" spans="1:17" ht="14.4" customHeight="1" x14ac:dyDescent="0.3">
      <c r="A1062" s="726" t="s">
        <v>569</v>
      </c>
      <c r="B1062" s="727" t="s">
        <v>7080</v>
      </c>
      <c r="C1062" s="727" t="s">
        <v>5764</v>
      </c>
      <c r="D1062" s="727" t="s">
        <v>6134</v>
      </c>
      <c r="E1062" s="727" t="s">
        <v>6135</v>
      </c>
      <c r="F1062" s="731">
        <v>2</v>
      </c>
      <c r="G1062" s="731">
        <v>24903.82</v>
      </c>
      <c r="H1062" s="731"/>
      <c r="I1062" s="731">
        <v>12451.91</v>
      </c>
      <c r="J1062" s="731"/>
      <c r="K1062" s="731"/>
      <c r="L1062" s="731"/>
      <c r="M1062" s="731"/>
      <c r="N1062" s="731"/>
      <c r="O1062" s="731"/>
      <c r="P1062" s="745"/>
      <c r="Q1062" s="732"/>
    </row>
    <row r="1063" spans="1:17" ht="14.4" customHeight="1" x14ac:dyDescent="0.3">
      <c r="A1063" s="726" t="s">
        <v>569</v>
      </c>
      <c r="B1063" s="727" t="s">
        <v>7080</v>
      </c>
      <c r="C1063" s="727" t="s">
        <v>5764</v>
      </c>
      <c r="D1063" s="727" t="s">
        <v>6136</v>
      </c>
      <c r="E1063" s="727" t="s">
        <v>6135</v>
      </c>
      <c r="F1063" s="731">
        <v>1</v>
      </c>
      <c r="G1063" s="731">
        <v>13282.04</v>
      </c>
      <c r="H1063" s="731"/>
      <c r="I1063" s="731">
        <v>13282.04</v>
      </c>
      <c r="J1063" s="731"/>
      <c r="K1063" s="731"/>
      <c r="L1063" s="731"/>
      <c r="M1063" s="731"/>
      <c r="N1063" s="731">
        <v>1</v>
      </c>
      <c r="O1063" s="731">
        <v>13282.04</v>
      </c>
      <c r="P1063" s="745"/>
      <c r="Q1063" s="732">
        <v>13282.04</v>
      </c>
    </row>
    <row r="1064" spans="1:17" ht="14.4" customHeight="1" x14ac:dyDescent="0.3">
      <c r="A1064" s="726" t="s">
        <v>569</v>
      </c>
      <c r="B1064" s="727" t="s">
        <v>7080</v>
      </c>
      <c r="C1064" s="727" t="s">
        <v>5764</v>
      </c>
      <c r="D1064" s="727" t="s">
        <v>6137</v>
      </c>
      <c r="E1064" s="727" t="s">
        <v>6133</v>
      </c>
      <c r="F1064" s="731">
        <v>3</v>
      </c>
      <c r="G1064" s="731">
        <v>3816</v>
      </c>
      <c r="H1064" s="731">
        <v>0.5</v>
      </c>
      <c r="I1064" s="731">
        <v>1272</v>
      </c>
      <c r="J1064" s="731">
        <v>6</v>
      </c>
      <c r="K1064" s="731">
        <v>7632</v>
      </c>
      <c r="L1064" s="731">
        <v>1</v>
      </c>
      <c r="M1064" s="731">
        <v>1272</v>
      </c>
      <c r="N1064" s="731">
        <v>4</v>
      </c>
      <c r="O1064" s="731">
        <v>5088</v>
      </c>
      <c r="P1064" s="745">
        <v>0.66666666666666663</v>
      </c>
      <c r="Q1064" s="732">
        <v>1272</v>
      </c>
    </row>
    <row r="1065" spans="1:17" ht="14.4" customHeight="1" x14ac:dyDescent="0.3">
      <c r="A1065" s="726" t="s">
        <v>569</v>
      </c>
      <c r="B1065" s="727" t="s">
        <v>7080</v>
      </c>
      <c r="C1065" s="727" t="s">
        <v>5764</v>
      </c>
      <c r="D1065" s="727" t="s">
        <v>6138</v>
      </c>
      <c r="E1065" s="727" t="s">
        <v>6139</v>
      </c>
      <c r="F1065" s="731">
        <v>2</v>
      </c>
      <c r="G1065" s="731">
        <v>21257.9</v>
      </c>
      <c r="H1065" s="731">
        <v>0.66666666666666663</v>
      </c>
      <c r="I1065" s="731">
        <v>10628.95</v>
      </c>
      <c r="J1065" s="731">
        <v>3</v>
      </c>
      <c r="K1065" s="731">
        <v>31886.850000000002</v>
      </c>
      <c r="L1065" s="731">
        <v>1</v>
      </c>
      <c r="M1065" s="731">
        <v>10628.95</v>
      </c>
      <c r="N1065" s="731">
        <v>4</v>
      </c>
      <c r="O1065" s="731">
        <v>42515.8</v>
      </c>
      <c r="P1065" s="745">
        <v>1.3333333333333333</v>
      </c>
      <c r="Q1065" s="732">
        <v>10628.95</v>
      </c>
    </row>
    <row r="1066" spans="1:17" ht="14.4" customHeight="1" x14ac:dyDescent="0.3">
      <c r="A1066" s="726" t="s">
        <v>569</v>
      </c>
      <c r="B1066" s="727" t="s">
        <v>7080</v>
      </c>
      <c r="C1066" s="727" t="s">
        <v>5764</v>
      </c>
      <c r="D1066" s="727" t="s">
        <v>6140</v>
      </c>
      <c r="E1066" s="727" t="s">
        <v>6141</v>
      </c>
      <c r="F1066" s="731"/>
      <c r="G1066" s="731"/>
      <c r="H1066" s="731"/>
      <c r="I1066" s="731"/>
      <c r="J1066" s="731">
        <v>1</v>
      </c>
      <c r="K1066" s="731">
        <v>37159</v>
      </c>
      <c r="L1066" s="731">
        <v>1</v>
      </c>
      <c r="M1066" s="731">
        <v>37159</v>
      </c>
      <c r="N1066" s="731"/>
      <c r="O1066" s="731"/>
      <c r="P1066" s="745"/>
      <c r="Q1066" s="732"/>
    </row>
    <row r="1067" spans="1:17" ht="14.4" customHeight="1" x14ac:dyDescent="0.3">
      <c r="A1067" s="726" t="s">
        <v>569</v>
      </c>
      <c r="B1067" s="727" t="s">
        <v>7080</v>
      </c>
      <c r="C1067" s="727" t="s">
        <v>5764</v>
      </c>
      <c r="D1067" s="727" t="s">
        <v>6142</v>
      </c>
      <c r="E1067" s="727" t="s">
        <v>6143</v>
      </c>
      <c r="F1067" s="731"/>
      <c r="G1067" s="731"/>
      <c r="H1067" s="731"/>
      <c r="I1067" s="731"/>
      <c r="J1067" s="731">
        <v>1</v>
      </c>
      <c r="K1067" s="731">
        <v>9986</v>
      </c>
      <c r="L1067" s="731">
        <v>1</v>
      </c>
      <c r="M1067" s="731">
        <v>9986</v>
      </c>
      <c r="N1067" s="731"/>
      <c r="O1067" s="731"/>
      <c r="P1067" s="745"/>
      <c r="Q1067" s="732"/>
    </row>
    <row r="1068" spans="1:17" ht="14.4" customHeight="1" x14ac:dyDescent="0.3">
      <c r="A1068" s="726" t="s">
        <v>569</v>
      </c>
      <c r="B1068" s="727" t="s">
        <v>7080</v>
      </c>
      <c r="C1068" s="727" t="s">
        <v>5764</v>
      </c>
      <c r="D1068" s="727" t="s">
        <v>6144</v>
      </c>
      <c r="E1068" s="727" t="s">
        <v>6145</v>
      </c>
      <c r="F1068" s="731"/>
      <c r="G1068" s="731"/>
      <c r="H1068" s="731"/>
      <c r="I1068" s="731"/>
      <c r="J1068" s="731">
        <v>1</v>
      </c>
      <c r="K1068" s="731">
        <v>2347</v>
      </c>
      <c r="L1068" s="731">
        <v>1</v>
      </c>
      <c r="M1068" s="731">
        <v>2347</v>
      </c>
      <c r="N1068" s="731"/>
      <c r="O1068" s="731"/>
      <c r="P1068" s="745"/>
      <c r="Q1068" s="732"/>
    </row>
    <row r="1069" spans="1:17" ht="14.4" customHeight="1" x14ac:dyDescent="0.3">
      <c r="A1069" s="726" t="s">
        <v>569</v>
      </c>
      <c r="B1069" s="727" t="s">
        <v>7080</v>
      </c>
      <c r="C1069" s="727" t="s">
        <v>5764</v>
      </c>
      <c r="D1069" s="727" t="s">
        <v>6148</v>
      </c>
      <c r="E1069" s="727" t="s">
        <v>6149</v>
      </c>
      <c r="F1069" s="731"/>
      <c r="G1069" s="731"/>
      <c r="H1069" s="731"/>
      <c r="I1069" s="731"/>
      <c r="J1069" s="731">
        <v>2</v>
      </c>
      <c r="K1069" s="731">
        <v>2190.46</v>
      </c>
      <c r="L1069" s="731">
        <v>1</v>
      </c>
      <c r="M1069" s="731">
        <v>1095.23</v>
      </c>
      <c r="N1069" s="731">
        <v>4</v>
      </c>
      <c r="O1069" s="731">
        <v>4380.92</v>
      </c>
      <c r="P1069" s="745">
        <v>2</v>
      </c>
      <c r="Q1069" s="732">
        <v>1095.23</v>
      </c>
    </row>
    <row r="1070" spans="1:17" ht="14.4" customHeight="1" x14ac:dyDescent="0.3">
      <c r="A1070" s="726" t="s">
        <v>569</v>
      </c>
      <c r="B1070" s="727" t="s">
        <v>7080</v>
      </c>
      <c r="C1070" s="727" t="s">
        <v>5764</v>
      </c>
      <c r="D1070" s="727" t="s">
        <v>6150</v>
      </c>
      <c r="E1070" s="727" t="s">
        <v>6151</v>
      </c>
      <c r="F1070" s="731"/>
      <c r="G1070" s="731"/>
      <c r="H1070" s="731"/>
      <c r="I1070" s="731"/>
      <c r="J1070" s="731">
        <v>1</v>
      </c>
      <c r="K1070" s="731">
        <v>11674</v>
      </c>
      <c r="L1070" s="731">
        <v>1</v>
      </c>
      <c r="M1070" s="731">
        <v>11674</v>
      </c>
      <c r="N1070" s="731"/>
      <c r="O1070" s="731"/>
      <c r="P1070" s="745"/>
      <c r="Q1070" s="732"/>
    </row>
    <row r="1071" spans="1:17" ht="14.4" customHeight="1" x14ac:dyDescent="0.3">
      <c r="A1071" s="726" t="s">
        <v>569</v>
      </c>
      <c r="B1071" s="727" t="s">
        <v>7080</v>
      </c>
      <c r="C1071" s="727" t="s">
        <v>5764</v>
      </c>
      <c r="D1071" s="727" t="s">
        <v>6152</v>
      </c>
      <c r="E1071" s="727" t="s">
        <v>6153</v>
      </c>
      <c r="F1071" s="731"/>
      <c r="G1071" s="731"/>
      <c r="H1071" s="731"/>
      <c r="I1071" s="731"/>
      <c r="J1071" s="731">
        <v>8</v>
      </c>
      <c r="K1071" s="731">
        <v>7221.36</v>
      </c>
      <c r="L1071" s="731">
        <v>1</v>
      </c>
      <c r="M1071" s="731">
        <v>902.67</v>
      </c>
      <c r="N1071" s="731">
        <v>17</v>
      </c>
      <c r="O1071" s="731">
        <v>15345.39</v>
      </c>
      <c r="P1071" s="745">
        <v>2.125</v>
      </c>
      <c r="Q1071" s="732">
        <v>902.67</v>
      </c>
    </row>
    <row r="1072" spans="1:17" ht="14.4" customHeight="1" x14ac:dyDescent="0.3">
      <c r="A1072" s="726" t="s">
        <v>569</v>
      </c>
      <c r="B1072" s="727" t="s">
        <v>7080</v>
      </c>
      <c r="C1072" s="727" t="s">
        <v>5764</v>
      </c>
      <c r="D1072" s="727" t="s">
        <v>6154</v>
      </c>
      <c r="E1072" s="727" t="s">
        <v>6153</v>
      </c>
      <c r="F1072" s="731">
        <v>21</v>
      </c>
      <c r="G1072" s="731">
        <v>21617.82</v>
      </c>
      <c r="H1072" s="731">
        <v>0.95454545454545447</v>
      </c>
      <c r="I1072" s="731">
        <v>1029.42</v>
      </c>
      <c r="J1072" s="731">
        <v>22</v>
      </c>
      <c r="K1072" s="731">
        <v>22647.24</v>
      </c>
      <c r="L1072" s="731">
        <v>1</v>
      </c>
      <c r="M1072" s="731">
        <v>1029.42</v>
      </c>
      <c r="N1072" s="731">
        <v>13</v>
      </c>
      <c r="O1072" s="731">
        <v>13382.460000000001</v>
      </c>
      <c r="P1072" s="745">
        <v>0.59090909090909094</v>
      </c>
      <c r="Q1072" s="732">
        <v>1029.42</v>
      </c>
    </row>
    <row r="1073" spans="1:17" ht="14.4" customHeight="1" x14ac:dyDescent="0.3">
      <c r="A1073" s="726" t="s">
        <v>569</v>
      </c>
      <c r="B1073" s="727" t="s">
        <v>7080</v>
      </c>
      <c r="C1073" s="727" t="s">
        <v>5764</v>
      </c>
      <c r="D1073" s="727" t="s">
        <v>6155</v>
      </c>
      <c r="E1073" s="727" t="s">
        <v>6156</v>
      </c>
      <c r="F1073" s="731"/>
      <c r="G1073" s="731"/>
      <c r="H1073" s="731"/>
      <c r="I1073" s="731"/>
      <c r="J1073" s="731">
        <v>3</v>
      </c>
      <c r="K1073" s="731">
        <v>3111.57</v>
      </c>
      <c r="L1073" s="731">
        <v>1</v>
      </c>
      <c r="M1073" s="731">
        <v>1037.19</v>
      </c>
      <c r="N1073" s="731"/>
      <c r="O1073" s="731"/>
      <c r="P1073" s="745"/>
      <c r="Q1073" s="732"/>
    </row>
    <row r="1074" spans="1:17" ht="14.4" customHeight="1" x14ac:dyDescent="0.3">
      <c r="A1074" s="726" t="s">
        <v>569</v>
      </c>
      <c r="B1074" s="727" t="s">
        <v>7080</v>
      </c>
      <c r="C1074" s="727" t="s">
        <v>5764</v>
      </c>
      <c r="D1074" s="727" t="s">
        <v>6157</v>
      </c>
      <c r="E1074" s="727" t="s">
        <v>6158</v>
      </c>
      <c r="F1074" s="731"/>
      <c r="G1074" s="731"/>
      <c r="H1074" s="731"/>
      <c r="I1074" s="731"/>
      <c r="J1074" s="731">
        <v>1</v>
      </c>
      <c r="K1074" s="731">
        <v>9504.49</v>
      </c>
      <c r="L1074" s="731">
        <v>1</v>
      </c>
      <c r="M1074" s="731">
        <v>9504.49</v>
      </c>
      <c r="N1074" s="731">
        <v>4</v>
      </c>
      <c r="O1074" s="731">
        <v>38017.96</v>
      </c>
      <c r="P1074" s="745">
        <v>4</v>
      </c>
      <c r="Q1074" s="732">
        <v>9504.49</v>
      </c>
    </row>
    <row r="1075" spans="1:17" ht="14.4" customHeight="1" x14ac:dyDescent="0.3">
      <c r="A1075" s="726" t="s">
        <v>569</v>
      </c>
      <c r="B1075" s="727" t="s">
        <v>7080</v>
      </c>
      <c r="C1075" s="727" t="s">
        <v>5764</v>
      </c>
      <c r="D1075" s="727" t="s">
        <v>6167</v>
      </c>
      <c r="E1075" s="727" t="s">
        <v>6168</v>
      </c>
      <c r="F1075" s="731"/>
      <c r="G1075" s="731"/>
      <c r="H1075" s="731"/>
      <c r="I1075" s="731"/>
      <c r="J1075" s="731"/>
      <c r="K1075" s="731"/>
      <c r="L1075" s="731"/>
      <c r="M1075" s="731"/>
      <c r="N1075" s="731">
        <v>2</v>
      </c>
      <c r="O1075" s="731">
        <v>18370.580000000002</v>
      </c>
      <c r="P1075" s="745"/>
      <c r="Q1075" s="732">
        <v>9185.2900000000009</v>
      </c>
    </row>
    <row r="1076" spans="1:17" ht="14.4" customHeight="1" x14ac:dyDescent="0.3">
      <c r="A1076" s="726" t="s">
        <v>569</v>
      </c>
      <c r="B1076" s="727" t="s">
        <v>7080</v>
      </c>
      <c r="C1076" s="727" t="s">
        <v>5764</v>
      </c>
      <c r="D1076" s="727" t="s">
        <v>6180</v>
      </c>
      <c r="E1076" s="727" t="s">
        <v>6179</v>
      </c>
      <c r="F1076" s="731"/>
      <c r="G1076" s="731"/>
      <c r="H1076" s="731"/>
      <c r="I1076" s="731"/>
      <c r="J1076" s="731">
        <v>4</v>
      </c>
      <c r="K1076" s="731">
        <v>2549.44</v>
      </c>
      <c r="L1076" s="731">
        <v>1</v>
      </c>
      <c r="M1076" s="731">
        <v>637.36</v>
      </c>
      <c r="N1076" s="731">
        <v>8</v>
      </c>
      <c r="O1076" s="731">
        <v>5098.88</v>
      </c>
      <c r="P1076" s="745">
        <v>2</v>
      </c>
      <c r="Q1076" s="732">
        <v>637.36</v>
      </c>
    </row>
    <row r="1077" spans="1:17" ht="14.4" customHeight="1" x14ac:dyDescent="0.3">
      <c r="A1077" s="726" t="s">
        <v>569</v>
      </c>
      <c r="B1077" s="727" t="s">
        <v>7080</v>
      </c>
      <c r="C1077" s="727" t="s">
        <v>5764</v>
      </c>
      <c r="D1077" s="727" t="s">
        <v>7105</v>
      </c>
      <c r="E1077" s="727" t="s">
        <v>7106</v>
      </c>
      <c r="F1077" s="731">
        <v>1</v>
      </c>
      <c r="G1077" s="731">
        <v>223.85</v>
      </c>
      <c r="H1077" s="731"/>
      <c r="I1077" s="731">
        <v>223.85</v>
      </c>
      <c r="J1077" s="731"/>
      <c r="K1077" s="731"/>
      <c r="L1077" s="731"/>
      <c r="M1077" s="731"/>
      <c r="N1077" s="731"/>
      <c r="O1077" s="731"/>
      <c r="P1077" s="745"/>
      <c r="Q1077" s="732"/>
    </row>
    <row r="1078" spans="1:17" ht="14.4" customHeight="1" x14ac:dyDescent="0.3">
      <c r="A1078" s="726" t="s">
        <v>569</v>
      </c>
      <c r="B1078" s="727" t="s">
        <v>7080</v>
      </c>
      <c r="C1078" s="727" t="s">
        <v>5764</v>
      </c>
      <c r="D1078" s="727" t="s">
        <v>6189</v>
      </c>
      <c r="E1078" s="727" t="s">
        <v>6190</v>
      </c>
      <c r="F1078" s="731"/>
      <c r="G1078" s="731"/>
      <c r="H1078" s="731"/>
      <c r="I1078" s="731"/>
      <c r="J1078" s="731"/>
      <c r="K1078" s="731"/>
      <c r="L1078" s="731"/>
      <c r="M1078" s="731"/>
      <c r="N1078" s="731">
        <v>1</v>
      </c>
      <c r="O1078" s="731">
        <v>1796</v>
      </c>
      <c r="P1078" s="745"/>
      <c r="Q1078" s="732">
        <v>1796</v>
      </c>
    </row>
    <row r="1079" spans="1:17" ht="14.4" customHeight="1" x14ac:dyDescent="0.3">
      <c r="A1079" s="726" t="s">
        <v>569</v>
      </c>
      <c r="B1079" s="727" t="s">
        <v>7080</v>
      </c>
      <c r="C1079" s="727" t="s">
        <v>5764</v>
      </c>
      <c r="D1079" s="727" t="s">
        <v>7107</v>
      </c>
      <c r="E1079" s="727" t="s">
        <v>7108</v>
      </c>
      <c r="F1079" s="731"/>
      <c r="G1079" s="731"/>
      <c r="H1079" s="731"/>
      <c r="I1079" s="731"/>
      <c r="J1079" s="731">
        <v>1</v>
      </c>
      <c r="K1079" s="731">
        <v>1796</v>
      </c>
      <c r="L1079" s="731">
        <v>1</v>
      </c>
      <c r="M1079" s="731">
        <v>1796</v>
      </c>
      <c r="N1079" s="731"/>
      <c r="O1079" s="731"/>
      <c r="P1079" s="745"/>
      <c r="Q1079" s="732"/>
    </row>
    <row r="1080" spans="1:17" ht="14.4" customHeight="1" x14ac:dyDescent="0.3">
      <c r="A1080" s="726" t="s">
        <v>569</v>
      </c>
      <c r="B1080" s="727" t="s">
        <v>7080</v>
      </c>
      <c r="C1080" s="727" t="s">
        <v>5764</v>
      </c>
      <c r="D1080" s="727" t="s">
        <v>7109</v>
      </c>
      <c r="E1080" s="727" t="s">
        <v>7110</v>
      </c>
      <c r="F1080" s="731"/>
      <c r="G1080" s="731"/>
      <c r="H1080" s="731"/>
      <c r="I1080" s="731"/>
      <c r="J1080" s="731">
        <v>1</v>
      </c>
      <c r="K1080" s="731">
        <v>1796</v>
      </c>
      <c r="L1080" s="731">
        <v>1</v>
      </c>
      <c r="M1080" s="731">
        <v>1796</v>
      </c>
      <c r="N1080" s="731"/>
      <c r="O1080" s="731"/>
      <c r="P1080" s="745"/>
      <c r="Q1080" s="732"/>
    </row>
    <row r="1081" spans="1:17" ht="14.4" customHeight="1" x14ac:dyDescent="0.3">
      <c r="A1081" s="726" t="s">
        <v>569</v>
      </c>
      <c r="B1081" s="727" t="s">
        <v>7080</v>
      </c>
      <c r="C1081" s="727" t="s">
        <v>5764</v>
      </c>
      <c r="D1081" s="727" t="s">
        <v>6199</v>
      </c>
      <c r="E1081" s="727" t="s">
        <v>6200</v>
      </c>
      <c r="F1081" s="731">
        <v>2</v>
      </c>
      <c r="G1081" s="731">
        <v>970.04</v>
      </c>
      <c r="H1081" s="731">
        <v>0.4</v>
      </c>
      <c r="I1081" s="731">
        <v>485.02</v>
      </c>
      <c r="J1081" s="731">
        <v>5</v>
      </c>
      <c r="K1081" s="731">
        <v>2425.1</v>
      </c>
      <c r="L1081" s="731">
        <v>1</v>
      </c>
      <c r="M1081" s="731">
        <v>485.02</v>
      </c>
      <c r="N1081" s="731">
        <v>2</v>
      </c>
      <c r="O1081" s="731">
        <v>970.04</v>
      </c>
      <c r="P1081" s="745">
        <v>0.4</v>
      </c>
      <c r="Q1081" s="732">
        <v>485.02</v>
      </c>
    </row>
    <row r="1082" spans="1:17" ht="14.4" customHeight="1" x14ac:dyDescent="0.3">
      <c r="A1082" s="726" t="s">
        <v>569</v>
      </c>
      <c r="B1082" s="727" t="s">
        <v>7080</v>
      </c>
      <c r="C1082" s="727" t="s">
        <v>5764</v>
      </c>
      <c r="D1082" s="727" t="s">
        <v>6203</v>
      </c>
      <c r="E1082" s="727" t="s">
        <v>6200</v>
      </c>
      <c r="F1082" s="731">
        <v>11</v>
      </c>
      <c r="G1082" s="731">
        <v>3978.59</v>
      </c>
      <c r="H1082" s="731">
        <v>0.61111111111111116</v>
      </c>
      <c r="I1082" s="731">
        <v>361.69</v>
      </c>
      <c r="J1082" s="731">
        <v>18</v>
      </c>
      <c r="K1082" s="731">
        <v>6510.42</v>
      </c>
      <c r="L1082" s="731">
        <v>1</v>
      </c>
      <c r="M1082" s="731">
        <v>361.69</v>
      </c>
      <c r="N1082" s="731">
        <v>11</v>
      </c>
      <c r="O1082" s="731">
        <v>3978.5899999999997</v>
      </c>
      <c r="P1082" s="745">
        <v>0.61111111111111105</v>
      </c>
      <c r="Q1082" s="732">
        <v>361.69</v>
      </c>
    </row>
    <row r="1083" spans="1:17" ht="14.4" customHeight="1" x14ac:dyDescent="0.3">
      <c r="A1083" s="726" t="s">
        <v>569</v>
      </c>
      <c r="B1083" s="727" t="s">
        <v>7080</v>
      </c>
      <c r="C1083" s="727" t="s">
        <v>5764</v>
      </c>
      <c r="D1083" s="727" t="s">
        <v>7111</v>
      </c>
      <c r="E1083" s="727" t="s">
        <v>6209</v>
      </c>
      <c r="F1083" s="731">
        <v>1</v>
      </c>
      <c r="G1083" s="731">
        <v>3292.8</v>
      </c>
      <c r="H1083" s="731">
        <v>1</v>
      </c>
      <c r="I1083" s="731">
        <v>3292.8</v>
      </c>
      <c r="J1083" s="731">
        <v>1</v>
      </c>
      <c r="K1083" s="731">
        <v>3292.8</v>
      </c>
      <c r="L1083" s="731">
        <v>1</v>
      </c>
      <c r="M1083" s="731">
        <v>3292.8</v>
      </c>
      <c r="N1083" s="731"/>
      <c r="O1083" s="731"/>
      <c r="P1083" s="745"/>
      <c r="Q1083" s="732"/>
    </row>
    <row r="1084" spans="1:17" ht="14.4" customHeight="1" x14ac:dyDescent="0.3">
      <c r="A1084" s="726" t="s">
        <v>569</v>
      </c>
      <c r="B1084" s="727" t="s">
        <v>7080</v>
      </c>
      <c r="C1084" s="727" t="s">
        <v>5764</v>
      </c>
      <c r="D1084" s="727" t="s">
        <v>6208</v>
      </c>
      <c r="E1084" s="727" t="s">
        <v>6209</v>
      </c>
      <c r="F1084" s="731">
        <v>3</v>
      </c>
      <c r="G1084" s="731">
        <v>16228.8</v>
      </c>
      <c r="H1084" s="731">
        <v>0.74999999999999989</v>
      </c>
      <c r="I1084" s="731">
        <v>5409.5999999999995</v>
      </c>
      <c r="J1084" s="731">
        <v>4</v>
      </c>
      <c r="K1084" s="731">
        <v>21638.400000000001</v>
      </c>
      <c r="L1084" s="731">
        <v>1</v>
      </c>
      <c r="M1084" s="731">
        <v>5409.6</v>
      </c>
      <c r="N1084" s="731">
        <v>2</v>
      </c>
      <c r="O1084" s="731">
        <v>10819.2</v>
      </c>
      <c r="P1084" s="745">
        <v>0.5</v>
      </c>
      <c r="Q1084" s="732">
        <v>5409.6</v>
      </c>
    </row>
    <row r="1085" spans="1:17" ht="14.4" customHeight="1" x14ac:dyDescent="0.3">
      <c r="A1085" s="726" t="s">
        <v>569</v>
      </c>
      <c r="B1085" s="727" t="s">
        <v>7080</v>
      </c>
      <c r="C1085" s="727" t="s">
        <v>5764</v>
      </c>
      <c r="D1085" s="727" t="s">
        <v>7112</v>
      </c>
      <c r="E1085" s="727" t="s">
        <v>7113</v>
      </c>
      <c r="F1085" s="731">
        <v>8</v>
      </c>
      <c r="G1085" s="731">
        <v>65064</v>
      </c>
      <c r="H1085" s="731"/>
      <c r="I1085" s="731">
        <v>8133</v>
      </c>
      <c r="J1085" s="731"/>
      <c r="K1085" s="731"/>
      <c r="L1085" s="731"/>
      <c r="M1085" s="731"/>
      <c r="N1085" s="731"/>
      <c r="O1085" s="731"/>
      <c r="P1085" s="745"/>
      <c r="Q1085" s="732"/>
    </row>
    <row r="1086" spans="1:17" ht="14.4" customHeight="1" x14ac:dyDescent="0.3">
      <c r="A1086" s="726" t="s">
        <v>569</v>
      </c>
      <c r="B1086" s="727" t="s">
        <v>7080</v>
      </c>
      <c r="C1086" s="727" t="s">
        <v>5764</v>
      </c>
      <c r="D1086" s="727" t="s">
        <v>7114</v>
      </c>
      <c r="E1086" s="727" t="s">
        <v>7113</v>
      </c>
      <c r="F1086" s="731">
        <v>2</v>
      </c>
      <c r="G1086" s="731">
        <v>11498</v>
      </c>
      <c r="H1086" s="731"/>
      <c r="I1086" s="731">
        <v>5749</v>
      </c>
      <c r="J1086" s="731"/>
      <c r="K1086" s="731"/>
      <c r="L1086" s="731"/>
      <c r="M1086" s="731"/>
      <c r="N1086" s="731"/>
      <c r="O1086" s="731"/>
      <c r="P1086" s="745"/>
      <c r="Q1086" s="732"/>
    </row>
    <row r="1087" spans="1:17" ht="14.4" customHeight="1" x14ac:dyDescent="0.3">
      <c r="A1087" s="726" t="s">
        <v>569</v>
      </c>
      <c r="B1087" s="727" t="s">
        <v>7080</v>
      </c>
      <c r="C1087" s="727" t="s">
        <v>5764</v>
      </c>
      <c r="D1087" s="727" t="s">
        <v>7115</v>
      </c>
      <c r="E1087" s="727" t="s">
        <v>7116</v>
      </c>
      <c r="F1087" s="731">
        <v>8</v>
      </c>
      <c r="G1087" s="731">
        <v>21776</v>
      </c>
      <c r="H1087" s="731"/>
      <c r="I1087" s="731">
        <v>2722</v>
      </c>
      <c r="J1087" s="731"/>
      <c r="K1087" s="731"/>
      <c r="L1087" s="731"/>
      <c r="M1087" s="731"/>
      <c r="N1087" s="731"/>
      <c r="O1087" s="731"/>
      <c r="P1087" s="745"/>
      <c r="Q1087" s="732"/>
    </row>
    <row r="1088" spans="1:17" ht="14.4" customHeight="1" x14ac:dyDescent="0.3">
      <c r="A1088" s="726" t="s">
        <v>569</v>
      </c>
      <c r="B1088" s="727" t="s">
        <v>7080</v>
      </c>
      <c r="C1088" s="727" t="s">
        <v>5764</v>
      </c>
      <c r="D1088" s="727" t="s">
        <v>5778</v>
      </c>
      <c r="E1088" s="727" t="s">
        <v>5779</v>
      </c>
      <c r="F1088" s="731">
        <v>12</v>
      </c>
      <c r="G1088" s="731">
        <v>10227.720000000001</v>
      </c>
      <c r="H1088" s="731">
        <v>2.0000000000000004</v>
      </c>
      <c r="I1088" s="731">
        <v>852.31000000000006</v>
      </c>
      <c r="J1088" s="731">
        <v>6</v>
      </c>
      <c r="K1088" s="731">
        <v>5113.8599999999997</v>
      </c>
      <c r="L1088" s="731">
        <v>1</v>
      </c>
      <c r="M1088" s="731">
        <v>852.31</v>
      </c>
      <c r="N1088" s="731">
        <v>12</v>
      </c>
      <c r="O1088" s="731">
        <v>10227.719999999999</v>
      </c>
      <c r="P1088" s="745">
        <v>2</v>
      </c>
      <c r="Q1088" s="732">
        <v>852.31</v>
      </c>
    </row>
    <row r="1089" spans="1:17" ht="14.4" customHeight="1" x14ac:dyDescent="0.3">
      <c r="A1089" s="726" t="s">
        <v>569</v>
      </c>
      <c r="B1089" s="727" t="s">
        <v>7080</v>
      </c>
      <c r="C1089" s="727" t="s">
        <v>5764</v>
      </c>
      <c r="D1089" s="727" t="s">
        <v>6226</v>
      </c>
      <c r="E1089" s="727" t="s">
        <v>6227</v>
      </c>
      <c r="F1089" s="731"/>
      <c r="G1089" s="731"/>
      <c r="H1089" s="731"/>
      <c r="I1089" s="731"/>
      <c r="J1089" s="731">
        <v>1</v>
      </c>
      <c r="K1089" s="731">
        <v>12873.29</v>
      </c>
      <c r="L1089" s="731">
        <v>1</v>
      </c>
      <c r="M1089" s="731">
        <v>12873.29</v>
      </c>
      <c r="N1089" s="731"/>
      <c r="O1089" s="731"/>
      <c r="P1089" s="745"/>
      <c r="Q1089" s="732"/>
    </row>
    <row r="1090" spans="1:17" ht="14.4" customHeight="1" x14ac:dyDescent="0.3">
      <c r="A1090" s="726" t="s">
        <v>569</v>
      </c>
      <c r="B1090" s="727" t="s">
        <v>7080</v>
      </c>
      <c r="C1090" s="727" t="s">
        <v>5764</v>
      </c>
      <c r="D1090" s="727" t="s">
        <v>6228</v>
      </c>
      <c r="E1090" s="727" t="s">
        <v>6229</v>
      </c>
      <c r="F1090" s="731"/>
      <c r="G1090" s="731"/>
      <c r="H1090" s="731"/>
      <c r="I1090" s="731"/>
      <c r="J1090" s="731">
        <v>1</v>
      </c>
      <c r="K1090" s="731">
        <v>750.33</v>
      </c>
      <c r="L1090" s="731">
        <v>1</v>
      </c>
      <c r="M1090" s="731">
        <v>750.33</v>
      </c>
      <c r="N1090" s="731"/>
      <c r="O1090" s="731"/>
      <c r="P1090" s="745"/>
      <c r="Q1090" s="732"/>
    </row>
    <row r="1091" spans="1:17" ht="14.4" customHeight="1" x14ac:dyDescent="0.3">
      <c r="A1091" s="726" t="s">
        <v>569</v>
      </c>
      <c r="B1091" s="727" t="s">
        <v>7080</v>
      </c>
      <c r="C1091" s="727" t="s">
        <v>5764</v>
      </c>
      <c r="D1091" s="727" t="s">
        <v>6230</v>
      </c>
      <c r="E1091" s="727" t="s">
        <v>6231</v>
      </c>
      <c r="F1091" s="731">
        <v>6</v>
      </c>
      <c r="G1091" s="731">
        <v>28412.100000000002</v>
      </c>
      <c r="H1091" s="731">
        <v>0.46153846153846156</v>
      </c>
      <c r="I1091" s="731">
        <v>4735.3500000000004</v>
      </c>
      <c r="J1091" s="731">
        <v>13</v>
      </c>
      <c r="K1091" s="731">
        <v>61559.55</v>
      </c>
      <c r="L1091" s="731">
        <v>1</v>
      </c>
      <c r="M1091" s="731">
        <v>4735.3500000000004</v>
      </c>
      <c r="N1091" s="731">
        <v>10</v>
      </c>
      <c r="O1091" s="731">
        <v>47353.5</v>
      </c>
      <c r="P1091" s="745">
        <v>0.76923076923076916</v>
      </c>
      <c r="Q1091" s="732">
        <v>4735.3500000000004</v>
      </c>
    </row>
    <row r="1092" spans="1:17" ht="14.4" customHeight="1" x14ac:dyDescent="0.3">
      <c r="A1092" s="726" t="s">
        <v>569</v>
      </c>
      <c r="B1092" s="727" t="s">
        <v>7080</v>
      </c>
      <c r="C1092" s="727" t="s">
        <v>5764</v>
      </c>
      <c r="D1092" s="727" t="s">
        <v>6232</v>
      </c>
      <c r="E1092" s="727" t="s">
        <v>6233</v>
      </c>
      <c r="F1092" s="731">
        <v>5</v>
      </c>
      <c r="G1092" s="731">
        <v>39965.800000000003</v>
      </c>
      <c r="H1092" s="731">
        <v>0.41666666666666663</v>
      </c>
      <c r="I1092" s="731">
        <v>7993.1600000000008</v>
      </c>
      <c r="J1092" s="731">
        <v>12</v>
      </c>
      <c r="K1092" s="731">
        <v>95917.920000000013</v>
      </c>
      <c r="L1092" s="731">
        <v>1</v>
      </c>
      <c r="M1092" s="731">
        <v>7993.1600000000008</v>
      </c>
      <c r="N1092" s="731">
        <v>9</v>
      </c>
      <c r="O1092" s="731">
        <v>71938.44</v>
      </c>
      <c r="P1092" s="745">
        <v>0.74999999999999989</v>
      </c>
      <c r="Q1092" s="732">
        <v>7993.16</v>
      </c>
    </row>
    <row r="1093" spans="1:17" ht="14.4" customHeight="1" x14ac:dyDescent="0.3">
      <c r="A1093" s="726" t="s">
        <v>569</v>
      </c>
      <c r="B1093" s="727" t="s">
        <v>7080</v>
      </c>
      <c r="C1093" s="727" t="s">
        <v>5764</v>
      </c>
      <c r="D1093" s="727" t="s">
        <v>6234</v>
      </c>
      <c r="E1093" s="727" t="s">
        <v>6235</v>
      </c>
      <c r="F1093" s="731">
        <v>6</v>
      </c>
      <c r="G1093" s="731">
        <v>17197.62</v>
      </c>
      <c r="H1093" s="731">
        <v>0.46153846153846156</v>
      </c>
      <c r="I1093" s="731">
        <v>2866.27</v>
      </c>
      <c r="J1093" s="731">
        <v>13</v>
      </c>
      <c r="K1093" s="731">
        <v>37261.509999999995</v>
      </c>
      <c r="L1093" s="731">
        <v>1</v>
      </c>
      <c r="M1093" s="731">
        <v>2866.2699999999995</v>
      </c>
      <c r="N1093" s="731">
        <v>11</v>
      </c>
      <c r="O1093" s="731">
        <v>31528.97</v>
      </c>
      <c r="P1093" s="745">
        <v>0.84615384615384626</v>
      </c>
      <c r="Q1093" s="732">
        <v>2866.27</v>
      </c>
    </row>
    <row r="1094" spans="1:17" ht="14.4" customHeight="1" x14ac:dyDescent="0.3">
      <c r="A1094" s="726" t="s">
        <v>569</v>
      </c>
      <c r="B1094" s="727" t="s">
        <v>7080</v>
      </c>
      <c r="C1094" s="727" t="s">
        <v>5764</v>
      </c>
      <c r="D1094" s="727" t="s">
        <v>6236</v>
      </c>
      <c r="E1094" s="727" t="s">
        <v>6237</v>
      </c>
      <c r="F1094" s="731">
        <v>2</v>
      </c>
      <c r="G1094" s="731">
        <v>4907.6000000000004</v>
      </c>
      <c r="H1094" s="731"/>
      <c r="I1094" s="731">
        <v>2453.8000000000002</v>
      </c>
      <c r="J1094" s="731"/>
      <c r="K1094" s="731"/>
      <c r="L1094" s="731"/>
      <c r="M1094" s="731"/>
      <c r="N1094" s="731"/>
      <c r="O1094" s="731"/>
      <c r="P1094" s="745"/>
      <c r="Q1094" s="732"/>
    </row>
    <row r="1095" spans="1:17" ht="14.4" customHeight="1" x14ac:dyDescent="0.3">
      <c r="A1095" s="726" t="s">
        <v>569</v>
      </c>
      <c r="B1095" s="727" t="s">
        <v>7080</v>
      </c>
      <c r="C1095" s="727" t="s">
        <v>5764</v>
      </c>
      <c r="D1095" s="727" t="s">
        <v>6238</v>
      </c>
      <c r="E1095" s="727" t="s">
        <v>6237</v>
      </c>
      <c r="F1095" s="731">
        <v>0.1</v>
      </c>
      <c r="G1095" s="731">
        <v>70.36</v>
      </c>
      <c r="H1095" s="731"/>
      <c r="I1095" s="731">
        <v>703.59999999999991</v>
      </c>
      <c r="J1095" s="731"/>
      <c r="K1095" s="731"/>
      <c r="L1095" s="731"/>
      <c r="M1095" s="731"/>
      <c r="N1095" s="731"/>
      <c r="O1095" s="731"/>
      <c r="P1095" s="745"/>
      <c r="Q1095" s="732"/>
    </row>
    <row r="1096" spans="1:17" ht="14.4" customHeight="1" x14ac:dyDescent="0.3">
      <c r="A1096" s="726" t="s">
        <v>569</v>
      </c>
      <c r="B1096" s="727" t="s">
        <v>7080</v>
      </c>
      <c r="C1096" s="727" t="s">
        <v>5764</v>
      </c>
      <c r="D1096" s="727" t="s">
        <v>6239</v>
      </c>
      <c r="E1096" s="727" t="s">
        <v>6237</v>
      </c>
      <c r="F1096" s="731">
        <v>0.4</v>
      </c>
      <c r="G1096" s="731">
        <v>615.6</v>
      </c>
      <c r="H1096" s="731"/>
      <c r="I1096" s="731">
        <v>1539</v>
      </c>
      <c r="J1096" s="731"/>
      <c r="K1096" s="731"/>
      <c r="L1096" s="731"/>
      <c r="M1096" s="731"/>
      <c r="N1096" s="731"/>
      <c r="O1096" s="731"/>
      <c r="P1096" s="745"/>
      <c r="Q1096" s="732"/>
    </row>
    <row r="1097" spans="1:17" ht="14.4" customHeight="1" x14ac:dyDescent="0.3">
      <c r="A1097" s="726" t="s">
        <v>569</v>
      </c>
      <c r="B1097" s="727" t="s">
        <v>7080</v>
      </c>
      <c r="C1097" s="727" t="s">
        <v>5764</v>
      </c>
      <c r="D1097" s="727" t="s">
        <v>6240</v>
      </c>
      <c r="E1097" s="727" t="s">
        <v>6237</v>
      </c>
      <c r="F1097" s="731">
        <v>0.2</v>
      </c>
      <c r="G1097" s="731">
        <v>354.62</v>
      </c>
      <c r="H1097" s="731"/>
      <c r="I1097" s="731">
        <v>1773.1</v>
      </c>
      <c r="J1097" s="731"/>
      <c r="K1097" s="731"/>
      <c r="L1097" s="731"/>
      <c r="M1097" s="731"/>
      <c r="N1097" s="731"/>
      <c r="O1097" s="731"/>
      <c r="P1097" s="745"/>
      <c r="Q1097" s="732"/>
    </row>
    <row r="1098" spans="1:17" ht="14.4" customHeight="1" x14ac:dyDescent="0.3">
      <c r="A1098" s="726" t="s">
        <v>569</v>
      </c>
      <c r="B1098" s="727" t="s">
        <v>7080</v>
      </c>
      <c r="C1098" s="727" t="s">
        <v>5764</v>
      </c>
      <c r="D1098" s="727" t="s">
        <v>5780</v>
      </c>
      <c r="E1098" s="727" t="s">
        <v>5781</v>
      </c>
      <c r="F1098" s="731">
        <v>5.2</v>
      </c>
      <c r="G1098" s="731">
        <v>1310.5299999999997</v>
      </c>
      <c r="H1098" s="731">
        <v>2.7368849720157042</v>
      </c>
      <c r="I1098" s="731">
        <v>252.02499999999995</v>
      </c>
      <c r="J1098" s="731">
        <v>1.9</v>
      </c>
      <c r="K1098" s="731">
        <v>478.84</v>
      </c>
      <c r="L1098" s="731">
        <v>1</v>
      </c>
      <c r="M1098" s="731">
        <v>252.02105263157895</v>
      </c>
      <c r="N1098" s="731">
        <v>7.4</v>
      </c>
      <c r="O1098" s="731">
        <v>1864.98</v>
      </c>
      <c r="P1098" s="745">
        <v>3.8947874028903184</v>
      </c>
      <c r="Q1098" s="732">
        <v>252.02432432432431</v>
      </c>
    </row>
    <row r="1099" spans="1:17" ht="14.4" customHeight="1" x14ac:dyDescent="0.3">
      <c r="A1099" s="726" t="s">
        <v>569</v>
      </c>
      <c r="B1099" s="727" t="s">
        <v>7080</v>
      </c>
      <c r="C1099" s="727" t="s">
        <v>5764</v>
      </c>
      <c r="D1099" s="727" t="s">
        <v>6246</v>
      </c>
      <c r="E1099" s="727" t="s">
        <v>5781</v>
      </c>
      <c r="F1099" s="731">
        <v>4</v>
      </c>
      <c r="G1099" s="731">
        <v>2188.8000000000002</v>
      </c>
      <c r="H1099" s="731"/>
      <c r="I1099" s="731">
        <v>547.20000000000005</v>
      </c>
      <c r="J1099" s="731"/>
      <c r="K1099" s="731"/>
      <c r="L1099" s="731"/>
      <c r="M1099" s="731"/>
      <c r="N1099" s="731"/>
      <c r="O1099" s="731"/>
      <c r="P1099" s="745"/>
      <c r="Q1099" s="732"/>
    </row>
    <row r="1100" spans="1:17" ht="14.4" customHeight="1" x14ac:dyDescent="0.3">
      <c r="A1100" s="726" t="s">
        <v>569</v>
      </c>
      <c r="B1100" s="727" t="s">
        <v>7080</v>
      </c>
      <c r="C1100" s="727" t="s">
        <v>5764</v>
      </c>
      <c r="D1100" s="727" t="s">
        <v>5782</v>
      </c>
      <c r="E1100" s="727" t="s">
        <v>5781</v>
      </c>
      <c r="F1100" s="731">
        <v>51</v>
      </c>
      <c r="G1100" s="731">
        <v>94292.37</v>
      </c>
      <c r="H1100" s="731">
        <v>2.1249999999999996</v>
      </c>
      <c r="I1100" s="731">
        <v>1848.87</v>
      </c>
      <c r="J1100" s="731">
        <v>24</v>
      </c>
      <c r="K1100" s="731">
        <v>44372.880000000005</v>
      </c>
      <c r="L1100" s="731">
        <v>1</v>
      </c>
      <c r="M1100" s="731">
        <v>1848.8700000000001</v>
      </c>
      <c r="N1100" s="731">
        <v>65</v>
      </c>
      <c r="O1100" s="731">
        <v>120176.55000000002</v>
      </c>
      <c r="P1100" s="745">
        <v>2.7083333333333335</v>
      </c>
      <c r="Q1100" s="732">
        <v>1848.8700000000003</v>
      </c>
    </row>
    <row r="1101" spans="1:17" ht="14.4" customHeight="1" x14ac:dyDescent="0.3">
      <c r="A1101" s="726" t="s">
        <v>569</v>
      </c>
      <c r="B1101" s="727" t="s">
        <v>7080</v>
      </c>
      <c r="C1101" s="727" t="s">
        <v>5764</v>
      </c>
      <c r="D1101" s="727" t="s">
        <v>6247</v>
      </c>
      <c r="E1101" s="727" t="s">
        <v>6248</v>
      </c>
      <c r="F1101" s="731">
        <v>6</v>
      </c>
      <c r="G1101" s="731">
        <v>14301.84</v>
      </c>
      <c r="H1101" s="731">
        <v>1</v>
      </c>
      <c r="I1101" s="731">
        <v>2383.64</v>
      </c>
      <c r="J1101" s="731">
        <v>6</v>
      </c>
      <c r="K1101" s="731">
        <v>14301.84</v>
      </c>
      <c r="L1101" s="731">
        <v>1</v>
      </c>
      <c r="M1101" s="731">
        <v>2383.64</v>
      </c>
      <c r="N1101" s="731">
        <v>1</v>
      </c>
      <c r="O1101" s="731">
        <v>2383.64</v>
      </c>
      <c r="P1101" s="745">
        <v>0.16666666666666666</v>
      </c>
      <c r="Q1101" s="732">
        <v>2383.64</v>
      </c>
    </row>
    <row r="1102" spans="1:17" ht="14.4" customHeight="1" x14ac:dyDescent="0.3">
      <c r="A1102" s="726" t="s">
        <v>569</v>
      </c>
      <c r="B1102" s="727" t="s">
        <v>7080</v>
      </c>
      <c r="C1102" s="727" t="s">
        <v>5764</v>
      </c>
      <c r="D1102" s="727" t="s">
        <v>6249</v>
      </c>
      <c r="E1102" s="727" t="s">
        <v>6250</v>
      </c>
      <c r="F1102" s="731">
        <v>56</v>
      </c>
      <c r="G1102" s="731">
        <v>103304.88</v>
      </c>
      <c r="H1102" s="731">
        <v>1.219511066451596</v>
      </c>
      <c r="I1102" s="731">
        <v>1844.73</v>
      </c>
      <c r="J1102" s="731">
        <v>56</v>
      </c>
      <c r="K1102" s="731">
        <v>84710.079999999987</v>
      </c>
      <c r="L1102" s="731">
        <v>1</v>
      </c>
      <c r="M1102" s="731">
        <v>1512.6799999999998</v>
      </c>
      <c r="N1102" s="731">
        <v>28</v>
      </c>
      <c r="O1102" s="731">
        <v>42355.040000000001</v>
      </c>
      <c r="P1102" s="745">
        <v>0.50000000000000011</v>
      </c>
      <c r="Q1102" s="732">
        <v>1512.68</v>
      </c>
    </row>
    <row r="1103" spans="1:17" ht="14.4" customHeight="1" x14ac:dyDescent="0.3">
      <c r="A1103" s="726" t="s">
        <v>569</v>
      </c>
      <c r="B1103" s="727" t="s">
        <v>7080</v>
      </c>
      <c r="C1103" s="727" t="s">
        <v>5764</v>
      </c>
      <c r="D1103" s="727" t="s">
        <v>6251</v>
      </c>
      <c r="E1103" s="727" t="s">
        <v>6252</v>
      </c>
      <c r="F1103" s="731">
        <v>9</v>
      </c>
      <c r="G1103" s="731">
        <v>205591.77</v>
      </c>
      <c r="H1103" s="731">
        <v>0.75</v>
      </c>
      <c r="I1103" s="731">
        <v>22843.53</v>
      </c>
      <c r="J1103" s="731">
        <v>12</v>
      </c>
      <c r="K1103" s="731">
        <v>274122.36</v>
      </c>
      <c r="L1103" s="731">
        <v>1</v>
      </c>
      <c r="M1103" s="731">
        <v>22843.53</v>
      </c>
      <c r="N1103" s="731">
        <v>6</v>
      </c>
      <c r="O1103" s="731">
        <v>137061.18</v>
      </c>
      <c r="P1103" s="745">
        <v>0.5</v>
      </c>
      <c r="Q1103" s="732">
        <v>22843.53</v>
      </c>
    </row>
    <row r="1104" spans="1:17" ht="14.4" customHeight="1" x14ac:dyDescent="0.3">
      <c r="A1104" s="726" t="s">
        <v>569</v>
      </c>
      <c r="B1104" s="727" t="s">
        <v>7080</v>
      </c>
      <c r="C1104" s="727" t="s">
        <v>5764</v>
      </c>
      <c r="D1104" s="727" t="s">
        <v>6253</v>
      </c>
      <c r="E1104" s="727" t="s">
        <v>6254</v>
      </c>
      <c r="F1104" s="731">
        <v>41</v>
      </c>
      <c r="G1104" s="731">
        <v>378423.85000000003</v>
      </c>
      <c r="H1104" s="731">
        <v>1.7140472264532205</v>
      </c>
      <c r="I1104" s="731">
        <v>9229.85</v>
      </c>
      <c r="J1104" s="731">
        <v>26</v>
      </c>
      <c r="K1104" s="731">
        <v>220777.96</v>
      </c>
      <c r="L1104" s="731">
        <v>1</v>
      </c>
      <c r="M1104" s="731">
        <v>8491.4599999999991</v>
      </c>
      <c r="N1104" s="731">
        <v>19</v>
      </c>
      <c r="O1104" s="731">
        <v>161337.74</v>
      </c>
      <c r="P1104" s="745">
        <v>0.73076923076923073</v>
      </c>
      <c r="Q1104" s="732">
        <v>8491.4599999999991</v>
      </c>
    </row>
    <row r="1105" spans="1:17" ht="14.4" customHeight="1" x14ac:dyDescent="0.3">
      <c r="A1105" s="726" t="s">
        <v>569</v>
      </c>
      <c r="B1105" s="727" t="s">
        <v>7080</v>
      </c>
      <c r="C1105" s="727" t="s">
        <v>5764</v>
      </c>
      <c r="D1105" s="727" t="s">
        <v>6255</v>
      </c>
      <c r="E1105" s="727" t="s">
        <v>6256</v>
      </c>
      <c r="F1105" s="731">
        <v>143</v>
      </c>
      <c r="G1105" s="731">
        <v>428891.32</v>
      </c>
      <c r="H1105" s="731">
        <v>1.2767857142857144</v>
      </c>
      <c r="I1105" s="731">
        <v>2999.2400000000002</v>
      </c>
      <c r="J1105" s="731">
        <v>112</v>
      </c>
      <c r="K1105" s="731">
        <v>335914.87999999995</v>
      </c>
      <c r="L1105" s="731">
        <v>1</v>
      </c>
      <c r="M1105" s="731">
        <v>2999.2399999999993</v>
      </c>
      <c r="N1105" s="731">
        <v>76</v>
      </c>
      <c r="O1105" s="731">
        <v>227942.24000000002</v>
      </c>
      <c r="P1105" s="745">
        <v>0.67857142857142871</v>
      </c>
      <c r="Q1105" s="732">
        <v>2999.2400000000002</v>
      </c>
    </row>
    <row r="1106" spans="1:17" ht="14.4" customHeight="1" x14ac:dyDescent="0.3">
      <c r="A1106" s="726" t="s">
        <v>569</v>
      </c>
      <c r="B1106" s="727" t="s">
        <v>7080</v>
      </c>
      <c r="C1106" s="727" t="s">
        <v>5764</v>
      </c>
      <c r="D1106" s="727" t="s">
        <v>6257</v>
      </c>
      <c r="E1106" s="727" t="s">
        <v>6258</v>
      </c>
      <c r="F1106" s="731"/>
      <c r="G1106" s="731"/>
      <c r="H1106" s="731"/>
      <c r="I1106" s="731"/>
      <c r="J1106" s="731">
        <v>1</v>
      </c>
      <c r="K1106" s="731">
        <v>8076.38</v>
      </c>
      <c r="L1106" s="731">
        <v>1</v>
      </c>
      <c r="M1106" s="731">
        <v>8076.38</v>
      </c>
      <c r="N1106" s="731">
        <v>1</v>
      </c>
      <c r="O1106" s="731">
        <v>8076.38</v>
      </c>
      <c r="P1106" s="745">
        <v>1</v>
      </c>
      <c r="Q1106" s="732">
        <v>8076.38</v>
      </c>
    </row>
    <row r="1107" spans="1:17" ht="14.4" customHeight="1" x14ac:dyDescent="0.3">
      <c r="A1107" s="726" t="s">
        <v>569</v>
      </c>
      <c r="B1107" s="727" t="s">
        <v>7080</v>
      </c>
      <c r="C1107" s="727" t="s">
        <v>5764</v>
      </c>
      <c r="D1107" s="727" t="s">
        <v>6263</v>
      </c>
      <c r="E1107" s="727" t="s">
        <v>6264</v>
      </c>
      <c r="F1107" s="731">
        <v>3</v>
      </c>
      <c r="G1107" s="731">
        <v>3699.81</v>
      </c>
      <c r="H1107" s="731">
        <v>1.5</v>
      </c>
      <c r="I1107" s="731">
        <v>1233.27</v>
      </c>
      <c r="J1107" s="731">
        <v>2</v>
      </c>
      <c r="K1107" s="731">
        <v>2466.54</v>
      </c>
      <c r="L1107" s="731">
        <v>1</v>
      </c>
      <c r="M1107" s="731">
        <v>1233.27</v>
      </c>
      <c r="N1107" s="731">
        <v>6</v>
      </c>
      <c r="O1107" s="731">
        <v>7399.62</v>
      </c>
      <c r="P1107" s="745">
        <v>3</v>
      </c>
      <c r="Q1107" s="732">
        <v>1233.27</v>
      </c>
    </row>
    <row r="1108" spans="1:17" ht="14.4" customHeight="1" x14ac:dyDescent="0.3">
      <c r="A1108" s="726" t="s">
        <v>569</v>
      </c>
      <c r="B1108" s="727" t="s">
        <v>7080</v>
      </c>
      <c r="C1108" s="727" t="s">
        <v>5764</v>
      </c>
      <c r="D1108" s="727" t="s">
        <v>6265</v>
      </c>
      <c r="E1108" s="727" t="s">
        <v>6266</v>
      </c>
      <c r="F1108" s="731">
        <v>3</v>
      </c>
      <c r="G1108" s="731">
        <v>17323.86</v>
      </c>
      <c r="H1108" s="731"/>
      <c r="I1108" s="731">
        <v>5774.62</v>
      </c>
      <c r="J1108" s="731"/>
      <c r="K1108" s="731"/>
      <c r="L1108" s="731"/>
      <c r="M1108" s="731"/>
      <c r="N1108" s="731">
        <v>4</v>
      </c>
      <c r="O1108" s="731">
        <v>23098.48</v>
      </c>
      <c r="P1108" s="745"/>
      <c r="Q1108" s="732">
        <v>5774.62</v>
      </c>
    </row>
    <row r="1109" spans="1:17" ht="14.4" customHeight="1" x14ac:dyDescent="0.3">
      <c r="A1109" s="726" t="s">
        <v>569</v>
      </c>
      <c r="B1109" s="727" t="s">
        <v>7080</v>
      </c>
      <c r="C1109" s="727" t="s">
        <v>5764</v>
      </c>
      <c r="D1109" s="727" t="s">
        <v>6267</v>
      </c>
      <c r="E1109" s="727" t="s">
        <v>6268</v>
      </c>
      <c r="F1109" s="731"/>
      <c r="G1109" s="731"/>
      <c r="H1109" s="731"/>
      <c r="I1109" s="731"/>
      <c r="J1109" s="731"/>
      <c r="K1109" s="731"/>
      <c r="L1109" s="731"/>
      <c r="M1109" s="731"/>
      <c r="N1109" s="731">
        <v>4</v>
      </c>
      <c r="O1109" s="731">
        <v>34817.68</v>
      </c>
      <c r="P1109" s="745"/>
      <c r="Q1109" s="732">
        <v>8704.42</v>
      </c>
    </row>
    <row r="1110" spans="1:17" ht="14.4" customHeight="1" x14ac:dyDescent="0.3">
      <c r="A1110" s="726" t="s">
        <v>569</v>
      </c>
      <c r="B1110" s="727" t="s">
        <v>7080</v>
      </c>
      <c r="C1110" s="727" t="s">
        <v>5764</v>
      </c>
      <c r="D1110" s="727" t="s">
        <v>6269</v>
      </c>
      <c r="E1110" s="727" t="s">
        <v>6268</v>
      </c>
      <c r="F1110" s="731">
        <v>3</v>
      </c>
      <c r="G1110" s="731">
        <v>28193.25</v>
      </c>
      <c r="H1110" s="731">
        <v>3</v>
      </c>
      <c r="I1110" s="731">
        <v>9397.75</v>
      </c>
      <c r="J1110" s="731">
        <v>1</v>
      </c>
      <c r="K1110" s="731">
        <v>9397.75</v>
      </c>
      <c r="L1110" s="731">
        <v>1</v>
      </c>
      <c r="M1110" s="731">
        <v>9397.75</v>
      </c>
      <c r="N1110" s="731">
        <v>1</v>
      </c>
      <c r="O1110" s="731">
        <v>9397.75</v>
      </c>
      <c r="P1110" s="745">
        <v>1</v>
      </c>
      <c r="Q1110" s="732">
        <v>9397.75</v>
      </c>
    </row>
    <row r="1111" spans="1:17" ht="14.4" customHeight="1" x14ac:dyDescent="0.3">
      <c r="A1111" s="726" t="s">
        <v>569</v>
      </c>
      <c r="B1111" s="727" t="s">
        <v>7080</v>
      </c>
      <c r="C1111" s="727" t="s">
        <v>5764</v>
      </c>
      <c r="D1111" s="727" t="s">
        <v>6270</v>
      </c>
      <c r="E1111" s="727" t="s">
        <v>6271</v>
      </c>
      <c r="F1111" s="731">
        <v>3</v>
      </c>
      <c r="G1111" s="731">
        <v>4993.2000000000007</v>
      </c>
      <c r="H1111" s="731">
        <v>3.0000000000000004</v>
      </c>
      <c r="I1111" s="731">
        <v>1664.4000000000003</v>
      </c>
      <c r="J1111" s="731">
        <v>1</v>
      </c>
      <c r="K1111" s="731">
        <v>1664.4</v>
      </c>
      <c r="L1111" s="731">
        <v>1</v>
      </c>
      <c r="M1111" s="731">
        <v>1664.4</v>
      </c>
      <c r="N1111" s="731">
        <v>5</v>
      </c>
      <c r="O1111" s="731">
        <v>8322</v>
      </c>
      <c r="P1111" s="745">
        <v>5</v>
      </c>
      <c r="Q1111" s="732">
        <v>1664.4</v>
      </c>
    </row>
    <row r="1112" spans="1:17" ht="14.4" customHeight="1" x14ac:dyDescent="0.3">
      <c r="A1112" s="726" t="s">
        <v>569</v>
      </c>
      <c r="B1112" s="727" t="s">
        <v>7080</v>
      </c>
      <c r="C1112" s="727" t="s">
        <v>5764</v>
      </c>
      <c r="D1112" s="727" t="s">
        <v>6280</v>
      </c>
      <c r="E1112" s="727" t="s">
        <v>6281</v>
      </c>
      <c r="F1112" s="731">
        <v>4</v>
      </c>
      <c r="G1112" s="731">
        <v>43116.88</v>
      </c>
      <c r="H1112" s="731">
        <v>1.3333333333333335</v>
      </c>
      <c r="I1112" s="731">
        <v>10779.22</v>
      </c>
      <c r="J1112" s="731">
        <v>3</v>
      </c>
      <c r="K1112" s="731">
        <v>32337.659999999996</v>
      </c>
      <c r="L1112" s="731">
        <v>1</v>
      </c>
      <c r="M1112" s="731">
        <v>10779.22</v>
      </c>
      <c r="N1112" s="731">
        <v>5</v>
      </c>
      <c r="O1112" s="731">
        <v>53896.1</v>
      </c>
      <c r="P1112" s="745">
        <v>1.6666666666666667</v>
      </c>
      <c r="Q1112" s="732">
        <v>10779.22</v>
      </c>
    </row>
    <row r="1113" spans="1:17" ht="14.4" customHeight="1" x14ac:dyDescent="0.3">
      <c r="A1113" s="726" t="s">
        <v>569</v>
      </c>
      <c r="B1113" s="727" t="s">
        <v>7080</v>
      </c>
      <c r="C1113" s="727" t="s">
        <v>5764</v>
      </c>
      <c r="D1113" s="727" t="s">
        <v>6282</v>
      </c>
      <c r="E1113" s="727" t="s">
        <v>6283</v>
      </c>
      <c r="F1113" s="731"/>
      <c r="G1113" s="731"/>
      <c r="H1113" s="731"/>
      <c r="I1113" s="731"/>
      <c r="J1113" s="731">
        <v>1</v>
      </c>
      <c r="K1113" s="731">
        <v>9112.75</v>
      </c>
      <c r="L1113" s="731">
        <v>1</v>
      </c>
      <c r="M1113" s="731">
        <v>9112.75</v>
      </c>
      <c r="N1113" s="731"/>
      <c r="O1113" s="731"/>
      <c r="P1113" s="745"/>
      <c r="Q1113" s="732"/>
    </row>
    <row r="1114" spans="1:17" ht="14.4" customHeight="1" x14ac:dyDescent="0.3">
      <c r="A1114" s="726" t="s">
        <v>569</v>
      </c>
      <c r="B1114" s="727" t="s">
        <v>7080</v>
      </c>
      <c r="C1114" s="727" t="s">
        <v>5764</v>
      </c>
      <c r="D1114" s="727" t="s">
        <v>6284</v>
      </c>
      <c r="E1114" s="727" t="s">
        <v>6285</v>
      </c>
      <c r="F1114" s="731">
        <v>9</v>
      </c>
      <c r="G1114" s="731">
        <v>11024.82</v>
      </c>
      <c r="H1114" s="731">
        <v>1</v>
      </c>
      <c r="I1114" s="731">
        <v>1224.98</v>
      </c>
      <c r="J1114" s="731">
        <v>9</v>
      </c>
      <c r="K1114" s="731">
        <v>11024.82</v>
      </c>
      <c r="L1114" s="731">
        <v>1</v>
      </c>
      <c r="M1114" s="731">
        <v>1224.98</v>
      </c>
      <c r="N1114" s="731">
        <v>7</v>
      </c>
      <c r="O1114" s="731">
        <v>8574.86</v>
      </c>
      <c r="P1114" s="745">
        <v>0.7777777777777779</v>
      </c>
      <c r="Q1114" s="732">
        <v>1224.98</v>
      </c>
    </row>
    <row r="1115" spans="1:17" ht="14.4" customHeight="1" x14ac:dyDescent="0.3">
      <c r="A1115" s="726" t="s">
        <v>569</v>
      </c>
      <c r="B1115" s="727" t="s">
        <v>7080</v>
      </c>
      <c r="C1115" s="727" t="s">
        <v>5764</v>
      </c>
      <c r="D1115" s="727" t="s">
        <v>6286</v>
      </c>
      <c r="E1115" s="727" t="s">
        <v>6285</v>
      </c>
      <c r="F1115" s="731">
        <v>9</v>
      </c>
      <c r="G1115" s="731">
        <v>17115.57</v>
      </c>
      <c r="H1115" s="731">
        <v>0.9</v>
      </c>
      <c r="I1115" s="731">
        <v>1901.73</v>
      </c>
      <c r="J1115" s="731">
        <v>10</v>
      </c>
      <c r="K1115" s="731">
        <v>19017.3</v>
      </c>
      <c r="L1115" s="731">
        <v>1</v>
      </c>
      <c r="M1115" s="731">
        <v>1901.73</v>
      </c>
      <c r="N1115" s="731">
        <v>13</v>
      </c>
      <c r="O1115" s="731">
        <v>24722.489999999998</v>
      </c>
      <c r="P1115" s="745">
        <v>1.3</v>
      </c>
      <c r="Q1115" s="732">
        <v>1901.7299999999998</v>
      </c>
    </row>
    <row r="1116" spans="1:17" ht="14.4" customHeight="1" x14ac:dyDescent="0.3">
      <c r="A1116" s="726" t="s">
        <v>569</v>
      </c>
      <c r="B1116" s="727" t="s">
        <v>7080</v>
      </c>
      <c r="C1116" s="727" t="s">
        <v>5764</v>
      </c>
      <c r="D1116" s="727" t="s">
        <v>6287</v>
      </c>
      <c r="E1116" s="727" t="s">
        <v>6288</v>
      </c>
      <c r="F1116" s="731">
        <v>1</v>
      </c>
      <c r="G1116" s="731">
        <v>1038</v>
      </c>
      <c r="H1116" s="731"/>
      <c r="I1116" s="731">
        <v>1038</v>
      </c>
      <c r="J1116" s="731"/>
      <c r="K1116" s="731"/>
      <c r="L1116" s="731"/>
      <c r="M1116" s="731"/>
      <c r="N1116" s="731"/>
      <c r="O1116" s="731"/>
      <c r="P1116" s="745"/>
      <c r="Q1116" s="732"/>
    </row>
    <row r="1117" spans="1:17" ht="14.4" customHeight="1" x14ac:dyDescent="0.3">
      <c r="A1117" s="726" t="s">
        <v>569</v>
      </c>
      <c r="B1117" s="727" t="s">
        <v>7080</v>
      </c>
      <c r="C1117" s="727" t="s">
        <v>5764</v>
      </c>
      <c r="D1117" s="727" t="s">
        <v>7117</v>
      </c>
      <c r="E1117" s="727" t="s">
        <v>7118</v>
      </c>
      <c r="F1117" s="731">
        <v>2</v>
      </c>
      <c r="G1117" s="731">
        <v>5594.3</v>
      </c>
      <c r="H1117" s="731">
        <v>1</v>
      </c>
      <c r="I1117" s="731">
        <v>2797.15</v>
      </c>
      <c r="J1117" s="731">
        <v>2</v>
      </c>
      <c r="K1117" s="731">
        <v>5594.3</v>
      </c>
      <c r="L1117" s="731">
        <v>1</v>
      </c>
      <c r="M1117" s="731">
        <v>2797.15</v>
      </c>
      <c r="N1117" s="731"/>
      <c r="O1117" s="731"/>
      <c r="P1117" s="745"/>
      <c r="Q1117" s="732"/>
    </row>
    <row r="1118" spans="1:17" ht="14.4" customHeight="1" x14ac:dyDescent="0.3">
      <c r="A1118" s="726" t="s">
        <v>569</v>
      </c>
      <c r="B1118" s="727" t="s">
        <v>7080</v>
      </c>
      <c r="C1118" s="727" t="s">
        <v>5764</v>
      </c>
      <c r="D1118" s="727" t="s">
        <v>6296</v>
      </c>
      <c r="E1118" s="727" t="s">
        <v>6297</v>
      </c>
      <c r="F1118" s="731">
        <v>4</v>
      </c>
      <c r="G1118" s="731">
        <v>13112.08</v>
      </c>
      <c r="H1118" s="731">
        <v>1.3333333333333335</v>
      </c>
      <c r="I1118" s="731">
        <v>3278.02</v>
      </c>
      <c r="J1118" s="731">
        <v>3</v>
      </c>
      <c r="K1118" s="731">
        <v>9834.06</v>
      </c>
      <c r="L1118" s="731">
        <v>1</v>
      </c>
      <c r="M1118" s="731">
        <v>3278.02</v>
      </c>
      <c r="N1118" s="731">
        <v>3</v>
      </c>
      <c r="O1118" s="731">
        <v>9834.06</v>
      </c>
      <c r="P1118" s="745">
        <v>1</v>
      </c>
      <c r="Q1118" s="732">
        <v>3278.02</v>
      </c>
    </row>
    <row r="1119" spans="1:17" ht="14.4" customHeight="1" x14ac:dyDescent="0.3">
      <c r="A1119" s="726" t="s">
        <v>569</v>
      </c>
      <c r="B1119" s="727" t="s">
        <v>7080</v>
      </c>
      <c r="C1119" s="727" t="s">
        <v>5764</v>
      </c>
      <c r="D1119" s="727" t="s">
        <v>6298</v>
      </c>
      <c r="E1119" s="727" t="s">
        <v>6299</v>
      </c>
      <c r="F1119" s="731">
        <v>4</v>
      </c>
      <c r="G1119" s="731">
        <v>27874.04</v>
      </c>
      <c r="H1119" s="731">
        <v>0.79999999999999993</v>
      </c>
      <c r="I1119" s="731">
        <v>6968.51</v>
      </c>
      <c r="J1119" s="731">
        <v>5</v>
      </c>
      <c r="K1119" s="731">
        <v>34842.550000000003</v>
      </c>
      <c r="L1119" s="731">
        <v>1</v>
      </c>
      <c r="M1119" s="731">
        <v>6968.51</v>
      </c>
      <c r="N1119" s="731">
        <v>4</v>
      </c>
      <c r="O1119" s="731">
        <v>27874.04</v>
      </c>
      <c r="P1119" s="745">
        <v>0.79999999999999993</v>
      </c>
      <c r="Q1119" s="732">
        <v>6968.51</v>
      </c>
    </row>
    <row r="1120" spans="1:17" ht="14.4" customHeight="1" x14ac:dyDescent="0.3">
      <c r="A1120" s="726" t="s">
        <v>569</v>
      </c>
      <c r="B1120" s="727" t="s">
        <v>7080</v>
      </c>
      <c r="C1120" s="727" t="s">
        <v>5764</v>
      </c>
      <c r="D1120" s="727" t="s">
        <v>6300</v>
      </c>
      <c r="E1120" s="727" t="s">
        <v>6299</v>
      </c>
      <c r="F1120" s="731"/>
      <c r="G1120" s="731"/>
      <c r="H1120" s="731"/>
      <c r="I1120" s="731"/>
      <c r="J1120" s="731">
        <v>1</v>
      </c>
      <c r="K1120" s="731">
        <v>8342.73</v>
      </c>
      <c r="L1120" s="731">
        <v>1</v>
      </c>
      <c r="M1120" s="731">
        <v>8342.73</v>
      </c>
      <c r="N1120" s="731">
        <v>1</v>
      </c>
      <c r="O1120" s="731">
        <v>8342.73</v>
      </c>
      <c r="P1120" s="745">
        <v>1</v>
      </c>
      <c r="Q1120" s="732">
        <v>8342.73</v>
      </c>
    </row>
    <row r="1121" spans="1:17" ht="14.4" customHeight="1" x14ac:dyDescent="0.3">
      <c r="A1121" s="726" t="s">
        <v>569</v>
      </c>
      <c r="B1121" s="727" t="s">
        <v>7080</v>
      </c>
      <c r="C1121" s="727" t="s">
        <v>5764</v>
      </c>
      <c r="D1121" s="727" t="s">
        <v>6301</v>
      </c>
      <c r="E1121" s="727" t="s">
        <v>6302</v>
      </c>
      <c r="F1121" s="731"/>
      <c r="G1121" s="731"/>
      <c r="H1121" s="731"/>
      <c r="I1121" s="731"/>
      <c r="J1121" s="731"/>
      <c r="K1121" s="731"/>
      <c r="L1121" s="731"/>
      <c r="M1121" s="731"/>
      <c r="N1121" s="731">
        <v>1</v>
      </c>
      <c r="O1121" s="731">
        <v>10084.85</v>
      </c>
      <c r="P1121" s="745"/>
      <c r="Q1121" s="732">
        <v>10084.85</v>
      </c>
    </row>
    <row r="1122" spans="1:17" ht="14.4" customHeight="1" x14ac:dyDescent="0.3">
      <c r="A1122" s="726" t="s">
        <v>569</v>
      </c>
      <c r="B1122" s="727" t="s">
        <v>7080</v>
      </c>
      <c r="C1122" s="727" t="s">
        <v>5764</v>
      </c>
      <c r="D1122" s="727" t="s">
        <v>6305</v>
      </c>
      <c r="E1122" s="727" t="s">
        <v>6304</v>
      </c>
      <c r="F1122" s="731"/>
      <c r="G1122" s="731"/>
      <c r="H1122" s="731"/>
      <c r="I1122" s="731"/>
      <c r="J1122" s="731">
        <v>1</v>
      </c>
      <c r="K1122" s="731">
        <v>10320.11</v>
      </c>
      <c r="L1122" s="731">
        <v>1</v>
      </c>
      <c r="M1122" s="731">
        <v>10320.11</v>
      </c>
      <c r="N1122" s="731">
        <v>1</v>
      </c>
      <c r="O1122" s="731">
        <v>10320.11</v>
      </c>
      <c r="P1122" s="745">
        <v>1</v>
      </c>
      <c r="Q1122" s="732">
        <v>10320.11</v>
      </c>
    </row>
    <row r="1123" spans="1:17" ht="14.4" customHeight="1" x14ac:dyDescent="0.3">
      <c r="A1123" s="726" t="s">
        <v>569</v>
      </c>
      <c r="B1123" s="727" t="s">
        <v>7080</v>
      </c>
      <c r="C1123" s="727" t="s">
        <v>5764</v>
      </c>
      <c r="D1123" s="727" t="s">
        <v>5783</v>
      </c>
      <c r="E1123" s="727" t="s">
        <v>5784</v>
      </c>
      <c r="F1123" s="731"/>
      <c r="G1123" s="731"/>
      <c r="H1123" s="731"/>
      <c r="I1123" s="731"/>
      <c r="J1123" s="731">
        <v>2</v>
      </c>
      <c r="K1123" s="731">
        <v>19473.28</v>
      </c>
      <c r="L1123" s="731">
        <v>1</v>
      </c>
      <c r="M1123" s="731">
        <v>9736.64</v>
      </c>
      <c r="N1123" s="731">
        <v>1</v>
      </c>
      <c r="O1123" s="731">
        <v>9736.64</v>
      </c>
      <c r="P1123" s="745">
        <v>0.5</v>
      </c>
      <c r="Q1123" s="732">
        <v>9736.64</v>
      </c>
    </row>
    <row r="1124" spans="1:17" ht="14.4" customHeight="1" x14ac:dyDescent="0.3">
      <c r="A1124" s="726" t="s">
        <v>569</v>
      </c>
      <c r="B1124" s="727" t="s">
        <v>7080</v>
      </c>
      <c r="C1124" s="727" t="s">
        <v>5764</v>
      </c>
      <c r="D1124" s="727" t="s">
        <v>6306</v>
      </c>
      <c r="E1124" s="727" t="s">
        <v>6307</v>
      </c>
      <c r="F1124" s="731"/>
      <c r="G1124" s="731"/>
      <c r="H1124" s="731"/>
      <c r="I1124" s="731"/>
      <c r="J1124" s="731">
        <v>1</v>
      </c>
      <c r="K1124" s="731">
        <v>10257.93</v>
      </c>
      <c r="L1124" s="731">
        <v>1</v>
      </c>
      <c r="M1124" s="731">
        <v>10257.93</v>
      </c>
      <c r="N1124" s="731"/>
      <c r="O1124" s="731"/>
      <c r="P1124" s="745"/>
      <c r="Q1124" s="732"/>
    </row>
    <row r="1125" spans="1:17" ht="14.4" customHeight="1" x14ac:dyDescent="0.3">
      <c r="A1125" s="726" t="s">
        <v>569</v>
      </c>
      <c r="B1125" s="727" t="s">
        <v>7080</v>
      </c>
      <c r="C1125" s="727" t="s">
        <v>5764</v>
      </c>
      <c r="D1125" s="727" t="s">
        <v>7119</v>
      </c>
      <c r="E1125" s="727" t="s">
        <v>7120</v>
      </c>
      <c r="F1125" s="731"/>
      <c r="G1125" s="731"/>
      <c r="H1125" s="731"/>
      <c r="I1125" s="731"/>
      <c r="J1125" s="731"/>
      <c r="K1125" s="731"/>
      <c r="L1125" s="731"/>
      <c r="M1125" s="731"/>
      <c r="N1125" s="731">
        <v>4</v>
      </c>
      <c r="O1125" s="731">
        <v>3934.04</v>
      </c>
      <c r="P1125" s="745"/>
      <c r="Q1125" s="732">
        <v>983.51</v>
      </c>
    </row>
    <row r="1126" spans="1:17" ht="14.4" customHeight="1" x14ac:dyDescent="0.3">
      <c r="A1126" s="726" t="s">
        <v>569</v>
      </c>
      <c r="B1126" s="727" t="s">
        <v>7080</v>
      </c>
      <c r="C1126" s="727" t="s">
        <v>5764</v>
      </c>
      <c r="D1126" s="727" t="s">
        <v>7121</v>
      </c>
      <c r="E1126" s="727" t="s">
        <v>7122</v>
      </c>
      <c r="F1126" s="731"/>
      <c r="G1126" s="731"/>
      <c r="H1126" s="731"/>
      <c r="I1126" s="731"/>
      <c r="J1126" s="731"/>
      <c r="K1126" s="731"/>
      <c r="L1126" s="731"/>
      <c r="M1126" s="731"/>
      <c r="N1126" s="731">
        <v>5</v>
      </c>
      <c r="O1126" s="731">
        <v>8850.5499999999993</v>
      </c>
      <c r="P1126" s="745"/>
      <c r="Q1126" s="732">
        <v>1770.11</v>
      </c>
    </row>
    <row r="1127" spans="1:17" ht="14.4" customHeight="1" x14ac:dyDescent="0.3">
      <c r="A1127" s="726" t="s">
        <v>569</v>
      </c>
      <c r="B1127" s="727" t="s">
        <v>7080</v>
      </c>
      <c r="C1127" s="727" t="s">
        <v>5764</v>
      </c>
      <c r="D1127" s="727" t="s">
        <v>6318</v>
      </c>
      <c r="E1127" s="727" t="s">
        <v>6319</v>
      </c>
      <c r="F1127" s="731"/>
      <c r="G1127" s="731"/>
      <c r="H1127" s="731"/>
      <c r="I1127" s="731"/>
      <c r="J1127" s="731">
        <v>3</v>
      </c>
      <c r="K1127" s="731">
        <v>3572.34</v>
      </c>
      <c r="L1127" s="731">
        <v>1</v>
      </c>
      <c r="M1127" s="731">
        <v>1190.78</v>
      </c>
      <c r="N1127" s="731">
        <v>9</v>
      </c>
      <c r="O1127" s="731">
        <v>10717.019999999999</v>
      </c>
      <c r="P1127" s="745">
        <v>2.9999999999999996</v>
      </c>
      <c r="Q1127" s="732">
        <v>1190.7799999999997</v>
      </c>
    </row>
    <row r="1128" spans="1:17" ht="14.4" customHeight="1" x14ac:dyDescent="0.3">
      <c r="A1128" s="726" t="s">
        <v>569</v>
      </c>
      <c r="B1128" s="727" t="s">
        <v>7080</v>
      </c>
      <c r="C1128" s="727" t="s">
        <v>5764</v>
      </c>
      <c r="D1128" s="727" t="s">
        <v>6320</v>
      </c>
      <c r="E1128" s="727" t="s">
        <v>6319</v>
      </c>
      <c r="F1128" s="731"/>
      <c r="G1128" s="731"/>
      <c r="H1128" s="731"/>
      <c r="I1128" s="731"/>
      <c r="J1128" s="731">
        <v>15</v>
      </c>
      <c r="K1128" s="731">
        <v>18390.3</v>
      </c>
      <c r="L1128" s="731">
        <v>1</v>
      </c>
      <c r="M1128" s="731">
        <v>1226.02</v>
      </c>
      <c r="N1128" s="731">
        <v>10</v>
      </c>
      <c r="O1128" s="731">
        <v>12260.2</v>
      </c>
      <c r="P1128" s="745">
        <v>0.66666666666666674</v>
      </c>
      <c r="Q1128" s="732">
        <v>1226.02</v>
      </c>
    </row>
    <row r="1129" spans="1:17" ht="14.4" customHeight="1" x14ac:dyDescent="0.3">
      <c r="A1129" s="726" t="s">
        <v>569</v>
      </c>
      <c r="B1129" s="727" t="s">
        <v>7080</v>
      </c>
      <c r="C1129" s="727" t="s">
        <v>5764</v>
      </c>
      <c r="D1129" s="727" t="s">
        <v>6321</v>
      </c>
      <c r="E1129" s="727" t="s">
        <v>6319</v>
      </c>
      <c r="F1129" s="731"/>
      <c r="G1129" s="731"/>
      <c r="H1129" s="731"/>
      <c r="I1129" s="731"/>
      <c r="J1129" s="731">
        <v>3</v>
      </c>
      <c r="K1129" s="731">
        <v>3771.33</v>
      </c>
      <c r="L1129" s="731">
        <v>1</v>
      </c>
      <c r="M1129" s="731">
        <v>1257.1099999999999</v>
      </c>
      <c r="N1129" s="731">
        <v>5</v>
      </c>
      <c r="O1129" s="731">
        <v>6285.5499999999993</v>
      </c>
      <c r="P1129" s="745">
        <v>1.6666666666666665</v>
      </c>
      <c r="Q1129" s="732">
        <v>1257.1099999999999</v>
      </c>
    </row>
    <row r="1130" spans="1:17" ht="14.4" customHeight="1" x14ac:dyDescent="0.3">
      <c r="A1130" s="726" t="s">
        <v>569</v>
      </c>
      <c r="B1130" s="727" t="s">
        <v>7080</v>
      </c>
      <c r="C1130" s="727" t="s">
        <v>5764</v>
      </c>
      <c r="D1130" s="727" t="s">
        <v>6322</v>
      </c>
      <c r="E1130" s="727" t="s">
        <v>6323</v>
      </c>
      <c r="F1130" s="731"/>
      <c r="G1130" s="731"/>
      <c r="H1130" s="731"/>
      <c r="I1130" s="731"/>
      <c r="J1130" s="731">
        <v>2</v>
      </c>
      <c r="K1130" s="731">
        <v>1662.12</v>
      </c>
      <c r="L1130" s="731">
        <v>1</v>
      </c>
      <c r="M1130" s="731">
        <v>831.06</v>
      </c>
      <c r="N1130" s="731"/>
      <c r="O1130" s="731"/>
      <c r="P1130" s="745"/>
      <c r="Q1130" s="732"/>
    </row>
    <row r="1131" spans="1:17" ht="14.4" customHeight="1" x14ac:dyDescent="0.3">
      <c r="A1131" s="726" t="s">
        <v>569</v>
      </c>
      <c r="B1131" s="727" t="s">
        <v>7080</v>
      </c>
      <c r="C1131" s="727" t="s">
        <v>5764</v>
      </c>
      <c r="D1131" s="727" t="s">
        <v>6327</v>
      </c>
      <c r="E1131" s="727" t="s">
        <v>6325</v>
      </c>
      <c r="F1131" s="731">
        <v>2</v>
      </c>
      <c r="G1131" s="731">
        <v>22472.5</v>
      </c>
      <c r="H1131" s="731">
        <v>1</v>
      </c>
      <c r="I1131" s="731">
        <v>11236.25</v>
      </c>
      <c r="J1131" s="731">
        <v>2</v>
      </c>
      <c r="K1131" s="731">
        <v>22472.5</v>
      </c>
      <c r="L1131" s="731">
        <v>1</v>
      </c>
      <c r="M1131" s="731">
        <v>11236.25</v>
      </c>
      <c r="N1131" s="731">
        <v>2</v>
      </c>
      <c r="O1131" s="731">
        <v>22472.5</v>
      </c>
      <c r="P1131" s="745">
        <v>1</v>
      </c>
      <c r="Q1131" s="732">
        <v>11236.25</v>
      </c>
    </row>
    <row r="1132" spans="1:17" ht="14.4" customHeight="1" x14ac:dyDescent="0.3">
      <c r="A1132" s="726" t="s">
        <v>569</v>
      </c>
      <c r="B1132" s="727" t="s">
        <v>7080</v>
      </c>
      <c r="C1132" s="727" t="s">
        <v>5764</v>
      </c>
      <c r="D1132" s="727" t="s">
        <v>6328</v>
      </c>
      <c r="E1132" s="727" t="s">
        <v>6329</v>
      </c>
      <c r="F1132" s="731"/>
      <c r="G1132" s="731"/>
      <c r="H1132" s="731"/>
      <c r="I1132" s="731"/>
      <c r="J1132" s="731"/>
      <c r="K1132" s="731"/>
      <c r="L1132" s="731"/>
      <c r="M1132" s="731"/>
      <c r="N1132" s="731">
        <v>1</v>
      </c>
      <c r="O1132" s="731">
        <v>20716.91</v>
      </c>
      <c r="P1132" s="745"/>
      <c r="Q1132" s="732">
        <v>20716.91</v>
      </c>
    </row>
    <row r="1133" spans="1:17" ht="14.4" customHeight="1" x14ac:dyDescent="0.3">
      <c r="A1133" s="726" t="s">
        <v>569</v>
      </c>
      <c r="B1133" s="727" t="s">
        <v>7080</v>
      </c>
      <c r="C1133" s="727" t="s">
        <v>5764</v>
      </c>
      <c r="D1133" s="727" t="s">
        <v>7123</v>
      </c>
      <c r="E1133" s="727" t="s">
        <v>7124</v>
      </c>
      <c r="F1133" s="731">
        <v>1</v>
      </c>
      <c r="G1133" s="731">
        <v>22007</v>
      </c>
      <c r="H1133" s="731"/>
      <c r="I1133" s="731">
        <v>22007</v>
      </c>
      <c r="J1133" s="731"/>
      <c r="K1133" s="731"/>
      <c r="L1133" s="731"/>
      <c r="M1133" s="731"/>
      <c r="N1133" s="731"/>
      <c r="O1133" s="731"/>
      <c r="P1133" s="745"/>
      <c r="Q1133" s="732"/>
    </row>
    <row r="1134" spans="1:17" ht="14.4" customHeight="1" x14ac:dyDescent="0.3">
      <c r="A1134" s="726" t="s">
        <v>569</v>
      </c>
      <c r="B1134" s="727" t="s">
        <v>7080</v>
      </c>
      <c r="C1134" s="727" t="s">
        <v>5764</v>
      </c>
      <c r="D1134" s="727" t="s">
        <v>6336</v>
      </c>
      <c r="E1134" s="727" t="s">
        <v>6337</v>
      </c>
      <c r="F1134" s="731">
        <v>3</v>
      </c>
      <c r="G1134" s="731">
        <v>34713</v>
      </c>
      <c r="H1134" s="731">
        <v>0.33333333333333331</v>
      </c>
      <c r="I1134" s="731">
        <v>11571</v>
      </c>
      <c r="J1134" s="731">
        <v>9</v>
      </c>
      <c r="K1134" s="731">
        <v>104139</v>
      </c>
      <c r="L1134" s="731">
        <v>1</v>
      </c>
      <c r="M1134" s="731">
        <v>11571</v>
      </c>
      <c r="N1134" s="731">
        <v>2</v>
      </c>
      <c r="O1134" s="731">
        <v>23142</v>
      </c>
      <c r="P1134" s="745">
        <v>0.22222222222222221</v>
      </c>
      <c r="Q1134" s="732">
        <v>11571</v>
      </c>
    </row>
    <row r="1135" spans="1:17" ht="14.4" customHeight="1" x14ac:dyDescent="0.3">
      <c r="A1135" s="726" t="s">
        <v>569</v>
      </c>
      <c r="B1135" s="727" t="s">
        <v>7080</v>
      </c>
      <c r="C1135" s="727" t="s">
        <v>5764</v>
      </c>
      <c r="D1135" s="727" t="s">
        <v>6338</v>
      </c>
      <c r="E1135" s="727" t="s">
        <v>5777</v>
      </c>
      <c r="F1135" s="731">
        <v>8</v>
      </c>
      <c r="G1135" s="731">
        <v>10877.68</v>
      </c>
      <c r="H1135" s="731">
        <v>0.38095238095238099</v>
      </c>
      <c r="I1135" s="731">
        <v>1359.71</v>
      </c>
      <c r="J1135" s="731">
        <v>21</v>
      </c>
      <c r="K1135" s="731">
        <v>28553.91</v>
      </c>
      <c r="L1135" s="731">
        <v>1</v>
      </c>
      <c r="M1135" s="731">
        <v>1359.71</v>
      </c>
      <c r="N1135" s="731">
        <v>7</v>
      </c>
      <c r="O1135" s="731">
        <v>9517.9700000000012</v>
      </c>
      <c r="P1135" s="745">
        <v>0.33333333333333337</v>
      </c>
      <c r="Q1135" s="732">
        <v>1359.7100000000003</v>
      </c>
    </row>
    <row r="1136" spans="1:17" ht="14.4" customHeight="1" x14ac:dyDescent="0.3">
      <c r="A1136" s="726" t="s">
        <v>569</v>
      </c>
      <c r="B1136" s="727" t="s">
        <v>7080</v>
      </c>
      <c r="C1136" s="727" t="s">
        <v>5764</v>
      </c>
      <c r="D1136" s="727" t="s">
        <v>6339</v>
      </c>
      <c r="E1136" s="727" t="s">
        <v>6340</v>
      </c>
      <c r="F1136" s="731">
        <v>5</v>
      </c>
      <c r="G1136" s="731">
        <v>7119.8</v>
      </c>
      <c r="H1136" s="731">
        <v>0.625</v>
      </c>
      <c r="I1136" s="731">
        <v>1423.96</v>
      </c>
      <c r="J1136" s="731">
        <v>8</v>
      </c>
      <c r="K1136" s="731">
        <v>11391.68</v>
      </c>
      <c r="L1136" s="731">
        <v>1</v>
      </c>
      <c r="M1136" s="731">
        <v>1423.96</v>
      </c>
      <c r="N1136" s="731"/>
      <c r="O1136" s="731"/>
      <c r="P1136" s="745"/>
      <c r="Q1136" s="732"/>
    </row>
    <row r="1137" spans="1:17" ht="14.4" customHeight="1" x14ac:dyDescent="0.3">
      <c r="A1137" s="726" t="s">
        <v>569</v>
      </c>
      <c r="B1137" s="727" t="s">
        <v>7080</v>
      </c>
      <c r="C1137" s="727" t="s">
        <v>5764</v>
      </c>
      <c r="D1137" s="727" t="s">
        <v>6341</v>
      </c>
      <c r="E1137" s="727" t="s">
        <v>6342</v>
      </c>
      <c r="F1137" s="731">
        <v>3</v>
      </c>
      <c r="G1137" s="731">
        <v>656.01</v>
      </c>
      <c r="H1137" s="731">
        <v>0.25</v>
      </c>
      <c r="I1137" s="731">
        <v>218.67</v>
      </c>
      <c r="J1137" s="731">
        <v>12</v>
      </c>
      <c r="K1137" s="731">
        <v>2624.04</v>
      </c>
      <c r="L1137" s="731">
        <v>1</v>
      </c>
      <c r="M1137" s="731">
        <v>218.67</v>
      </c>
      <c r="N1137" s="731">
        <v>14</v>
      </c>
      <c r="O1137" s="731">
        <v>3061.3799999999997</v>
      </c>
      <c r="P1137" s="745">
        <v>1.1666666666666665</v>
      </c>
      <c r="Q1137" s="732">
        <v>218.67</v>
      </c>
    </row>
    <row r="1138" spans="1:17" ht="14.4" customHeight="1" x14ac:dyDescent="0.3">
      <c r="A1138" s="726" t="s">
        <v>569</v>
      </c>
      <c r="B1138" s="727" t="s">
        <v>7080</v>
      </c>
      <c r="C1138" s="727" t="s">
        <v>5764</v>
      </c>
      <c r="D1138" s="727" t="s">
        <v>6345</v>
      </c>
      <c r="E1138" s="727" t="s">
        <v>6346</v>
      </c>
      <c r="F1138" s="731"/>
      <c r="G1138" s="731"/>
      <c r="H1138" s="731"/>
      <c r="I1138" s="731"/>
      <c r="J1138" s="731">
        <v>2</v>
      </c>
      <c r="K1138" s="731">
        <v>479.62</v>
      </c>
      <c r="L1138" s="731">
        <v>1</v>
      </c>
      <c r="M1138" s="731">
        <v>239.81</v>
      </c>
      <c r="N1138" s="731"/>
      <c r="O1138" s="731"/>
      <c r="P1138" s="745"/>
      <c r="Q1138" s="732"/>
    </row>
    <row r="1139" spans="1:17" ht="14.4" customHeight="1" x14ac:dyDescent="0.3">
      <c r="A1139" s="726" t="s">
        <v>569</v>
      </c>
      <c r="B1139" s="727" t="s">
        <v>7080</v>
      </c>
      <c r="C1139" s="727" t="s">
        <v>5764</v>
      </c>
      <c r="D1139" s="727" t="s">
        <v>6347</v>
      </c>
      <c r="E1139" s="727" t="s">
        <v>6348</v>
      </c>
      <c r="F1139" s="731">
        <v>1</v>
      </c>
      <c r="G1139" s="731">
        <v>1764.93</v>
      </c>
      <c r="H1139" s="731">
        <v>1</v>
      </c>
      <c r="I1139" s="731">
        <v>1764.93</v>
      </c>
      <c r="J1139" s="731">
        <v>1</v>
      </c>
      <c r="K1139" s="731">
        <v>1764.93</v>
      </c>
      <c r="L1139" s="731">
        <v>1</v>
      </c>
      <c r="M1139" s="731">
        <v>1764.93</v>
      </c>
      <c r="N1139" s="731"/>
      <c r="O1139" s="731"/>
      <c r="P1139" s="745"/>
      <c r="Q1139" s="732"/>
    </row>
    <row r="1140" spans="1:17" ht="14.4" customHeight="1" x14ac:dyDescent="0.3">
      <c r="A1140" s="726" t="s">
        <v>569</v>
      </c>
      <c r="B1140" s="727" t="s">
        <v>7080</v>
      </c>
      <c r="C1140" s="727" t="s">
        <v>5764</v>
      </c>
      <c r="D1140" s="727" t="s">
        <v>6349</v>
      </c>
      <c r="E1140" s="727" t="s">
        <v>6348</v>
      </c>
      <c r="F1140" s="731"/>
      <c r="G1140" s="731"/>
      <c r="H1140" s="731"/>
      <c r="I1140" s="731"/>
      <c r="J1140" s="731">
        <v>12</v>
      </c>
      <c r="K1140" s="731">
        <v>21401.760000000002</v>
      </c>
      <c r="L1140" s="731">
        <v>1</v>
      </c>
      <c r="M1140" s="731">
        <v>1783.4800000000002</v>
      </c>
      <c r="N1140" s="731">
        <v>5</v>
      </c>
      <c r="O1140" s="731">
        <v>8917.4</v>
      </c>
      <c r="P1140" s="745">
        <v>0.41666666666666663</v>
      </c>
      <c r="Q1140" s="732">
        <v>1783.48</v>
      </c>
    </row>
    <row r="1141" spans="1:17" ht="14.4" customHeight="1" x14ac:dyDescent="0.3">
      <c r="A1141" s="726" t="s">
        <v>569</v>
      </c>
      <c r="B1141" s="727" t="s">
        <v>7080</v>
      </c>
      <c r="C1141" s="727" t="s">
        <v>5764</v>
      </c>
      <c r="D1141" s="727" t="s">
        <v>6350</v>
      </c>
      <c r="E1141" s="727" t="s">
        <v>6346</v>
      </c>
      <c r="F1141" s="731"/>
      <c r="G1141" s="731"/>
      <c r="H1141" s="731"/>
      <c r="I1141" s="731"/>
      <c r="J1141" s="731">
        <v>1</v>
      </c>
      <c r="K1141" s="731">
        <v>239.4</v>
      </c>
      <c r="L1141" s="731">
        <v>1</v>
      </c>
      <c r="M1141" s="731">
        <v>239.4</v>
      </c>
      <c r="N1141" s="731">
        <v>2</v>
      </c>
      <c r="O1141" s="731">
        <v>478.8</v>
      </c>
      <c r="P1141" s="745">
        <v>2</v>
      </c>
      <c r="Q1141" s="732">
        <v>239.4</v>
      </c>
    </row>
    <row r="1142" spans="1:17" ht="14.4" customHeight="1" x14ac:dyDescent="0.3">
      <c r="A1142" s="726" t="s">
        <v>569</v>
      </c>
      <c r="B1142" s="727" t="s">
        <v>7080</v>
      </c>
      <c r="C1142" s="727" t="s">
        <v>5764</v>
      </c>
      <c r="D1142" s="727" t="s">
        <v>6352</v>
      </c>
      <c r="E1142" s="727" t="s">
        <v>6353</v>
      </c>
      <c r="F1142" s="731">
        <v>13</v>
      </c>
      <c r="G1142" s="731">
        <v>147394</v>
      </c>
      <c r="H1142" s="731">
        <v>0.5</v>
      </c>
      <c r="I1142" s="731">
        <v>11338</v>
      </c>
      <c r="J1142" s="731">
        <v>26</v>
      </c>
      <c r="K1142" s="731">
        <v>294788</v>
      </c>
      <c r="L1142" s="731">
        <v>1</v>
      </c>
      <c r="M1142" s="731">
        <v>11338</v>
      </c>
      <c r="N1142" s="731">
        <v>15</v>
      </c>
      <c r="O1142" s="731">
        <v>170070</v>
      </c>
      <c r="P1142" s="745">
        <v>0.57692307692307687</v>
      </c>
      <c r="Q1142" s="732">
        <v>11338</v>
      </c>
    </row>
    <row r="1143" spans="1:17" ht="14.4" customHeight="1" x14ac:dyDescent="0.3">
      <c r="A1143" s="726" t="s">
        <v>569</v>
      </c>
      <c r="B1143" s="727" t="s">
        <v>7080</v>
      </c>
      <c r="C1143" s="727" t="s">
        <v>5764</v>
      </c>
      <c r="D1143" s="727" t="s">
        <v>6354</v>
      </c>
      <c r="E1143" s="727" t="s">
        <v>6355</v>
      </c>
      <c r="F1143" s="731">
        <v>4</v>
      </c>
      <c r="G1143" s="731">
        <v>10828</v>
      </c>
      <c r="H1143" s="731">
        <v>0.8</v>
      </c>
      <c r="I1143" s="731">
        <v>2707</v>
      </c>
      <c r="J1143" s="731">
        <v>5</v>
      </c>
      <c r="K1143" s="731">
        <v>13535</v>
      </c>
      <c r="L1143" s="731">
        <v>1</v>
      </c>
      <c r="M1143" s="731">
        <v>2707</v>
      </c>
      <c r="N1143" s="731">
        <v>6</v>
      </c>
      <c r="O1143" s="731">
        <v>16242</v>
      </c>
      <c r="P1143" s="745">
        <v>1.2</v>
      </c>
      <c r="Q1143" s="732">
        <v>2707</v>
      </c>
    </row>
    <row r="1144" spans="1:17" ht="14.4" customHeight="1" x14ac:dyDescent="0.3">
      <c r="A1144" s="726" t="s">
        <v>569</v>
      </c>
      <c r="B1144" s="727" t="s">
        <v>7080</v>
      </c>
      <c r="C1144" s="727" t="s">
        <v>5764</v>
      </c>
      <c r="D1144" s="727" t="s">
        <v>6356</v>
      </c>
      <c r="E1144" s="727" t="s">
        <v>6357</v>
      </c>
      <c r="F1144" s="731">
        <v>13</v>
      </c>
      <c r="G1144" s="731">
        <v>59904</v>
      </c>
      <c r="H1144" s="731">
        <v>0.44827586206896552</v>
      </c>
      <c r="I1144" s="731">
        <v>4608</v>
      </c>
      <c r="J1144" s="731">
        <v>29</v>
      </c>
      <c r="K1144" s="731">
        <v>133632</v>
      </c>
      <c r="L1144" s="731">
        <v>1</v>
      </c>
      <c r="M1144" s="731">
        <v>4608</v>
      </c>
      <c r="N1144" s="731">
        <v>19</v>
      </c>
      <c r="O1144" s="731">
        <v>87552</v>
      </c>
      <c r="P1144" s="745">
        <v>0.65517241379310343</v>
      </c>
      <c r="Q1144" s="732">
        <v>4608</v>
      </c>
    </row>
    <row r="1145" spans="1:17" ht="14.4" customHeight="1" x14ac:dyDescent="0.3">
      <c r="A1145" s="726" t="s">
        <v>569</v>
      </c>
      <c r="B1145" s="727" t="s">
        <v>7080</v>
      </c>
      <c r="C1145" s="727" t="s">
        <v>5764</v>
      </c>
      <c r="D1145" s="727" t="s">
        <v>6358</v>
      </c>
      <c r="E1145" s="727" t="s">
        <v>6359</v>
      </c>
      <c r="F1145" s="731">
        <v>3</v>
      </c>
      <c r="G1145" s="731">
        <v>8121</v>
      </c>
      <c r="H1145" s="731">
        <v>0.125</v>
      </c>
      <c r="I1145" s="731">
        <v>2707</v>
      </c>
      <c r="J1145" s="731">
        <v>24</v>
      </c>
      <c r="K1145" s="731">
        <v>64968</v>
      </c>
      <c r="L1145" s="731">
        <v>1</v>
      </c>
      <c r="M1145" s="731">
        <v>2707</v>
      </c>
      <c r="N1145" s="731">
        <v>22</v>
      </c>
      <c r="O1145" s="731">
        <v>59554</v>
      </c>
      <c r="P1145" s="745">
        <v>0.91666666666666663</v>
      </c>
      <c r="Q1145" s="732">
        <v>2707</v>
      </c>
    </row>
    <row r="1146" spans="1:17" ht="14.4" customHeight="1" x14ac:dyDescent="0.3">
      <c r="A1146" s="726" t="s">
        <v>569</v>
      </c>
      <c r="B1146" s="727" t="s">
        <v>7080</v>
      </c>
      <c r="C1146" s="727" t="s">
        <v>5764</v>
      </c>
      <c r="D1146" s="727" t="s">
        <v>6360</v>
      </c>
      <c r="E1146" s="727" t="s">
        <v>6149</v>
      </c>
      <c r="F1146" s="731">
        <v>7</v>
      </c>
      <c r="G1146" s="731">
        <v>9706.5500000000011</v>
      </c>
      <c r="H1146" s="731">
        <v>1.4000000000000001</v>
      </c>
      <c r="I1146" s="731">
        <v>1386.65</v>
      </c>
      <c r="J1146" s="731">
        <v>5</v>
      </c>
      <c r="K1146" s="731">
        <v>6933.25</v>
      </c>
      <c r="L1146" s="731">
        <v>1</v>
      </c>
      <c r="M1146" s="731">
        <v>1386.65</v>
      </c>
      <c r="N1146" s="731">
        <v>4</v>
      </c>
      <c r="O1146" s="731">
        <v>5546.6</v>
      </c>
      <c r="P1146" s="745">
        <v>0.8</v>
      </c>
      <c r="Q1146" s="732">
        <v>1386.65</v>
      </c>
    </row>
    <row r="1147" spans="1:17" ht="14.4" customHeight="1" x14ac:dyDescent="0.3">
      <c r="A1147" s="726" t="s">
        <v>569</v>
      </c>
      <c r="B1147" s="727" t="s">
        <v>7080</v>
      </c>
      <c r="C1147" s="727" t="s">
        <v>5764</v>
      </c>
      <c r="D1147" s="727" t="s">
        <v>6361</v>
      </c>
      <c r="E1147" s="727" t="s">
        <v>6362</v>
      </c>
      <c r="F1147" s="731">
        <v>7</v>
      </c>
      <c r="G1147" s="731">
        <v>63977.83</v>
      </c>
      <c r="H1147" s="731">
        <v>1</v>
      </c>
      <c r="I1147" s="731">
        <v>9139.69</v>
      </c>
      <c r="J1147" s="731">
        <v>7</v>
      </c>
      <c r="K1147" s="731">
        <v>63977.83</v>
      </c>
      <c r="L1147" s="731">
        <v>1</v>
      </c>
      <c r="M1147" s="731">
        <v>9139.69</v>
      </c>
      <c r="N1147" s="731">
        <v>4</v>
      </c>
      <c r="O1147" s="731">
        <v>36558.76</v>
      </c>
      <c r="P1147" s="745">
        <v>0.5714285714285714</v>
      </c>
      <c r="Q1147" s="732">
        <v>9139.69</v>
      </c>
    </row>
    <row r="1148" spans="1:17" ht="14.4" customHeight="1" x14ac:dyDescent="0.3">
      <c r="A1148" s="726" t="s">
        <v>569</v>
      </c>
      <c r="B1148" s="727" t="s">
        <v>7080</v>
      </c>
      <c r="C1148" s="727" t="s">
        <v>5764</v>
      </c>
      <c r="D1148" s="727" t="s">
        <v>6363</v>
      </c>
      <c r="E1148" s="727" t="s">
        <v>6364</v>
      </c>
      <c r="F1148" s="731">
        <v>11</v>
      </c>
      <c r="G1148" s="731">
        <v>23427.03</v>
      </c>
      <c r="H1148" s="731">
        <v>1</v>
      </c>
      <c r="I1148" s="731">
        <v>2129.73</v>
      </c>
      <c r="J1148" s="731">
        <v>11</v>
      </c>
      <c r="K1148" s="731">
        <v>23427.03</v>
      </c>
      <c r="L1148" s="731">
        <v>1</v>
      </c>
      <c r="M1148" s="731">
        <v>2129.73</v>
      </c>
      <c r="N1148" s="731">
        <v>15</v>
      </c>
      <c r="O1148" s="731">
        <v>31945.949999999997</v>
      </c>
      <c r="P1148" s="745">
        <v>1.3636363636363635</v>
      </c>
      <c r="Q1148" s="732">
        <v>2129.73</v>
      </c>
    </row>
    <row r="1149" spans="1:17" ht="14.4" customHeight="1" x14ac:dyDescent="0.3">
      <c r="A1149" s="726" t="s">
        <v>569</v>
      </c>
      <c r="B1149" s="727" t="s">
        <v>7080</v>
      </c>
      <c r="C1149" s="727" t="s">
        <v>5764</v>
      </c>
      <c r="D1149" s="727" t="s">
        <v>6365</v>
      </c>
      <c r="E1149" s="727" t="s">
        <v>6364</v>
      </c>
      <c r="F1149" s="731">
        <v>1</v>
      </c>
      <c r="G1149" s="731">
        <v>2342.1799999999998</v>
      </c>
      <c r="H1149" s="731">
        <v>0.5</v>
      </c>
      <c r="I1149" s="731">
        <v>2342.1799999999998</v>
      </c>
      <c r="J1149" s="731">
        <v>2</v>
      </c>
      <c r="K1149" s="731">
        <v>4684.3599999999997</v>
      </c>
      <c r="L1149" s="731">
        <v>1</v>
      </c>
      <c r="M1149" s="731">
        <v>2342.1799999999998</v>
      </c>
      <c r="N1149" s="731">
        <v>1</v>
      </c>
      <c r="O1149" s="731">
        <v>2342.1799999999998</v>
      </c>
      <c r="P1149" s="745">
        <v>0.5</v>
      </c>
      <c r="Q1149" s="732">
        <v>2342.1799999999998</v>
      </c>
    </row>
    <row r="1150" spans="1:17" ht="14.4" customHeight="1" x14ac:dyDescent="0.3">
      <c r="A1150" s="726" t="s">
        <v>569</v>
      </c>
      <c r="B1150" s="727" t="s">
        <v>7080</v>
      </c>
      <c r="C1150" s="727" t="s">
        <v>5764</v>
      </c>
      <c r="D1150" s="727" t="s">
        <v>6371</v>
      </c>
      <c r="E1150" s="727" t="s">
        <v>6369</v>
      </c>
      <c r="F1150" s="731"/>
      <c r="G1150" s="731"/>
      <c r="H1150" s="731"/>
      <c r="I1150" s="731"/>
      <c r="J1150" s="731">
        <v>1</v>
      </c>
      <c r="K1150" s="731">
        <v>6451.8</v>
      </c>
      <c r="L1150" s="731">
        <v>1</v>
      </c>
      <c r="M1150" s="731">
        <v>6451.8</v>
      </c>
      <c r="N1150" s="731"/>
      <c r="O1150" s="731"/>
      <c r="P1150" s="745"/>
      <c r="Q1150" s="732"/>
    </row>
    <row r="1151" spans="1:17" ht="14.4" customHeight="1" x14ac:dyDescent="0.3">
      <c r="A1151" s="726" t="s">
        <v>569</v>
      </c>
      <c r="B1151" s="727" t="s">
        <v>7080</v>
      </c>
      <c r="C1151" s="727" t="s">
        <v>5764</v>
      </c>
      <c r="D1151" s="727" t="s">
        <v>6372</v>
      </c>
      <c r="E1151" s="727" t="s">
        <v>6373</v>
      </c>
      <c r="F1151" s="731"/>
      <c r="G1151" s="731"/>
      <c r="H1151" s="731"/>
      <c r="I1151" s="731"/>
      <c r="J1151" s="731">
        <v>3</v>
      </c>
      <c r="K1151" s="731">
        <v>1770.6</v>
      </c>
      <c r="L1151" s="731">
        <v>1</v>
      </c>
      <c r="M1151" s="731">
        <v>590.19999999999993</v>
      </c>
      <c r="N1151" s="731"/>
      <c r="O1151" s="731"/>
      <c r="P1151" s="745"/>
      <c r="Q1151" s="732"/>
    </row>
    <row r="1152" spans="1:17" ht="14.4" customHeight="1" x14ac:dyDescent="0.3">
      <c r="A1152" s="726" t="s">
        <v>569</v>
      </c>
      <c r="B1152" s="727" t="s">
        <v>7080</v>
      </c>
      <c r="C1152" s="727" t="s">
        <v>5764</v>
      </c>
      <c r="D1152" s="727" t="s">
        <v>6374</v>
      </c>
      <c r="E1152" s="727" t="s">
        <v>6375</v>
      </c>
      <c r="F1152" s="731"/>
      <c r="G1152" s="731"/>
      <c r="H1152" s="731"/>
      <c r="I1152" s="731"/>
      <c r="J1152" s="731">
        <v>3</v>
      </c>
      <c r="K1152" s="731">
        <v>1770.6</v>
      </c>
      <c r="L1152" s="731">
        <v>1</v>
      </c>
      <c r="M1152" s="731">
        <v>590.19999999999993</v>
      </c>
      <c r="N1152" s="731"/>
      <c r="O1152" s="731"/>
      <c r="P1152" s="745"/>
      <c r="Q1152" s="732"/>
    </row>
    <row r="1153" spans="1:17" ht="14.4" customHeight="1" x14ac:dyDescent="0.3">
      <c r="A1153" s="726" t="s">
        <v>569</v>
      </c>
      <c r="B1153" s="727" t="s">
        <v>7080</v>
      </c>
      <c r="C1153" s="727" t="s">
        <v>5764</v>
      </c>
      <c r="D1153" s="727" t="s">
        <v>6377</v>
      </c>
      <c r="E1153" s="727" t="s">
        <v>6378</v>
      </c>
      <c r="F1153" s="731"/>
      <c r="G1153" s="731"/>
      <c r="H1153" s="731"/>
      <c r="I1153" s="731"/>
      <c r="J1153" s="731">
        <v>1</v>
      </c>
      <c r="K1153" s="731">
        <v>18395</v>
      </c>
      <c r="L1153" s="731">
        <v>1</v>
      </c>
      <c r="M1153" s="731">
        <v>18395</v>
      </c>
      <c r="N1153" s="731"/>
      <c r="O1153" s="731"/>
      <c r="P1153" s="745"/>
      <c r="Q1153" s="732"/>
    </row>
    <row r="1154" spans="1:17" ht="14.4" customHeight="1" x14ac:dyDescent="0.3">
      <c r="A1154" s="726" t="s">
        <v>569</v>
      </c>
      <c r="B1154" s="727" t="s">
        <v>7080</v>
      </c>
      <c r="C1154" s="727" t="s">
        <v>5764</v>
      </c>
      <c r="D1154" s="727" t="s">
        <v>6379</v>
      </c>
      <c r="E1154" s="727" t="s">
        <v>6380</v>
      </c>
      <c r="F1154" s="731"/>
      <c r="G1154" s="731"/>
      <c r="H1154" s="731"/>
      <c r="I1154" s="731"/>
      <c r="J1154" s="731">
        <v>2</v>
      </c>
      <c r="K1154" s="731">
        <v>7920</v>
      </c>
      <c r="L1154" s="731">
        <v>1</v>
      </c>
      <c r="M1154" s="731">
        <v>3960</v>
      </c>
      <c r="N1154" s="731">
        <v>2</v>
      </c>
      <c r="O1154" s="731">
        <v>7920</v>
      </c>
      <c r="P1154" s="745">
        <v>1</v>
      </c>
      <c r="Q1154" s="732">
        <v>3960</v>
      </c>
    </row>
    <row r="1155" spans="1:17" ht="14.4" customHeight="1" x14ac:dyDescent="0.3">
      <c r="A1155" s="726" t="s">
        <v>569</v>
      </c>
      <c r="B1155" s="727" t="s">
        <v>7080</v>
      </c>
      <c r="C1155" s="727" t="s">
        <v>5764</v>
      </c>
      <c r="D1155" s="727" t="s">
        <v>6381</v>
      </c>
      <c r="E1155" s="727" t="s">
        <v>6380</v>
      </c>
      <c r="F1155" s="731">
        <v>1</v>
      </c>
      <c r="G1155" s="731">
        <v>5400</v>
      </c>
      <c r="H1155" s="731"/>
      <c r="I1155" s="731">
        <v>5400</v>
      </c>
      <c r="J1155" s="731"/>
      <c r="K1155" s="731"/>
      <c r="L1155" s="731"/>
      <c r="M1155" s="731"/>
      <c r="N1155" s="731">
        <v>1</v>
      </c>
      <c r="O1155" s="731">
        <v>5400</v>
      </c>
      <c r="P1155" s="745"/>
      <c r="Q1155" s="732">
        <v>5400</v>
      </c>
    </row>
    <row r="1156" spans="1:17" ht="14.4" customHeight="1" x14ac:dyDescent="0.3">
      <c r="A1156" s="726" t="s">
        <v>569</v>
      </c>
      <c r="B1156" s="727" t="s">
        <v>7080</v>
      </c>
      <c r="C1156" s="727" t="s">
        <v>5764</v>
      </c>
      <c r="D1156" s="727" t="s">
        <v>6382</v>
      </c>
      <c r="E1156" s="727" t="s">
        <v>6383</v>
      </c>
      <c r="F1156" s="731">
        <v>16</v>
      </c>
      <c r="G1156" s="731">
        <v>8804.7999999999993</v>
      </c>
      <c r="H1156" s="731">
        <v>1.0666666666666667</v>
      </c>
      <c r="I1156" s="731">
        <v>550.29999999999995</v>
      </c>
      <c r="J1156" s="731">
        <v>15</v>
      </c>
      <c r="K1156" s="731">
        <v>8254.5</v>
      </c>
      <c r="L1156" s="731">
        <v>1</v>
      </c>
      <c r="M1156" s="731">
        <v>550.29999999999995</v>
      </c>
      <c r="N1156" s="731">
        <v>20</v>
      </c>
      <c r="O1156" s="731">
        <v>11006</v>
      </c>
      <c r="P1156" s="745">
        <v>1.3333333333333333</v>
      </c>
      <c r="Q1156" s="732">
        <v>550.29999999999995</v>
      </c>
    </row>
    <row r="1157" spans="1:17" ht="14.4" customHeight="1" x14ac:dyDescent="0.3">
      <c r="A1157" s="726" t="s">
        <v>569</v>
      </c>
      <c r="B1157" s="727" t="s">
        <v>7080</v>
      </c>
      <c r="C1157" s="727" t="s">
        <v>5764</v>
      </c>
      <c r="D1157" s="727" t="s">
        <v>6384</v>
      </c>
      <c r="E1157" s="727" t="s">
        <v>6385</v>
      </c>
      <c r="F1157" s="731"/>
      <c r="G1157" s="731"/>
      <c r="H1157" s="731"/>
      <c r="I1157" s="731"/>
      <c r="J1157" s="731">
        <v>7</v>
      </c>
      <c r="K1157" s="731">
        <v>4228</v>
      </c>
      <c r="L1157" s="731">
        <v>1</v>
      </c>
      <c r="M1157" s="731">
        <v>604</v>
      </c>
      <c r="N1157" s="731"/>
      <c r="O1157" s="731"/>
      <c r="P1157" s="745"/>
      <c r="Q1157" s="732"/>
    </row>
    <row r="1158" spans="1:17" ht="14.4" customHeight="1" x14ac:dyDescent="0.3">
      <c r="A1158" s="726" t="s">
        <v>569</v>
      </c>
      <c r="B1158" s="727" t="s">
        <v>7080</v>
      </c>
      <c r="C1158" s="727" t="s">
        <v>5764</v>
      </c>
      <c r="D1158" s="727" t="s">
        <v>6386</v>
      </c>
      <c r="E1158" s="727" t="s">
        <v>6387</v>
      </c>
      <c r="F1158" s="731">
        <v>1</v>
      </c>
      <c r="G1158" s="731">
        <v>7835</v>
      </c>
      <c r="H1158" s="731"/>
      <c r="I1158" s="731">
        <v>7835</v>
      </c>
      <c r="J1158" s="731"/>
      <c r="K1158" s="731"/>
      <c r="L1158" s="731"/>
      <c r="M1158" s="731"/>
      <c r="N1158" s="731"/>
      <c r="O1158" s="731"/>
      <c r="P1158" s="745"/>
      <c r="Q1158" s="732"/>
    </row>
    <row r="1159" spans="1:17" ht="14.4" customHeight="1" x14ac:dyDescent="0.3">
      <c r="A1159" s="726" t="s">
        <v>569</v>
      </c>
      <c r="B1159" s="727" t="s">
        <v>7080</v>
      </c>
      <c r="C1159" s="727" t="s">
        <v>5764</v>
      </c>
      <c r="D1159" s="727" t="s">
        <v>6392</v>
      </c>
      <c r="E1159" s="727" t="s">
        <v>6393</v>
      </c>
      <c r="F1159" s="731">
        <v>1</v>
      </c>
      <c r="G1159" s="731">
        <v>8573.84</v>
      </c>
      <c r="H1159" s="731"/>
      <c r="I1159" s="731">
        <v>8573.84</v>
      </c>
      <c r="J1159" s="731"/>
      <c r="K1159" s="731"/>
      <c r="L1159" s="731"/>
      <c r="M1159" s="731"/>
      <c r="N1159" s="731"/>
      <c r="O1159" s="731"/>
      <c r="P1159" s="745"/>
      <c r="Q1159" s="732"/>
    </row>
    <row r="1160" spans="1:17" ht="14.4" customHeight="1" x14ac:dyDescent="0.3">
      <c r="A1160" s="726" t="s">
        <v>569</v>
      </c>
      <c r="B1160" s="727" t="s">
        <v>7080</v>
      </c>
      <c r="C1160" s="727" t="s">
        <v>5764</v>
      </c>
      <c r="D1160" s="727" t="s">
        <v>6394</v>
      </c>
      <c r="E1160" s="727" t="s">
        <v>6395</v>
      </c>
      <c r="F1160" s="731"/>
      <c r="G1160" s="731"/>
      <c r="H1160" s="731"/>
      <c r="I1160" s="731"/>
      <c r="J1160" s="731"/>
      <c r="K1160" s="731"/>
      <c r="L1160" s="731"/>
      <c r="M1160" s="731"/>
      <c r="N1160" s="731">
        <v>1</v>
      </c>
      <c r="O1160" s="731">
        <v>8115.76</v>
      </c>
      <c r="P1160" s="745"/>
      <c r="Q1160" s="732">
        <v>8115.76</v>
      </c>
    </row>
    <row r="1161" spans="1:17" ht="14.4" customHeight="1" x14ac:dyDescent="0.3">
      <c r="A1161" s="726" t="s">
        <v>569</v>
      </c>
      <c r="B1161" s="727" t="s">
        <v>7080</v>
      </c>
      <c r="C1161" s="727" t="s">
        <v>5764</v>
      </c>
      <c r="D1161" s="727" t="s">
        <v>6402</v>
      </c>
      <c r="E1161" s="727" t="s">
        <v>6403</v>
      </c>
      <c r="F1161" s="731">
        <v>1</v>
      </c>
      <c r="G1161" s="731">
        <v>7717</v>
      </c>
      <c r="H1161" s="731"/>
      <c r="I1161" s="731">
        <v>7717</v>
      </c>
      <c r="J1161" s="731"/>
      <c r="K1161" s="731"/>
      <c r="L1161" s="731"/>
      <c r="M1161" s="731"/>
      <c r="N1161" s="731">
        <v>4</v>
      </c>
      <c r="O1161" s="731">
        <v>30868</v>
      </c>
      <c r="P1161" s="745"/>
      <c r="Q1161" s="732">
        <v>7717</v>
      </c>
    </row>
    <row r="1162" spans="1:17" ht="14.4" customHeight="1" x14ac:dyDescent="0.3">
      <c r="A1162" s="726" t="s">
        <v>569</v>
      </c>
      <c r="B1162" s="727" t="s">
        <v>7080</v>
      </c>
      <c r="C1162" s="727" t="s">
        <v>5764</v>
      </c>
      <c r="D1162" s="727" t="s">
        <v>6410</v>
      </c>
      <c r="E1162" s="727" t="s">
        <v>6411</v>
      </c>
      <c r="F1162" s="731"/>
      <c r="G1162" s="731"/>
      <c r="H1162" s="731"/>
      <c r="I1162" s="731"/>
      <c r="J1162" s="731">
        <v>3</v>
      </c>
      <c r="K1162" s="731">
        <v>30710.04</v>
      </c>
      <c r="L1162" s="731">
        <v>1</v>
      </c>
      <c r="M1162" s="731">
        <v>10236.68</v>
      </c>
      <c r="N1162" s="731"/>
      <c r="O1162" s="731"/>
      <c r="P1162" s="745"/>
      <c r="Q1162" s="732"/>
    </row>
    <row r="1163" spans="1:17" ht="14.4" customHeight="1" x14ac:dyDescent="0.3">
      <c r="A1163" s="726" t="s">
        <v>569</v>
      </c>
      <c r="B1163" s="727" t="s">
        <v>7080</v>
      </c>
      <c r="C1163" s="727" t="s">
        <v>5764</v>
      </c>
      <c r="D1163" s="727" t="s">
        <v>6412</v>
      </c>
      <c r="E1163" s="727" t="s">
        <v>6413</v>
      </c>
      <c r="F1163" s="731"/>
      <c r="G1163" s="731"/>
      <c r="H1163" s="731"/>
      <c r="I1163" s="731"/>
      <c r="J1163" s="731"/>
      <c r="K1163" s="731"/>
      <c r="L1163" s="731"/>
      <c r="M1163" s="731"/>
      <c r="N1163" s="731">
        <v>1</v>
      </c>
      <c r="O1163" s="731">
        <v>10522.82</v>
      </c>
      <c r="P1163" s="745"/>
      <c r="Q1163" s="732">
        <v>10522.82</v>
      </c>
    </row>
    <row r="1164" spans="1:17" ht="14.4" customHeight="1" x14ac:dyDescent="0.3">
      <c r="A1164" s="726" t="s">
        <v>569</v>
      </c>
      <c r="B1164" s="727" t="s">
        <v>7080</v>
      </c>
      <c r="C1164" s="727" t="s">
        <v>5764</v>
      </c>
      <c r="D1164" s="727" t="s">
        <v>6416</v>
      </c>
      <c r="E1164" s="727" t="s">
        <v>6417</v>
      </c>
      <c r="F1164" s="731"/>
      <c r="G1164" s="731"/>
      <c r="H1164" s="731"/>
      <c r="I1164" s="731"/>
      <c r="J1164" s="731"/>
      <c r="K1164" s="731"/>
      <c r="L1164" s="731"/>
      <c r="M1164" s="731"/>
      <c r="N1164" s="731">
        <v>1</v>
      </c>
      <c r="O1164" s="731">
        <v>8691.98</v>
      </c>
      <c r="P1164" s="745"/>
      <c r="Q1164" s="732">
        <v>8691.98</v>
      </c>
    </row>
    <row r="1165" spans="1:17" ht="14.4" customHeight="1" x14ac:dyDescent="0.3">
      <c r="A1165" s="726" t="s">
        <v>569</v>
      </c>
      <c r="B1165" s="727" t="s">
        <v>7080</v>
      </c>
      <c r="C1165" s="727" t="s">
        <v>5764</v>
      </c>
      <c r="D1165" s="727" t="s">
        <v>7125</v>
      </c>
      <c r="E1165" s="727" t="s">
        <v>7126</v>
      </c>
      <c r="F1165" s="731"/>
      <c r="G1165" s="731"/>
      <c r="H1165" s="731"/>
      <c r="I1165" s="731"/>
      <c r="J1165" s="731"/>
      <c r="K1165" s="731"/>
      <c r="L1165" s="731"/>
      <c r="M1165" s="731"/>
      <c r="N1165" s="731">
        <v>1</v>
      </c>
      <c r="O1165" s="731">
        <v>11607.27</v>
      </c>
      <c r="P1165" s="745"/>
      <c r="Q1165" s="732">
        <v>11607.27</v>
      </c>
    </row>
    <row r="1166" spans="1:17" ht="14.4" customHeight="1" x14ac:dyDescent="0.3">
      <c r="A1166" s="726" t="s">
        <v>569</v>
      </c>
      <c r="B1166" s="727" t="s">
        <v>7080</v>
      </c>
      <c r="C1166" s="727" t="s">
        <v>5764</v>
      </c>
      <c r="D1166" s="727" t="s">
        <v>6422</v>
      </c>
      <c r="E1166" s="727" t="s">
        <v>6423</v>
      </c>
      <c r="F1166" s="731"/>
      <c r="G1166" s="731"/>
      <c r="H1166" s="731"/>
      <c r="I1166" s="731"/>
      <c r="J1166" s="731">
        <v>3</v>
      </c>
      <c r="K1166" s="731">
        <v>2060.6999999999998</v>
      </c>
      <c r="L1166" s="731">
        <v>1</v>
      </c>
      <c r="M1166" s="731">
        <v>686.9</v>
      </c>
      <c r="N1166" s="731"/>
      <c r="O1166" s="731"/>
      <c r="P1166" s="745"/>
      <c r="Q1166" s="732"/>
    </row>
    <row r="1167" spans="1:17" ht="14.4" customHeight="1" x14ac:dyDescent="0.3">
      <c r="A1167" s="726" t="s">
        <v>569</v>
      </c>
      <c r="B1167" s="727" t="s">
        <v>7080</v>
      </c>
      <c r="C1167" s="727" t="s">
        <v>5764</v>
      </c>
      <c r="D1167" s="727" t="s">
        <v>6424</v>
      </c>
      <c r="E1167" s="727" t="s">
        <v>6425</v>
      </c>
      <c r="F1167" s="731"/>
      <c r="G1167" s="731"/>
      <c r="H1167" s="731"/>
      <c r="I1167" s="731"/>
      <c r="J1167" s="731">
        <v>13</v>
      </c>
      <c r="K1167" s="731">
        <v>11556.09</v>
      </c>
      <c r="L1167" s="731">
        <v>1</v>
      </c>
      <c r="M1167" s="731">
        <v>888.93000000000006</v>
      </c>
      <c r="N1167" s="731"/>
      <c r="O1167" s="731"/>
      <c r="P1167" s="745"/>
      <c r="Q1167" s="732"/>
    </row>
    <row r="1168" spans="1:17" ht="14.4" customHeight="1" x14ac:dyDescent="0.3">
      <c r="A1168" s="726" t="s">
        <v>569</v>
      </c>
      <c r="B1168" s="727" t="s">
        <v>7080</v>
      </c>
      <c r="C1168" s="727" t="s">
        <v>5764</v>
      </c>
      <c r="D1168" s="727" t="s">
        <v>6430</v>
      </c>
      <c r="E1168" s="727" t="s">
        <v>6431</v>
      </c>
      <c r="F1168" s="731"/>
      <c r="G1168" s="731"/>
      <c r="H1168" s="731"/>
      <c r="I1168" s="731"/>
      <c r="J1168" s="731">
        <v>2</v>
      </c>
      <c r="K1168" s="731">
        <v>16567.3</v>
      </c>
      <c r="L1168" s="731">
        <v>1</v>
      </c>
      <c r="M1168" s="731">
        <v>8283.65</v>
      </c>
      <c r="N1168" s="731"/>
      <c r="O1168" s="731"/>
      <c r="P1168" s="745"/>
      <c r="Q1168" s="732"/>
    </row>
    <row r="1169" spans="1:17" ht="14.4" customHeight="1" x14ac:dyDescent="0.3">
      <c r="A1169" s="726" t="s">
        <v>569</v>
      </c>
      <c r="B1169" s="727" t="s">
        <v>7080</v>
      </c>
      <c r="C1169" s="727" t="s">
        <v>5764</v>
      </c>
      <c r="D1169" s="727" t="s">
        <v>6432</v>
      </c>
      <c r="E1169" s="727" t="s">
        <v>6433</v>
      </c>
      <c r="F1169" s="731">
        <v>2</v>
      </c>
      <c r="G1169" s="731">
        <v>8974.76</v>
      </c>
      <c r="H1169" s="731">
        <v>2</v>
      </c>
      <c r="I1169" s="731">
        <v>4487.38</v>
      </c>
      <c r="J1169" s="731">
        <v>1</v>
      </c>
      <c r="K1169" s="731">
        <v>4487.38</v>
      </c>
      <c r="L1169" s="731">
        <v>1</v>
      </c>
      <c r="M1169" s="731">
        <v>4487.38</v>
      </c>
      <c r="N1169" s="731">
        <v>6</v>
      </c>
      <c r="O1169" s="731">
        <v>26924.28</v>
      </c>
      <c r="P1169" s="745">
        <v>6</v>
      </c>
      <c r="Q1169" s="732">
        <v>4487.38</v>
      </c>
    </row>
    <row r="1170" spans="1:17" ht="14.4" customHeight="1" x14ac:dyDescent="0.3">
      <c r="A1170" s="726" t="s">
        <v>569</v>
      </c>
      <c r="B1170" s="727" t="s">
        <v>7080</v>
      </c>
      <c r="C1170" s="727" t="s">
        <v>5764</v>
      </c>
      <c r="D1170" s="727" t="s">
        <v>6436</v>
      </c>
      <c r="E1170" s="727" t="s">
        <v>6437</v>
      </c>
      <c r="F1170" s="731"/>
      <c r="G1170" s="731"/>
      <c r="H1170" s="731"/>
      <c r="I1170" s="731"/>
      <c r="J1170" s="731"/>
      <c r="K1170" s="731"/>
      <c r="L1170" s="731"/>
      <c r="M1170" s="731"/>
      <c r="N1170" s="731">
        <v>8</v>
      </c>
      <c r="O1170" s="731">
        <v>1251.92</v>
      </c>
      <c r="P1170" s="745"/>
      <c r="Q1170" s="732">
        <v>156.49</v>
      </c>
    </row>
    <row r="1171" spans="1:17" ht="14.4" customHeight="1" x14ac:dyDescent="0.3">
      <c r="A1171" s="726" t="s">
        <v>569</v>
      </c>
      <c r="B1171" s="727" t="s">
        <v>7080</v>
      </c>
      <c r="C1171" s="727" t="s">
        <v>5764</v>
      </c>
      <c r="D1171" s="727" t="s">
        <v>6447</v>
      </c>
      <c r="E1171" s="727" t="s">
        <v>6427</v>
      </c>
      <c r="F1171" s="731"/>
      <c r="G1171" s="731"/>
      <c r="H1171" s="731"/>
      <c r="I1171" s="731"/>
      <c r="J1171" s="731">
        <v>3</v>
      </c>
      <c r="K1171" s="731">
        <v>13818.9</v>
      </c>
      <c r="L1171" s="731">
        <v>1</v>
      </c>
      <c r="M1171" s="731">
        <v>4606.3</v>
      </c>
      <c r="N1171" s="731">
        <v>1</v>
      </c>
      <c r="O1171" s="731">
        <v>4606.3</v>
      </c>
      <c r="P1171" s="745">
        <v>0.33333333333333337</v>
      </c>
      <c r="Q1171" s="732">
        <v>4606.3</v>
      </c>
    </row>
    <row r="1172" spans="1:17" ht="14.4" customHeight="1" x14ac:dyDescent="0.3">
      <c r="A1172" s="726" t="s">
        <v>569</v>
      </c>
      <c r="B1172" s="727" t="s">
        <v>7080</v>
      </c>
      <c r="C1172" s="727" t="s">
        <v>5764</v>
      </c>
      <c r="D1172" s="727" t="s">
        <v>6457</v>
      </c>
      <c r="E1172" s="727" t="s">
        <v>6458</v>
      </c>
      <c r="F1172" s="731">
        <v>2</v>
      </c>
      <c r="G1172" s="731">
        <v>1126</v>
      </c>
      <c r="H1172" s="731"/>
      <c r="I1172" s="731">
        <v>563</v>
      </c>
      <c r="J1172" s="731"/>
      <c r="K1172" s="731"/>
      <c r="L1172" s="731"/>
      <c r="M1172" s="731"/>
      <c r="N1172" s="731"/>
      <c r="O1172" s="731"/>
      <c r="P1172" s="745"/>
      <c r="Q1172" s="732"/>
    </row>
    <row r="1173" spans="1:17" ht="14.4" customHeight="1" x14ac:dyDescent="0.3">
      <c r="A1173" s="726" t="s">
        <v>569</v>
      </c>
      <c r="B1173" s="727" t="s">
        <v>7080</v>
      </c>
      <c r="C1173" s="727" t="s">
        <v>5764</v>
      </c>
      <c r="D1173" s="727" t="s">
        <v>6462</v>
      </c>
      <c r="E1173" s="727" t="s">
        <v>6463</v>
      </c>
      <c r="F1173" s="731"/>
      <c r="G1173" s="731"/>
      <c r="H1173" s="731"/>
      <c r="I1173" s="731"/>
      <c r="J1173" s="731">
        <v>0.2</v>
      </c>
      <c r="K1173" s="731">
        <v>1266.5</v>
      </c>
      <c r="L1173" s="731">
        <v>1</v>
      </c>
      <c r="M1173" s="731">
        <v>6332.5</v>
      </c>
      <c r="N1173" s="731"/>
      <c r="O1173" s="731"/>
      <c r="P1173" s="745"/>
      <c r="Q1173" s="732"/>
    </row>
    <row r="1174" spans="1:17" ht="14.4" customHeight="1" x14ac:dyDescent="0.3">
      <c r="A1174" s="726" t="s">
        <v>569</v>
      </c>
      <c r="B1174" s="727" t="s">
        <v>7080</v>
      </c>
      <c r="C1174" s="727" t="s">
        <v>5764</v>
      </c>
      <c r="D1174" s="727" t="s">
        <v>6464</v>
      </c>
      <c r="E1174" s="727" t="s">
        <v>6109</v>
      </c>
      <c r="F1174" s="731"/>
      <c r="G1174" s="731"/>
      <c r="H1174" s="731"/>
      <c r="I1174" s="731"/>
      <c r="J1174" s="731">
        <v>1</v>
      </c>
      <c r="K1174" s="731">
        <v>699.55</v>
      </c>
      <c r="L1174" s="731">
        <v>1</v>
      </c>
      <c r="M1174" s="731">
        <v>699.55</v>
      </c>
      <c r="N1174" s="731">
        <v>6</v>
      </c>
      <c r="O1174" s="731">
        <v>4197.2999999999993</v>
      </c>
      <c r="P1174" s="745">
        <v>5.9999999999999991</v>
      </c>
      <c r="Q1174" s="732">
        <v>699.54999999999984</v>
      </c>
    </row>
    <row r="1175" spans="1:17" ht="14.4" customHeight="1" x14ac:dyDescent="0.3">
      <c r="A1175" s="726" t="s">
        <v>569</v>
      </c>
      <c r="B1175" s="727" t="s">
        <v>7080</v>
      </c>
      <c r="C1175" s="727" t="s">
        <v>5764</v>
      </c>
      <c r="D1175" s="727" t="s">
        <v>6467</v>
      </c>
      <c r="E1175" s="727" t="s">
        <v>6468</v>
      </c>
      <c r="F1175" s="731"/>
      <c r="G1175" s="731"/>
      <c r="H1175" s="731"/>
      <c r="I1175" s="731"/>
      <c r="J1175" s="731">
        <v>1</v>
      </c>
      <c r="K1175" s="731">
        <v>10188.49</v>
      </c>
      <c r="L1175" s="731">
        <v>1</v>
      </c>
      <c r="M1175" s="731">
        <v>10188.49</v>
      </c>
      <c r="N1175" s="731">
        <v>1</v>
      </c>
      <c r="O1175" s="731">
        <v>10188.49</v>
      </c>
      <c r="P1175" s="745">
        <v>1</v>
      </c>
      <c r="Q1175" s="732">
        <v>10188.49</v>
      </c>
    </row>
    <row r="1176" spans="1:17" ht="14.4" customHeight="1" x14ac:dyDescent="0.3">
      <c r="A1176" s="726" t="s">
        <v>569</v>
      </c>
      <c r="B1176" s="727" t="s">
        <v>7080</v>
      </c>
      <c r="C1176" s="727" t="s">
        <v>5764</v>
      </c>
      <c r="D1176" s="727" t="s">
        <v>6474</v>
      </c>
      <c r="E1176" s="727" t="s">
        <v>6475</v>
      </c>
      <c r="F1176" s="731"/>
      <c r="G1176" s="731"/>
      <c r="H1176" s="731"/>
      <c r="I1176" s="731"/>
      <c r="J1176" s="731">
        <v>1</v>
      </c>
      <c r="K1176" s="731">
        <v>1872.2</v>
      </c>
      <c r="L1176" s="731">
        <v>1</v>
      </c>
      <c r="M1176" s="731">
        <v>1872.2</v>
      </c>
      <c r="N1176" s="731">
        <v>1</v>
      </c>
      <c r="O1176" s="731">
        <v>1872.2</v>
      </c>
      <c r="P1176" s="745">
        <v>1</v>
      </c>
      <c r="Q1176" s="732">
        <v>1872.2</v>
      </c>
    </row>
    <row r="1177" spans="1:17" ht="14.4" customHeight="1" x14ac:dyDescent="0.3">
      <c r="A1177" s="726" t="s">
        <v>569</v>
      </c>
      <c r="B1177" s="727" t="s">
        <v>7080</v>
      </c>
      <c r="C1177" s="727" t="s">
        <v>5764</v>
      </c>
      <c r="D1177" s="727" t="s">
        <v>6476</v>
      </c>
      <c r="E1177" s="727" t="s">
        <v>6477</v>
      </c>
      <c r="F1177" s="731"/>
      <c r="G1177" s="731"/>
      <c r="H1177" s="731"/>
      <c r="I1177" s="731"/>
      <c r="J1177" s="731"/>
      <c r="K1177" s="731"/>
      <c r="L1177" s="731"/>
      <c r="M1177" s="731"/>
      <c r="N1177" s="731">
        <v>2</v>
      </c>
      <c r="O1177" s="731">
        <v>15737.22</v>
      </c>
      <c r="P1177" s="745"/>
      <c r="Q1177" s="732">
        <v>7868.61</v>
      </c>
    </row>
    <row r="1178" spans="1:17" ht="14.4" customHeight="1" x14ac:dyDescent="0.3">
      <c r="A1178" s="726" t="s">
        <v>569</v>
      </c>
      <c r="B1178" s="727" t="s">
        <v>7080</v>
      </c>
      <c r="C1178" s="727" t="s">
        <v>5764</v>
      </c>
      <c r="D1178" s="727" t="s">
        <v>6479</v>
      </c>
      <c r="E1178" s="727" t="s">
        <v>6319</v>
      </c>
      <c r="F1178" s="731"/>
      <c r="G1178" s="731"/>
      <c r="H1178" s="731"/>
      <c r="I1178" s="731"/>
      <c r="J1178" s="731"/>
      <c r="K1178" s="731"/>
      <c r="L1178" s="731"/>
      <c r="M1178" s="731"/>
      <c r="N1178" s="731">
        <v>1</v>
      </c>
      <c r="O1178" s="731">
        <v>1158.6500000000001</v>
      </c>
      <c r="P1178" s="745"/>
      <c r="Q1178" s="732">
        <v>1158.6500000000001</v>
      </c>
    </row>
    <row r="1179" spans="1:17" ht="14.4" customHeight="1" x14ac:dyDescent="0.3">
      <c r="A1179" s="726" t="s">
        <v>569</v>
      </c>
      <c r="B1179" s="727" t="s">
        <v>7080</v>
      </c>
      <c r="C1179" s="727" t="s">
        <v>5764</v>
      </c>
      <c r="D1179" s="727" t="s">
        <v>6482</v>
      </c>
      <c r="E1179" s="727" t="s">
        <v>6044</v>
      </c>
      <c r="F1179" s="731">
        <v>12</v>
      </c>
      <c r="G1179" s="731">
        <v>11254.92</v>
      </c>
      <c r="H1179" s="731">
        <v>1.3333333333333333</v>
      </c>
      <c r="I1179" s="731">
        <v>937.91</v>
      </c>
      <c r="J1179" s="731">
        <v>9</v>
      </c>
      <c r="K1179" s="731">
        <v>8441.19</v>
      </c>
      <c r="L1179" s="731">
        <v>1</v>
      </c>
      <c r="M1179" s="731">
        <v>937.91000000000008</v>
      </c>
      <c r="N1179" s="731">
        <v>4</v>
      </c>
      <c r="O1179" s="731">
        <v>3751.64</v>
      </c>
      <c r="P1179" s="745">
        <v>0.44444444444444442</v>
      </c>
      <c r="Q1179" s="732">
        <v>937.91</v>
      </c>
    </row>
    <row r="1180" spans="1:17" ht="14.4" customHeight="1" x14ac:dyDescent="0.3">
      <c r="A1180" s="726" t="s">
        <v>569</v>
      </c>
      <c r="B1180" s="727" t="s">
        <v>7080</v>
      </c>
      <c r="C1180" s="727" t="s">
        <v>5764</v>
      </c>
      <c r="D1180" s="727" t="s">
        <v>6483</v>
      </c>
      <c r="E1180" s="727" t="s">
        <v>6484</v>
      </c>
      <c r="F1180" s="731"/>
      <c r="G1180" s="731"/>
      <c r="H1180" s="731"/>
      <c r="I1180" s="731"/>
      <c r="J1180" s="731">
        <v>1</v>
      </c>
      <c r="K1180" s="731">
        <v>226.45</v>
      </c>
      <c r="L1180" s="731">
        <v>1</v>
      </c>
      <c r="M1180" s="731">
        <v>226.45</v>
      </c>
      <c r="N1180" s="731">
        <v>4</v>
      </c>
      <c r="O1180" s="731">
        <v>905.8</v>
      </c>
      <c r="P1180" s="745">
        <v>4</v>
      </c>
      <c r="Q1180" s="732">
        <v>226.45</v>
      </c>
    </row>
    <row r="1181" spans="1:17" ht="14.4" customHeight="1" x14ac:dyDescent="0.3">
      <c r="A1181" s="726" t="s">
        <v>569</v>
      </c>
      <c r="B1181" s="727" t="s">
        <v>7080</v>
      </c>
      <c r="C1181" s="727" t="s">
        <v>5764</v>
      </c>
      <c r="D1181" s="727" t="s">
        <v>7127</v>
      </c>
      <c r="E1181" s="727" t="s">
        <v>7128</v>
      </c>
      <c r="F1181" s="731">
        <v>10</v>
      </c>
      <c r="G1181" s="731">
        <v>54860</v>
      </c>
      <c r="H1181" s="731">
        <v>1.4285714285714286</v>
      </c>
      <c r="I1181" s="731">
        <v>5486</v>
      </c>
      <c r="J1181" s="731">
        <v>7</v>
      </c>
      <c r="K1181" s="731">
        <v>38402</v>
      </c>
      <c r="L1181" s="731">
        <v>1</v>
      </c>
      <c r="M1181" s="731">
        <v>5486</v>
      </c>
      <c r="N1181" s="731"/>
      <c r="O1181" s="731"/>
      <c r="P1181" s="745"/>
      <c r="Q1181" s="732"/>
    </row>
    <row r="1182" spans="1:17" ht="14.4" customHeight="1" x14ac:dyDescent="0.3">
      <c r="A1182" s="726" t="s">
        <v>569</v>
      </c>
      <c r="B1182" s="727" t="s">
        <v>7080</v>
      </c>
      <c r="C1182" s="727" t="s">
        <v>5764</v>
      </c>
      <c r="D1182" s="727" t="s">
        <v>6489</v>
      </c>
      <c r="E1182" s="727" t="s">
        <v>6375</v>
      </c>
      <c r="F1182" s="731"/>
      <c r="G1182" s="731"/>
      <c r="H1182" s="731"/>
      <c r="I1182" s="731"/>
      <c r="J1182" s="731">
        <v>1</v>
      </c>
      <c r="K1182" s="731">
        <v>798.6</v>
      </c>
      <c r="L1182" s="731">
        <v>1</v>
      </c>
      <c r="M1182" s="731">
        <v>798.6</v>
      </c>
      <c r="N1182" s="731"/>
      <c r="O1182" s="731"/>
      <c r="P1182" s="745"/>
      <c r="Q1182" s="732"/>
    </row>
    <row r="1183" spans="1:17" ht="14.4" customHeight="1" x14ac:dyDescent="0.3">
      <c r="A1183" s="726" t="s">
        <v>569</v>
      </c>
      <c r="B1183" s="727" t="s">
        <v>7080</v>
      </c>
      <c r="C1183" s="727" t="s">
        <v>5764</v>
      </c>
      <c r="D1183" s="727" t="s">
        <v>6491</v>
      </c>
      <c r="E1183" s="727" t="s">
        <v>6019</v>
      </c>
      <c r="F1183" s="731">
        <v>1</v>
      </c>
      <c r="G1183" s="731">
        <v>466.47</v>
      </c>
      <c r="H1183" s="731">
        <v>1</v>
      </c>
      <c r="I1183" s="731">
        <v>466.47</v>
      </c>
      <c r="J1183" s="731">
        <v>1</v>
      </c>
      <c r="K1183" s="731">
        <v>466.47</v>
      </c>
      <c r="L1183" s="731">
        <v>1</v>
      </c>
      <c r="M1183" s="731">
        <v>466.47</v>
      </c>
      <c r="N1183" s="731"/>
      <c r="O1183" s="731"/>
      <c r="P1183" s="745"/>
      <c r="Q1183" s="732"/>
    </row>
    <row r="1184" spans="1:17" ht="14.4" customHeight="1" x14ac:dyDescent="0.3">
      <c r="A1184" s="726" t="s">
        <v>569</v>
      </c>
      <c r="B1184" s="727" t="s">
        <v>7080</v>
      </c>
      <c r="C1184" s="727" t="s">
        <v>5764</v>
      </c>
      <c r="D1184" s="727" t="s">
        <v>6493</v>
      </c>
      <c r="E1184" s="727" t="s">
        <v>6304</v>
      </c>
      <c r="F1184" s="731"/>
      <c r="G1184" s="731"/>
      <c r="H1184" s="731"/>
      <c r="I1184" s="731"/>
      <c r="J1184" s="731"/>
      <c r="K1184" s="731"/>
      <c r="L1184" s="731"/>
      <c r="M1184" s="731"/>
      <c r="N1184" s="731">
        <v>1</v>
      </c>
      <c r="O1184" s="731">
        <v>9224.67</v>
      </c>
      <c r="P1184" s="745"/>
      <c r="Q1184" s="732">
        <v>9224.67</v>
      </c>
    </row>
    <row r="1185" spans="1:17" ht="14.4" customHeight="1" x14ac:dyDescent="0.3">
      <c r="A1185" s="726" t="s">
        <v>569</v>
      </c>
      <c r="B1185" s="727" t="s">
        <v>7080</v>
      </c>
      <c r="C1185" s="727" t="s">
        <v>5764</v>
      </c>
      <c r="D1185" s="727" t="s">
        <v>6494</v>
      </c>
      <c r="E1185" s="727" t="s">
        <v>6380</v>
      </c>
      <c r="F1185" s="731">
        <v>1</v>
      </c>
      <c r="G1185" s="731">
        <v>9275</v>
      </c>
      <c r="H1185" s="731"/>
      <c r="I1185" s="731">
        <v>9275</v>
      </c>
      <c r="J1185" s="731"/>
      <c r="K1185" s="731"/>
      <c r="L1185" s="731"/>
      <c r="M1185" s="731"/>
      <c r="N1185" s="731"/>
      <c r="O1185" s="731"/>
      <c r="P1185" s="745"/>
      <c r="Q1185" s="732"/>
    </row>
    <row r="1186" spans="1:17" ht="14.4" customHeight="1" x14ac:dyDescent="0.3">
      <c r="A1186" s="726" t="s">
        <v>569</v>
      </c>
      <c r="B1186" s="727" t="s">
        <v>7080</v>
      </c>
      <c r="C1186" s="727" t="s">
        <v>5764</v>
      </c>
      <c r="D1186" s="727" t="s">
        <v>6498</v>
      </c>
      <c r="E1186" s="727" t="s">
        <v>6499</v>
      </c>
      <c r="F1186" s="731"/>
      <c r="G1186" s="731"/>
      <c r="H1186" s="731"/>
      <c r="I1186" s="731"/>
      <c r="J1186" s="731"/>
      <c r="K1186" s="731"/>
      <c r="L1186" s="731"/>
      <c r="M1186" s="731"/>
      <c r="N1186" s="731">
        <v>10</v>
      </c>
      <c r="O1186" s="731">
        <v>21095</v>
      </c>
      <c r="P1186" s="745"/>
      <c r="Q1186" s="732">
        <v>2109.5</v>
      </c>
    </row>
    <row r="1187" spans="1:17" ht="14.4" customHeight="1" x14ac:dyDescent="0.3">
      <c r="A1187" s="726" t="s">
        <v>569</v>
      </c>
      <c r="B1187" s="727" t="s">
        <v>7080</v>
      </c>
      <c r="C1187" s="727" t="s">
        <v>5764</v>
      </c>
      <c r="D1187" s="727" t="s">
        <v>6502</v>
      </c>
      <c r="E1187" s="727" t="s">
        <v>5773</v>
      </c>
      <c r="F1187" s="731"/>
      <c r="G1187" s="731"/>
      <c r="H1187" s="731"/>
      <c r="I1187" s="731"/>
      <c r="J1187" s="731"/>
      <c r="K1187" s="731"/>
      <c r="L1187" s="731"/>
      <c r="M1187" s="731"/>
      <c r="N1187" s="731">
        <v>1</v>
      </c>
      <c r="O1187" s="731">
        <v>139.91</v>
      </c>
      <c r="P1187" s="745"/>
      <c r="Q1187" s="732">
        <v>139.91</v>
      </c>
    </row>
    <row r="1188" spans="1:17" ht="14.4" customHeight="1" x14ac:dyDescent="0.3">
      <c r="A1188" s="726" t="s">
        <v>569</v>
      </c>
      <c r="B1188" s="727" t="s">
        <v>7080</v>
      </c>
      <c r="C1188" s="727" t="s">
        <v>5764</v>
      </c>
      <c r="D1188" s="727" t="s">
        <v>6503</v>
      </c>
      <c r="E1188" s="727" t="s">
        <v>6504</v>
      </c>
      <c r="F1188" s="731"/>
      <c r="G1188" s="731"/>
      <c r="H1188" s="731"/>
      <c r="I1188" s="731"/>
      <c r="J1188" s="731">
        <v>1</v>
      </c>
      <c r="K1188" s="731">
        <v>5531.38</v>
      </c>
      <c r="L1188" s="731">
        <v>1</v>
      </c>
      <c r="M1188" s="731">
        <v>5531.38</v>
      </c>
      <c r="N1188" s="731"/>
      <c r="O1188" s="731"/>
      <c r="P1188" s="745"/>
      <c r="Q1188" s="732"/>
    </row>
    <row r="1189" spans="1:17" ht="14.4" customHeight="1" x14ac:dyDescent="0.3">
      <c r="A1189" s="726" t="s">
        <v>569</v>
      </c>
      <c r="B1189" s="727" t="s">
        <v>7080</v>
      </c>
      <c r="C1189" s="727" t="s">
        <v>5764</v>
      </c>
      <c r="D1189" s="727" t="s">
        <v>6505</v>
      </c>
      <c r="E1189" s="727" t="s">
        <v>6506</v>
      </c>
      <c r="F1189" s="731"/>
      <c r="G1189" s="731"/>
      <c r="H1189" s="731"/>
      <c r="I1189" s="731"/>
      <c r="J1189" s="731">
        <v>1</v>
      </c>
      <c r="K1189" s="731">
        <v>1030</v>
      </c>
      <c r="L1189" s="731">
        <v>1</v>
      </c>
      <c r="M1189" s="731">
        <v>1030</v>
      </c>
      <c r="N1189" s="731"/>
      <c r="O1189" s="731"/>
      <c r="P1189" s="745"/>
      <c r="Q1189" s="732"/>
    </row>
    <row r="1190" spans="1:17" ht="14.4" customHeight="1" x14ac:dyDescent="0.3">
      <c r="A1190" s="726" t="s">
        <v>569</v>
      </c>
      <c r="B1190" s="727" t="s">
        <v>7080</v>
      </c>
      <c r="C1190" s="727" t="s">
        <v>5764</v>
      </c>
      <c r="D1190" s="727" t="s">
        <v>6507</v>
      </c>
      <c r="E1190" s="727" t="s">
        <v>6508</v>
      </c>
      <c r="F1190" s="731"/>
      <c r="G1190" s="731"/>
      <c r="H1190" s="731"/>
      <c r="I1190" s="731"/>
      <c r="J1190" s="731">
        <v>1</v>
      </c>
      <c r="K1190" s="731">
        <v>516</v>
      </c>
      <c r="L1190" s="731">
        <v>1</v>
      </c>
      <c r="M1190" s="731">
        <v>516</v>
      </c>
      <c r="N1190" s="731"/>
      <c r="O1190" s="731"/>
      <c r="P1190" s="745"/>
      <c r="Q1190" s="732"/>
    </row>
    <row r="1191" spans="1:17" ht="14.4" customHeight="1" x14ac:dyDescent="0.3">
      <c r="A1191" s="726" t="s">
        <v>569</v>
      </c>
      <c r="B1191" s="727" t="s">
        <v>7080</v>
      </c>
      <c r="C1191" s="727" t="s">
        <v>5764</v>
      </c>
      <c r="D1191" s="727" t="s">
        <v>6509</v>
      </c>
      <c r="E1191" s="727" t="s">
        <v>6510</v>
      </c>
      <c r="F1191" s="731"/>
      <c r="G1191" s="731"/>
      <c r="H1191" s="731"/>
      <c r="I1191" s="731"/>
      <c r="J1191" s="731">
        <v>1</v>
      </c>
      <c r="K1191" s="731">
        <v>412</v>
      </c>
      <c r="L1191" s="731">
        <v>1</v>
      </c>
      <c r="M1191" s="731">
        <v>412</v>
      </c>
      <c r="N1191" s="731"/>
      <c r="O1191" s="731"/>
      <c r="P1191" s="745"/>
      <c r="Q1191" s="732"/>
    </row>
    <row r="1192" spans="1:17" ht="14.4" customHeight="1" x14ac:dyDescent="0.3">
      <c r="A1192" s="726" t="s">
        <v>569</v>
      </c>
      <c r="B1192" s="727" t="s">
        <v>7080</v>
      </c>
      <c r="C1192" s="727" t="s">
        <v>5764</v>
      </c>
      <c r="D1192" s="727" t="s">
        <v>6511</v>
      </c>
      <c r="E1192" s="727" t="s">
        <v>6512</v>
      </c>
      <c r="F1192" s="731"/>
      <c r="G1192" s="731"/>
      <c r="H1192" s="731"/>
      <c r="I1192" s="731"/>
      <c r="J1192" s="731">
        <v>2</v>
      </c>
      <c r="K1192" s="731">
        <v>16908</v>
      </c>
      <c r="L1192" s="731">
        <v>1</v>
      </c>
      <c r="M1192" s="731">
        <v>8454</v>
      </c>
      <c r="N1192" s="731"/>
      <c r="O1192" s="731"/>
      <c r="P1192" s="745"/>
      <c r="Q1192" s="732"/>
    </row>
    <row r="1193" spans="1:17" ht="14.4" customHeight="1" x14ac:dyDescent="0.3">
      <c r="A1193" s="726" t="s">
        <v>569</v>
      </c>
      <c r="B1193" s="727" t="s">
        <v>7080</v>
      </c>
      <c r="C1193" s="727" t="s">
        <v>5764</v>
      </c>
      <c r="D1193" s="727" t="s">
        <v>6513</v>
      </c>
      <c r="E1193" s="727" t="s">
        <v>6514</v>
      </c>
      <c r="F1193" s="731">
        <v>15</v>
      </c>
      <c r="G1193" s="731">
        <v>20395.650000000001</v>
      </c>
      <c r="H1193" s="731">
        <v>3</v>
      </c>
      <c r="I1193" s="731">
        <v>1359.71</v>
      </c>
      <c r="J1193" s="731">
        <v>5</v>
      </c>
      <c r="K1193" s="731">
        <v>6798.55</v>
      </c>
      <c r="L1193" s="731">
        <v>1</v>
      </c>
      <c r="M1193" s="731">
        <v>1359.71</v>
      </c>
      <c r="N1193" s="731">
        <v>14</v>
      </c>
      <c r="O1193" s="731">
        <v>19035.940000000002</v>
      </c>
      <c r="P1193" s="745">
        <v>2.8000000000000003</v>
      </c>
      <c r="Q1193" s="732">
        <v>1359.7100000000003</v>
      </c>
    </row>
    <row r="1194" spans="1:17" ht="14.4" customHeight="1" x14ac:dyDescent="0.3">
      <c r="A1194" s="726" t="s">
        <v>569</v>
      </c>
      <c r="B1194" s="727" t="s">
        <v>7080</v>
      </c>
      <c r="C1194" s="727" t="s">
        <v>5764</v>
      </c>
      <c r="D1194" s="727" t="s">
        <v>6516</v>
      </c>
      <c r="E1194" s="727" t="s">
        <v>6517</v>
      </c>
      <c r="F1194" s="731"/>
      <c r="G1194" s="731"/>
      <c r="H1194" s="731"/>
      <c r="I1194" s="731"/>
      <c r="J1194" s="731">
        <v>3</v>
      </c>
      <c r="K1194" s="731">
        <v>55521</v>
      </c>
      <c r="L1194" s="731">
        <v>1</v>
      </c>
      <c r="M1194" s="731">
        <v>18507</v>
      </c>
      <c r="N1194" s="731">
        <v>4</v>
      </c>
      <c r="O1194" s="731">
        <v>74028</v>
      </c>
      <c r="P1194" s="745">
        <v>1.3333333333333333</v>
      </c>
      <c r="Q1194" s="732">
        <v>18507</v>
      </c>
    </row>
    <row r="1195" spans="1:17" ht="14.4" customHeight="1" x14ac:dyDescent="0.3">
      <c r="A1195" s="726" t="s">
        <v>569</v>
      </c>
      <c r="B1195" s="727" t="s">
        <v>7080</v>
      </c>
      <c r="C1195" s="727" t="s">
        <v>5764</v>
      </c>
      <c r="D1195" s="727" t="s">
        <v>6518</v>
      </c>
      <c r="E1195" s="727" t="s">
        <v>6348</v>
      </c>
      <c r="F1195" s="731"/>
      <c r="G1195" s="731"/>
      <c r="H1195" s="731"/>
      <c r="I1195" s="731"/>
      <c r="J1195" s="731"/>
      <c r="K1195" s="731"/>
      <c r="L1195" s="731"/>
      <c r="M1195" s="731"/>
      <c r="N1195" s="731">
        <v>1</v>
      </c>
      <c r="O1195" s="731">
        <v>1649.48</v>
      </c>
      <c r="P1195" s="745"/>
      <c r="Q1195" s="732">
        <v>1649.48</v>
      </c>
    </row>
    <row r="1196" spans="1:17" ht="14.4" customHeight="1" x14ac:dyDescent="0.3">
      <c r="A1196" s="726" t="s">
        <v>569</v>
      </c>
      <c r="B1196" s="727" t="s">
        <v>7080</v>
      </c>
      <c r="C1196" s="727" t="s">
        <v>5764</v>
      </c>
      <c r="D1196" s="727" t="s">
        <v>6519</v>
      </c>
      <c r="E1196" s="727" t="s">
        <v>6520</v>
      </c>
      <c r="F1196" s="731"/>
      <c r="G1196" s="731"/>
      <c r="H1196" s="731"/>
      <c r="I1196" s="731"/>
      <c r="J1196" s="731"/>
      <c r="K1196" s="731"/>
      <c r="L1196" s="731"/>
      <c r="M1196" s="731"/>
      <c r="N1196" s="731">
        <v>4</v>
      </c>
      <c r="O1196" s="731">
        <v>5148.6400000000003</v>
      </c>
      <c r="P1196" s="745"/>
      <c r="Q1196" s="732">
        <v>1287.1600000000001</v>
      </c>
    </row>
    <row r="1197" spans="1:17" ht="14.4" customHeight="1" x14ac:dyDescent="0.3">
      <c r="A1197" s="726" t="s">
        <v>569</v>
      </c>
      <c r="B1197" s="727" t="s">
        <v>7080</v>
      </c>
      <c r="C1197" s="727" t="s">
        <v>5764</v>
      </c>
      <c r="D1197" s="727" t="s">
        <v>6521</v>
      </c>
      <c r="E1197" s="727" t="s">
        <v>6179</v>
      </c>
      <c r="F1197" s="731"/>
      <c r="G1197" s="731"/>
      <c r="H1197" s="731"/>
      <c r="I1197" s="731"/>
      <c r="J1197" s="731">
        <v>1</v>
      </c>
      <c r="K1197" s="731">
        <v>662.24</v>
      </c>
      <c r="L1197" s="731">
        <v>1</v>
      </c>
      <c r="M1197" s="731">
        <v>662.24</v>
      </c>
      <c r="N1197" s="731"/>
      <c r="O1197" s="731"/>
      <c r="P1197" s="745"/>
      <c r="Q1197" s="732"/>
    </row>
    <row r="1198" spans="1:17" ht="14.4" customHeight="1" x14ac:dyDescent="0.3">
      <c r="A1198" s="726" t="s">
        <v>569</v>
      </c>
      <c r="B1198" s="727" t="s">
        <v>7080</v>
      </c>
      <c r="C1198" s="727" t="s">
        <v>5764</v>
      </c>
      <c r="D1198" s="727" t="s">
        <v>6538</v>
      </c>
      <c r="E1198" s="727" t="s">
        <v>6539</v>
      </c>
      <c r="F1198" s="731">
        <v>11</v>
      </c>
      <c r="G1198" s="731">
        <v>11833.25</v>
      </c>
      <c r="H1198" s="731">
        <v>0.7857142857142857</v>
      </c>
      <c r="I1198" s="731">
        <v>1075.75</v>
      </c>
      <c r="J1198" s="731">
        <v>14</v>
      </c>
      <c r="K1198" s="731">
        <v>15060.5</v>
      </c>
      <c r="L1198" s="731">
        <v>1</v>
      </c>
      <c r="M1198" s="731">
        <v>1075.75</v>
      </c>
      <c r="N1198" s="731">
        <v>10</v>
      </c>
      <c r="O1198" s="731">
        <v>10757.5</v>
      </c>
      <c r="P1198" s="745">
        <v>0.7142857142857143</v>
      </c>
      <c r="Q1198" s="732">
        <v>1075.75</v>
      </c>
    </row>
    <row r="1199" spans="1:17" ht="14.4" customHeight="1" x14ac:dyDescent="0.3">
      <c r="A1199" s="726" t="s">
        <v>569</v>
      </c>
      <c r="B1199" s="727" t="s">
        <v>7080</v>
      </c>
      <c r="C1199" s="727" t="s">
        <v>5764</v>
      </c>
      <c r="D1199" s="727" t="s">
        <v>6544</v>
      </c>
      <c r="E1199" s="727" t="s">
        <v>6545</v>
      </c>
      <c r="F1199" s="731">
        <v>13</v>
      </c>
      <c r="G1199" s="731">
        <v>21017.49</v>
      </c>
      <c r="H1199" s="731">
        <v>3.25</v>
      </c>
      <c r="I1199" s="731">
        <v>1616.73</v>
      </c>
      <c r="J1199" s="731">
        <v>4</v>
      </c>
      <c r="K1199" s="731">
        <v>6466.92</v>
      </c>
      <c r="L1199" s="731">
        <v>1</v>
      </c>
      <c r="M1199" s="731">
        <v>1616.73</v>
      </c>
      <c r="N1199" s="731">
        <v>6</v>
      </c>
      <c r="O1199" s="731">
        <v>9700.380000000001</v>
      </c>
      <c r="P1199" s="745">
        <v>1.5000000000000002</v>
      </c>
      <c r="Q1199" s="732">
        <v>1616.7300000000002</v>
      </c>
    </row>
    <row r="1200" spans="1:17" ht="14.4" customHeight="1" x14ac:dyDescent="0.3">
      <c r="A1200" s="726" t="s">
        <v>569</v>
      </c>
      <c r="B1200" s="727" t="s">
        <v>7080</v>
      </c>
      <c r="C1200" s="727" t="s">
        <v>5764</v>
      </c>
      <c r="D1200" s="727" t="s">
        <v>6548</v>
      </c>
      <c r="E1200" s="727" t="s">
        <v>6549</v>
      </c>
      <c r="F1200" s="731">
        <v>1</v>
      </c>
      <c r="G1200" s="731">
        <v>248.73</v>
      </c>
      <c r="H1200" s="731"/>
      <c r="I1200" s="731">
        <v>248.73</v>
      </c>
      <c r="J1200" s="731"/>
      <c r="K1200" s="731"/>
      <c r="L1200" s="731"/>
      <c r="M1200" s="731"/>
      <c r="N1200" s="731"/>
      <c r="O1200" s="731"/>
      <c r="P1200" s="745"/>
      <c r="Q1200" s="732"/>
    </row>
    <row r="1201" spans="1:17" ht="14.4" customHeight="1" x14ac:dyDescent="0.3">
      <c r="A1201" s="726" t="s">
        <v>569</v>
      </c>
      <c r="B1201" s="727" t="s">
        <v>7080</v>
      </c>
      <c r="C1201" s="727" t="s">
        <v>5764</v>
      </c>
      <c r="D1201" s="727" t="s">
        <v>6550</v>
      </c>
      <c r="E1201" s="727" t="s">
        <v>6551</v>
      </c>
      <c r="F1201" s="731"/>
      <c r="G1201" s="731"/>
      <c r="H1201" s="731"/>
      <c r="I1201" s="731"/>
      <c r="J1201" s="731">
        <v>1</v>
      </c>
      <c r="K1201" s="731">
        <v>10707.71</v>
      </c>
      <c r="L1201" s="731">
        <v>1</v>
      </c>
      <c r="M1201" s="731">
        <v>10707.71</v>
      </c>
      <c r="N1201" s="731"/>
      <c r="O1201" s="731"/>
      <c r="P1201" s="745"/>
      <c r="Q1201" s="732"/>
    </row>
    <row r="1202" spans="1:17" ht="14.4" customHeight="1" x14ac:dyDescent="0.3">
      <c r="A1202" s="726" t="s">
        <v>569</v>
      </c>
      <c r="B1202" s="727" t="s">
        <v>7080</v>
      </c>
      <c r="C1202" s="727" t="s">
        <v>5764</v>
      </c>
      <c r="D1202" s="727" t="s">
        <v>7129</v>
      </c>
      <c r="E1202" s="727" t="s">
        <v>7130</v>
      </c>
      <c r="F1202" s="731"/>
      <c r="G1202" s="731"/>
      <c r="H1202" s="731"/>
      <c r="I1202" s="731"/>
      <c r="J1202" s="731"/>
      <c r="K1202" s="731"/>
      <c r="L1202" s="731"/>
      <c r="M1202" s="731"/>
      <c r="N1202" s="731">
        <v>3</v>
      </c>
      <c r="O1202" s="731">
        <v>3830.4</v>
      </c>
      <c r="P1202" s="745"/>
      <c r="Q1202" s="732">
        <v>1276.8</v>
      </c>
    </row>
    <row r="1203" spans="1:17" ht="14.4" customHeight="1" x14ac:dyDescent="0.3">
      <c r="A1203" s="726" t="s">
        <v>569</v>
      </c>
      <c r="B1203" s="727" t="s">
        <v>7080</v>
      </c>
      <c r="C1203" s="727" t="s">
        <v>5764</v>
      </c>
      <c r="D1203" s="727" t="s">
        <v>6555</v>
      </c>
      <c r="E1203" s="727" t="s">
        <v>6556</v>
      </c>
      <c r="F1203" s="731">
        <v>12</v>
      </c>
      <c r="G1203" s="731">
        <v>1066.8000000000002</v>
      </c>
      <c r="H1203" s="731">
        <v>0.33333333333333331</v>
      </c>
      <c r="I1203" s="731">
        <v>88.90000000000002</v>
      </c>
      <c r="J1203" s="731">
        <v>36</v>
      </c>
      <c r="K1203" s="731">
        <v>3200.4000000000005</v>
      </c>
      <c r="L1203" s="731">
        <v>1</v>
      </c>
      <c r="M1203" s="731">
        <v>88.90000000000002</v>
      </c>
      <c r="N1203" s="731">
        <v>26</v>
      </c>
      <c r="O1203" s="731">
        <v>2311.4</v>
      </c>
      <c r="P1203" s="745">
        <v>0.7222222222222221</v>
      </c>
      <c r="Q1203" s="732">
        <v>88.9</v>
      </c>
    </row>
    <row r="1204" spans="1:17" ht="14.4" customHeight="1" x14ac:dyDescent="0.3">
      <c r="A1204" s="726" t="s">
        <v>569</v>
      </c>
      <c r="B1204" s="727" t="s">
        <v>7080</v>
      </c>
      <c r="C1204" s="727" t="s">
        <v>5764</v>
      </c>
      <c r="D1204" s="727" t="s">
        <v>6557</v>
      </c>
      <c r="E1204" s="727" t="s">
        <v>6558</v>
      </c>
      <c r="F1204" s="731"/>
      <c r="G1204" s="731"/>
      <c r="H1204" s="731"/>
      <c r="I1204" s="731"/>
      <c r="J1204" s="731"/>
      <c r="K1204" s="731"/>
      <c r="L1204" s="731"/>
      <c r="M1204" s="731"/>
      <c r="N1204" s="731">
        <v>2</v>
      </c>
      <c r="O1204" s="731">
        <v>1231.2</v>
      </c>
      <c r="P1204" s="745"/>
      <c r="Q1204" s="732">
        <v>615.6</v>
      </c>
    </row>
    <row r="1205" spans="1:17" ht="14.4" customHeight="1" x14ac:dyDescent="0.3">
      <c r="A1205" s="726" t="s">
        <v>569</v>
      </c>
      <c r="B1205" s="727" t="s">
        <v>7080</v>
      </c>
      <c r="C1205" s="727" t="s">
        <v>5764</v>
      </c>
      <c r="D1205" s="727" t="s">
        <v>6561</v>
      </c>
      <c r="E1205" s="727" t="s">
        <v>6562</v>
      </c>
      <c r="F1205" s="731"/>
      <c r="G1205" s="731"/>
      <c r="H1205" s="731"/>
      <c r="I1205" s="731"/>
      <c r="J1205" s="731"/>
      <c r="K1205" s="731"/>
      <c r="L1205" s="731"/>
      <c r="M1205" s="731"/>
      <c r="N1205" s="731">
        <v>1</v>
      </c>
      <c r="O1205" s="731">
        <v>2052</v>
      </c>
      <c r="P1205" s="745"/>
      <c r="Q1205" s="732">
        <v>2052</v>
      </c>
    </row>
    <row r="1206" spans="1:17" ht="14.4" customHeight="1" x14ac:dyDescent="0.3">
      <c r="A1206" s="726" t="s">
        <v>569</v>
      </c>
      <c r="B1206" s="727" t="s">
        <v>7080</v>
      </c>
      <c r="C1206" s="727" t="s">
        <v>5764</v>
      </c>
      <c r="D1206" s="727" t="s">
        <v>6565</v>
      </c>
      <c r="E1206" s="727" t="s">
        <v>6566</v>
      </c>
      <c r="F1206" s="731"/>
      <c r="G1206" s="731"/>
      <c r="H1206" s="731"/>
      <c r="I1206" s="731"/>
      <c r="J1206" s="731"/>
      <c r="K1206" s="731"/>
      <c r="L1206" s="731"/>
      <c r="M1206" s="731"/>
      <c r="N1206" s="731">
        <v>3</v>
      </c>
      <c r="O1206" s="731">
        <v>1846.8</v>
      </c>
      <c r="P1206" s="745"/>
      <c r="Q1206" s="732">
        <v>615.6</v>
      </c>
    </row>
    <row r="1207" spans="1:17" ht="14.4" customHeight="1" x14ac:dyDescent="0.3">
      <c r="A1207" s="726" t="s">
        <v>569</v>
      </c>
      <c r="B1207" s="727" t="s">
        <v>7080</v>
      </c>
      <c r="C1207" s="727" t="s">
        <v>5764</v>
      </c>
      <c r="D1207" s="727" t="s">
        <v>7131</v>
      </c>
      <c r="E1207" s="727" t="s">
        <v>7132</v>
      </c>
      <c r="F1207" s="731">
        <v>1</v>
      </c>
      <c r="G1207" s="731">
        <v>2999</v>
      </c>
      <c r="H1207" s="731"/>
      <c r="I1207" s="731">
        <v>2999</v>
      </c>
      <c r="J1207" s="731"/>
      <c r="K1207" s="731"/>
      <c r="L1207" s="731"/>
      <c r="M1207" s="731"/>
      <c r="N1207" s="731"/>
      <c r="O1207" s="731"/>
      <c r="P1207" s="745"/>
      <c r="Q1207" s="732"/>
    </row>
    <row r="1208" spans="1:17" ht="14.4" customHeight="1" x14ac:dyDescent="0.3">
      <c r="A1208" s="726" t="s">
        <v>569</v>
      </c>
      <c r="B1208" s="727" t="s">
        <v>7080</v>
      </c>
      <c r="C1208" s="727" t="s">
        <v>5764</v>
      </c>
      <c r="D1208" s="727" t="s">
        <v>6568</v>
      </c>
      <c r="E1208" s="727" t="s">
        <v>6569</v>
      </c>
      <c r="F1208" s="731"/>
      <c r="G1208" s="731"/>
      <c r="H1208" s="731"/>
      <c r="I1208" s="731"/>
      <c r="J1208" s="731">
        <v>1</v>
      </c>
      <c r="K1208" s="731">
        <v>3186</v>
      </c>
      <c r="L1208" s="731">
        <v>1</v>
      </c>
      <c r="M1208" s="731">
        <v>3186</v>
      </c>
      <c r="N1208" s="731"/>
      <c r="O1208" s="731"/>
      <c r="P1208" s="745"/>
      <c r="Q1208" s="732"/>
    </row>
    <row r="1209" spans="1:17" ht="14.4" customHeight="1" x14ac:dyDescent="0.3">
      <c r="A1209" s="726" t="s">
        <v>569</v>
      </c>
      <c r="B1209" s="727" t="s">
        <v>7080</v>
      </c>
      <c r="C1209" s="727" t="s">
        <v>5764</v>
      </c>
      <c r="D1209" s="727" t="s">
        <v>7133</v>
      </c>
      <c r="E1209" s="727" t="s">
        <v>6783</v>
      </c>
      <c r="F1209" s="731"/>
      <c r="G1209" s="731"/>
      <c r="H1209" s="731"/>
      <c r="I1209" s="731"/>
      <c r="J1209" s="731">
        <v>1</v>
      </c>
      <c r="K1209" s="731">
        <v>8493</v>
      </c>
      <c r="L1209" s="731">
        <v>1</v>
      </c>
      <c r="M1209" s="731">
        <v>8493</v>
      </c>
      <c r="N1209" s="731">
        <v>1</v>
      </c>
      <c r="O1209" s="731">
        <v>8493</v>
      </c>
      <c r="P1209" s="745">
        <v>1</v>
      </c>
      <c r="Q1209" s="732">
        <v>8493</v>
      </c>
    </row>
    <row r="1210" spans="1:17" ht="14.4" customHeight="1" x14ac:dyDescent="0.3">
      <c r="A1210" s="726" t="s">
        <v>569</v>
      </c>
      <c r="B1210" s="727" t="s">
        <v>7080</v>
      </c>
      <c r="C1210" s="727" t="s">
        <v>5764</v>
      </c>
      <c r="D1210" s="727" t="s">
        <v>5785</v>
      </c>
      <c r="E1210" s="727" t="s">
        <v>5786</v>
      </c>
      <c r="F1210" s="731">
        <v>0.79999999999999993</v>
      </c>
      <c r="G1210" s="731">
        <v>53.6</v>
      </c>
      <c r="H1210" s="731">
        <v>0.66666666666666663</v>
      </c>
      <c r="I1210" s="731">
        <v>67.000000000000014</v>
      </c>
      <c r="J1210" s="731">
        <v>1.2000000000000002</v>
      </c>
      <c r="K1210" s="731">
        <v>80.400000000000006</v>
      </c>
      <c r="L1210" s="731">
        <v>1</v>
      </c>
      <c r="M1210" s="731">
        <v>67</v>
      </c>
      <c r="N1210" s="731">
        <v>5.9</v>
      </c>
      <c r="O1210" s="731">
        <v>395.30000000000007</v>
      </c>
      <c r="P1210" s="745">
        <v>4.916666666666667</v>
      </c>
      <c r="Q1210" s="732">
        <v>67.000000000000014</v>
      </c>
    </row>
    <row r="1211" spans="1:17" ht="14.4" customHeight="1" x14ac:dyDescent="0.3">
      <c r="A1211" s="726" t="s">
        <v>569</v>
      </c>
      <c r="B1211" s="727" t="s">
        <v>7080</v>
      </c>
      <c r="C1211" s="727" t="s">
        <v>5764</v>
      </c>
      <c r="D1211" s="727" t="s">
        <v>6584</v>
      </c>
      <c r="E1211" s="727" t="s">
        <v>6585</v>
      </c>
      <c r="F1211" s="731">
        <v>4</v>
      </c>
      <c r="G1211" s="731">
        <v>13739.28</v>
      </c>
      <c r="H1211" s="731">
        <v>0.2857142857142857</v>
      </c>
      <c r="I1211" s="731">
        <v>3434.82</v>
      </c>
      <c r="J1211" s="731">
        <v>14</v>
      </c>
      <c r="K1211" s="731">
        <v>48087.48</v>
      </c>
      <c r="L1211" s="731">
        <v>1</v>
      </c>
      <c r="M1211" s="731">
        <v>3434.82</v>
      </c>
      <c r="N1211" s="731">
        <v>10</v>
      </c>
      <c r="O1211" s="731">
        <v>34348.199999999997</v>
      </c>
      <c r="P1211" s="745">
        <v>0.71428571428571419</v>
      </c>
      <c r="Q1211" s="732">
        <v>3434.8199999999997</v>
      </c>
    </row>
    <row r="1212" spans="1:17" ht="14.4" customHeight="1" x14ac:dyDescent="0.3">
      <c r="A1212" s="726" t="s">
        <v>569</v>
      </c>
      <c r="B1212" s="727" t="s">
        <v>7080</v>
      </c>
      <c r="C1212" s="727" t="s">
        <v>5764</v>
      </c>
      <c r="D1212" s="727" t="s">
        <v>7134</v>
      </c>
      <c r="E1212" s="727" t="s">
        <v>7135</v>
      </c>
      <c r="F1212" s="731">
        <v>1</v>
      </c>
      <c r="G1212" s="731">
        <v>21212</v>
      </c>
      <c r="H1212" s="731"/>
      <c r="I1212" s="731">
        <v>21212</v>
      </c>
      <c r="J1212" s="731"/>
      <c r="K1212" s="731"/>
      <c r="L1212" s="731"/>
      <c r="M1212" s="731"/>
      <c r="N1212" s="731"/>
      <c r="O1212" s="731"/>
      <c r="P1212" s="745"/>
      <c r="Q1212" s="732"/>
    </row>
    <row r="1213" spans="1:17" ht="14.4" customHeight="1" x14ac:dyDescent="0.3">
      <c r="A1213" s="726" t="s">
        <v>569</v>
      </c>
      <c r="B1213" s="727" t="s">
        <v>7080</v>
      </c>
      <c r="C1213" s="727" t="s">
        <v>5764</v>
      </c>
      <c r="D1213" s="727" t="s">
        <v>6588</v>
      </c>
      <c r="E1213" s="727" t="s">
        <v>6589</v>
      </c>
      <c r="F1213" s="731"/>
      <c r="G1213" s="731"/>
      <c r="H1213" s="731"/>
      <c r="I1213" s="731"/>
      <c r="J1213" s="731">
        <v>2</v>
      </c>
      <c r="K1213" s="731">
        <v>10925.96</v>
      </c>
      <c r="L1213" s="731">
        <v>1</v>
      </c>
      <c r="M1213" s="731">
        <v>5462.98</v>
      </c>
      <c r="N1213" s="731"/>
      <c r="O1213" s="731"/>
      <c r="P1213" s="745"/>
      <c r="Q1213" s="732"/>
    </row>
    <row r="1214" spans="1:17" ht="14.4" customHeight="1" x14ac:dyDescent="0.3">
      <c r="A1214" s="726" t="s">
        <v>569</v>
      </c>
      <c r="B1214" s="727" t="s">
        <v>7080</v>
      </c>
      <c r="C1214" s="727" t="s">
        <v>5764</v>
      </c>
      <c r="D1214" s="727" t="s">
        <v>7136</v>
      </c>
      <c r="E1214" s="727" t="s">
        <v>7104</v>
      </c>
      <c r="F1214" s="731"/>
      <c r="G1214" s="731"/>
      <c r="H1214" s="731"/>
      <c r="I1214" s="731"/>
      <c r="J1214" s="731">
        <v>3</v>
      </c>
      <c r="K1214" s="731">
        <v>5204.6099999999997</v>
      </c>
      <c r="L1214" s="731">
        <v>1</v>
      </c>
      <c r="M1214" s="731">
        <v>1734.87</v>
      </c>
      <c r="N1214" s="731"/>
      <c r="O1214" s="731"/>
      <c r="P1214" s="745"/>
      <c r="Q1214" s="732"/>
    </row>
    <row r="1215" spans="1:17" ht="14.4" customHeight="1" x14ac:dyDescent="0.3">
      <c r="A1215" s="726" t="s">
        <v>569</v>
      </c>
      <c r="B1215" s="727" t="s">
        <v>7080</v>
      </c>
      <c r="C1215" s="727" t="s">
        <v>5764</v>
      </c>
      <c r="D1215" s="727" t="s">
        <v>6590</v>
      </c>
      <c r="E1215" s="727" t="s">
        <v>6591</v>
      </c>
      <c r="F1215" s="731">
        <v>1</v>
      </c>
      <c r="G1215" s="731">
        <v>15808.48</v>
      </c>
      <c r="H1215" s="731">
        <v>0.25</v>
      </c>
      <c r="I1215" s="731">
        <v>15808.48</v>
      </c>
      <c r="J1215" s="731">
        <v>4</v>
      </c>
      <c r="K1215" s="731">
        <v>63233.919999999998</v>
      </c>
      <c r="L1215" s="731">
        <v>1</v>
      </c>
      <c r="M1215" s="731">
        <v>15808.48</v>
      </c>
      <c r="N1215" s="731">
        <v>3</v>
      </c>
      <c r="O1215" s="731">
        <v>47425.440000000002</v>
      </c>
      <c r="P1215" s="745">
        <v>0.75000000000000011</v>
      </c>
      <c r="Q1215" s="732">
        <v>15808.480000000001</v>
      </c>
    </row>
    <row r="1216" spans="1:17" ht="14.4" customHeight="1" x14ac:dyDescent="0.3">
      <c r="A1216" s="726" t="s">
        <v>569</v>
      </c>
      <c r="B1216" s="727" t="s">
        <v>7080</v>
      </c>
      <c r="C1216" s="727" t="s">
        <v>5764</v>
      </c>
      <c r="D1216" s="727" t="s">
        <v>6600</v>
      </c>
      <c r="E1216" s="727" t="s">
        <v>6053</v>
      </c>
      <c r="F1216" s="731"/>
      <c r="G1216" s="731"/>
      <c r="H1216" s="731"/>
      <c r="I1216" s="731"/>
      <c r="J1216" s="731">
        <v>3</v>
      </c>
      <c r="K1216" s="731">
        <v>36786.75</v>
      </c>
      <c r="L1216" s="731">
        <v>1</v>
      </c>
      <c r="M1216" s="731">
        <v>12262.25</v>
      </c>
      <c r="N1216" s="731"/>
      <c r="O1216" s="731"/>
      <c r="P1216" s="745"/>
      <c r="Q1216" s="732"/>
    </row>
    <row r="1217" spans="1:17" ht="14.4" customHeight="1" x14ac:dyDescent="0.3">
      <c r="A1217" s="726" t="s">
        <v>569</v>
      </c>
      <c r="B1217" s="727" t="s">
        <v>7080</v>
      </c>
      <c r="C1217" s="727" t="s">
        <v>5764</v>
      </c>
      <c r="D1217" s="727" t="s">
        <v>6601</v>
      </c>
      <c r="E1217" s="727" t="s">
        <v>6602</v>
      </c>
      <c r="F1217" s="731"/>
      <c r="G1217" s="731"/>
      <c r="H1217" s="731"/>
      <c r="I1217" s="731"/>
      <c r="J1217" s="731">
        <v>2</v>
      </c>
      <c r="K1217" s="731">
        <v>4347.1400000000003</v>
      </c>
      <c r="L1217" s="731">
        <v>1</v>
      </c>
      <c r="M1217" s="731">
        <v>2173.5700000000002</v>
      </c>
      <c r="N1217" s="731"/>
      <c r="O1217" s="731"/>
      <c r="P1217" s="745"/>
      <c r="Q1217" s="732"/>
    </row>
    <row r="1218" spans="1:17" ht="14.4" customHeight="1" x14ac:dyDescent="0.3">
      <c r="A1218" s="726" t="s">
        <v>569</v>
      </c>
      <c r="B1218" s="727" t="s">
        <v>7080</v>
      </c>
      <c r="C1218" s="727" t="s">
        <v>5764</v>
      </c>
      <c r="D1218" s="727" t="s">
        <v>6608</v>
      </c>
      <c r="E1218" s="727" t="s">
        <v>5777</v>
      </c>
      <c r="F1218" s="731"/>
      <c r="G1218" s="731"/>
      <c r="H1218" s="731"/>
      <c r="I1218" s="731"/>
      <c r="J1218" s="731">
        <v>1</v>
      </c>
      <c r="K1218" s="731">
        <v>1916.24</v>
      </c>
      <c r="L1218" s="731">
        <v>1</v>
      </c>
      <c r="M1218" s="731">
        <v>1916.24</v>
      </c>
      <c r="N1218" s="731"/>
      <c r="O1218" s="731"/>
      <c r="P1218" s="745"/>
      <c r="Q1218" s="732"/>
    </row>
    <row r="1219" spans="1:17" ht="14.4" customHeight="1" x14ac:dyDescent="0.3">
      <c r="A1219" s="726" t="s">
        <v>569</v>
      </c>
      <c r="B1219" s="727" t="s">
        <v>7080</v>
      </c>
      <c r="C1219" s="727" t="s">
        <v>5764</v>
      </c>
      <c r="D1219" s="727" t="s">
        <v>6639</v>
      </c>
      <c r="E1219" s="727" t="s">
        <v>6135</v>
      </c>
      <c r="F1219" s="731"/>
      <c r="G1219" s="731"/>
      <c r="H1219" s="731"/>
      <c r="I1219" s="731"/>
      <c r="J1219" s="731"/>
      <c r="K1219" s="731"/>
      <c r="L1219" s="731"/>
      <c r="M1219" s="731"/>
      <c r="N1219" s="731">
        <v>1</v>
      </c>
      <c r="O1219" s="731">
        <v>14193</v>
      </c>
      <c r="P1219" s="745"/>
      <c r="Q1219" s="732">
        <v>14193</v>
      </c>
    </row>
    <row r="1220" spans="1:17" ht="14.4" customHeight="1" x14ac:dyDescent="0.3">
      <c r="A1220" s="726" t="s">
        <v>569</v>
      </c>
      <c r="B1220" s="727" t="s">
        <v>7080</v>
      </c>
      <c r="C1220" s="727" t="s">
        <v>5764</v>
      </c>
      <c r="D1220" s="727" t="s">
        <v>6644</v>
      </c>
      <c r="E1220" s="727" t="s">
        <v>6645</v>
      </c>
      <c r="F1220" s="731"/>
      <c r="G1220" s="731"/>
      <c r="H1220" s="731"/>
      <c r="I1220" s="731"/>
      <c r="J1220" s="731"/>
      <c r="K1220" s="731"/>
      <c r="L1220" s="731"/>
      <c r="M1220" s="731"/>
      <c r="N1220" s="731">
        <v>1</v>
      </c>
      <c r="O1220" s="731">
        <v>2939.46</v>
      </c>
      <c r="P1220" s="745"/>
      <c r="Q1220" s="732">
        <v>2939.46</v>
      </c>
    </row>
    <row r="1221" spans="1:17" ht="14.4" customHeight="1" x14ac:dyDescent="0.3">
      <c r="A1221" s="726" t="s">
        <v>569</v>
      </c>
      <c r="B1221" s="727" t="s">
        <v>7080</v>
      </c>
      <c r="C1221" s="727" t="s">
        <v>5764</v>
      </c>
      <c r="D1221" s="727" t="s">
        <v>7137</v>
      </c>
      <c r="E1221" s="727" t="s">
        <v>7138</v>
      </c>
      <c r="F1221" s="731"/>
      <c r="G1221" s="731"/>
      <c r="H1221" s="731"/>
      <c r="I1221" s="731"/>
      <c r="J1221" s="731"/>
      <c r="K1221" s="731"/>
      <c r="L1221" s="731"/>
      <c r="M1221" s="731"/>
      <c r="N1221" s="731">
        <v>1</v>
      </c>
      <c r="O1221" s="731">
        <v>1287.7</v>
      </c>
      <c r="P1221" s="745"/>
      <c r="Q1221" s="732">
        <v>1287.7</v>
      </c>
    </row>
    <row r="1222" spans="1:17" ht="14.4" customHeight="1" x14ac:dyDescent="0.3">
      <c r="A1222" s="726" t="s">
        <v>569</v>
      </c>
      <c r="B1222" s="727" t="s">
        <v>7080</v>
      </c>
      <c r="C1222" s="727" t="s">
        <v>5764</v>
      </c>
      <c r="D1222" s="727" t="s">
        <v>6658</v>
      </c>
      <c r="E1222" s="727" t="s">
        <v>6659</v>
      </c>
      <c r="F1222" s="731"/>
      <c r="G1222" s="731"/>
      <c r="H1222" s="731"/>
      <c r="I1222" s="731"/>
      <c r="J1222" s="731"/>
      <c r="K1222" s="731"/>
      <c r="L1222" s="731"/>
      <c r="M1222" s="731"/>
      <c r="N1222" s="731">
        <v>2</v>
      </c>
      <c r="O1222" s="731">
        <v>5998.48</v>
      </c>
      <c r="P1222" s="745"/>
      <c r="Q1222" s="732">
        <v>2999.24</v>
      </c>
    </row>
    <row r="1223" spans="1:17" ht="14.4" customHeight="1" x14ac:dyDescent="0.3">
      <c r="A1223" s="726" t="s">
        <v>569</v>
      </c>
      <c r="B1223" s="727" t="s">
        <v>7080</v>
      </c>
      <c r="C1223" s="727" t="s">
        <v>5764</v>
      </c>
      <c r="D1223" s="727" t="s">
        <v>6664</v>
      </c>
      <c r="E1223" s="727" t="s">
        <v>6665</v>
      </c>
      <c r="F1223" s="731"/>
      <c r="G1223" s="731"/>
      <c r="H1223" s="731"/>
      <c r="I1223" s="731"/>
      <c r="J1223" s="731"/>
      <c r="K1223" s="731"/>
      <c r="L1223" s="731"/>
      <c r="M1223" s="731"/>
      <c r="N1223" s="731">
        <v>1</v>
      </c>
      <c r="O1223" s="731">
        <v>3898.38</v>
      </c>
      <c r="P1223" s="745"/>
      <c r="Q1223" s="732">
        <v>3898.38</v>
      </c>
    </row>
    <row r="1224" spans="1:17" ht="14.4" customHeight="1" x14ac:dyDescent="0.3">
      <c r="A1224" s="726" t="s">
        <v>569</v>
      </c>
      <c r="B1224" s="727" t="s">
        <v>7080</v>
      </c>
      <c r="C1224" s="727" t="s">
        <v>5764</v>
      </c>
      <c r="D1224" s="727" t="s">
        <v>7139</v>
      </c>
      <c r="E1224" s="727" t="s">
        <v>7140</v>
      </c>
      <c r="F1224" s="731"/>
      <c r="G1224" s="731"/>
      <c r="H1224" s="731"/>
      <c r="I1224" s="731"/>
      <c r="J1224" s="731"/>
      <c r="K1224" s="731"/>
      <c r="L1224" s="731"/>
      <c r="M1224" s="731"/>
      <c r="N1224" s="731">
        <v>5</v>
      </c>
      <c r="O1224" s="731">
        <v>7691.3499999999995</v>
      </c>
      <c r="P1224" s="745"/>
      <c r="Q1224" s="732">
        <v>1538.27</v>
      </c>
    </row>
    <row r="1225" spans="1:17" ht="14.4" customHeight="1" x14ac:dyDescent="0.3">
      <c r="A1225" s="726" t="s">
        <v>569</v>
      </c>
      <c r="B1225" s="727" t="s">
        <v>7080</v>
      </c>
      <c r="C1225" s="727" t="s">
        <v>5764</v>
      </c>
      <c r="D1225" s="727" t="s">
        <v>6680</v>
      </c>
      <c r="E1225" s="727" t="s">
        <v>6439</v>
      </c>
      <c r="F1225" s="731"/>
      <c r="G1225" s="731"/>
      <c r="H1225" s="731"/>
      <c r="I1225" s="731"/>
      <c r="J1225" s="731"/>
      <c r="K1225" s="731"/>
      <c r="L1225" s="731"/>
      <c r="M1225" s="731"/>
      <c r="N1225" s="731">
        <v>12</v>
      </c>
      <c r="O1225" s="731">
        <v>3421.8</v>
      </c>
      <c r="P1225" s="745"/>
      <c r="Q1225" s="732">
        <v>285.15000000000003</v>
      </c>
    </row>
    <row r="1226" spans="1:17" ht="14.4" customHeight="1" x14ac:dyDescent="0.3">
      <c r="A1226" s="726" t="s">
        <v>569</v>
      </c>
      <c r="B1226" s="727" t="s">
        <v>7080</v>
      </c>
      <c r="C1226" s="727" t="s">
        <v>5764</v>
      </c>
      <c r="D1226" s="727" t="s">
        <v>7141</v>
      </c>
      <c r="E1226" s="727" t="s">
        <v>6437</v>
      </c>
      <c r="F1226" s="731"/>
      <c r="G1226" s="731"/>
      <c r="H1226" s="731"/>
      <c r="I1226" s="731"/>
      <c r="J1226" s="731"/>
      <c r="K1226" s="731"/>
      <c r="L1226" s="731"/>
      <c r="M1226" s="731"/>
      <c r="N1226" s="731">
        <v>2</v>
      </c>
      <c r="O1226" s="731">
        <v>694.36</v>
      </c>
      <c r="P1226" s="745"/>
      <c r="Q1226" s="732">
        <v>347.18</v>
      </c>
    </row>
    <row r="1227" spans="1:17" ht="14.4" customHeight="1" x14ac:dyDescent="0.3">
      <c r="A1227" s="726" t="s">
        <v>569</v>
      </c>
      <c r="B1227" s="727" t="s">
        <v>7080</v>
      </c>
      <c r="C1227" s="727" t="s">
        <v>5764</v>
      </c>
      <c r="D1227" s="727" t="s">
        <v>7142</v>
      </c>
      <c r="E1227" s="727" t="s">
        <v>6059</v>
      </c>
      <c r="F1227" s="731"/>
      <c r="G1227" s="731"/>
      <c r="H1227" s="731"/>
      <c r="I1227" s="731"/>
      <c r="J1227" s="731"/>
      <c r="K1227" s="731"/>
      <c r="L1227" s="731"/>
      <c r="M1227" s="731"/>
      <c r="N1227" s="731">
        <v>0.1</v>
      </c>
      <c r="O1227" s="731">
        <v>607.85</v>
      </c>
      <c r="P1227" s="745"/>
      <c r="Q1227" s="732">
        <v>6078.5</v>
      </c>
    </row>
    <row r="1228" spans="1:17" ht="14.4" customHeight="1" x14ac:dyDescent="0.3">
      <c r="A1228" s="726" t="s">
        <v>569</v>
      </c>
      <c r="B1228" s="727" t="s">
        <v>7080</v>
      </c>
      <c r="C1228" s="727" t="s">
        <v>5764</v>
      </c>
      <c r="D1228" s="727" t="s">
        <v>7143</v>
      </c>
      <c r="E1228" s="727" t="s">
        <v>6703</v>
      </c>
      <c r="F1228" s="731"/>
      <c r="G1228" s="731"/>
      <c r="H1228" s="731"/>
      <c r="I1228" s="731"/>
      <c r="J1228" s="731">
        <v>2</v>
      </c>
      <c r="K1228" s="731">
        <v>2188.1999999999998</v>
      </c>
      <c r="L1228" s="731">
        <v>1</v>
      </c>
      <c r="M1228" s="731">
        <v>1094.0999999999999</v>
      </c>
      <c r="N1228" s="731">
        <v>2</v>
      </c>
      <c r="O1228" s="731">
        <v>2188.1999999999998</v>
      </c>
      <c r="P1228" s="745">
        <v>1</v>
      </c>
      <c r="Q1228" s="732">
        <v>1094.0999999999999</v>
      </c>
    </row>
    <row r="1229" spans="1:17" ht="14.4" customHeight="1" x14ac:dyDescent="0.3">
      <c r="A1229" s="726" t="s">
        <v>569</v>
      </c>
      <c r="B1229" s="727" t="s">
        <v>7080</v>
      </c>
      <c r="C1229" s="727" t="s">
        <v>5764</v>
      </c>
      <c r="D1229" s="727" t="s">
        <v>7144</v>
      </c>
      <c r="E1229" s="727" t="s">
        <v>7145</v>
      </c>
      <c r="F1229" s="731"/>
      <c r="G1229" s="731"/>
      <c r="H1229" s="731"/>
      <c r="I1229" s="731"/>
      <c r="J1229" s="731"/>
      <c r="K1229" s="731"/>
      <c r="L1229" s="731"/>
      <c r="M1229" s="731"/>
      <c r="N1229" s="731">
        <v>5</v>
      </c>
      <c r="O1229" s="731">
        <v>11710.9</v>
      </c>
      <c r="P1229" s="745"/>
      <c r="Q1229" s="732">
        <v>2342.1799999999998</v>
      </c>
    </row>
    <row r="1230" spans="1:17" ht="14.4" customHeight="1" x14ac:dyDescent="0.3">
      <c r="A1230" s="726" t="s">
        <v>569</v>
      </c>
      <c r="B1230" s="727" t="s">
        <v>7080</v>
      </c>
      <c r="C1230" s="727" t="s">
        <v>5764</v>
      </c>
      <c r="D1230" s="727" t="s">
        <v>6702</v>
      </c>
      <c r="E1230" s="727" t="s">
        <v>6703</v>
      </c>
      <c r="F1230" s="731"/>
      <c r="G1230" s="731"/>
      <c r="H1230" s="731"/>
      <c r="I1230" s="731"/>
      <c r="J1230" s="731">
        <v>5</v>
      </c>
      <c r="K1230" s="731">
        <v>2976.95</v>
      </c>
      <c r="L1230" s="731">
        <v>1</v>
      </c>
      <c r="M1230" s="731">
        <v>595.39</v>
      </c>
      <c r="N1230" s="731">
        <v>4</v>
      </c>
      <c r="O1230" s="731">
        <v>2381.56</v>
      </c>
      <c r="P1230" s="745">
        <v>0.8</v>
      </c>
      <c r="Q1230" s="732">
        <v>595.39</v>
      </c>
    </row>
    <row r="1231" spans="1:17" ht="14.4" customHeight="1" x14ac:dyDescent="0.3">
      <c r="A1231" s="726" t="s">
        <v>569</v>
      </c>
      <c r="B1231" s="727" t="s">
        <v>7080</v>
      </c>
      <c r="C1231" s="727" t="s">
        <v>5764</v>
      </c>
      <c r="D1231" s="727" t="s">
        <v>7146</v>
      </c>
      <c r="E1231" s="727" t="s">
        <v>6233</v>
      </c>
      <c r="F1231" s="731">
        <v>1</v>
      </c>
      <c r="G1231" s="731">
        <v>11790.71</v>
      </c>
      <c r="H1231" s="731">
        <v>1</v>
      </c>
      <c r="I1231" s="731">
        <v>11790.71</v>
      </c>
      <c r="J1231" s="731">
        <v>1</v>
      </c>
      <c r="K1231" s="731">
        <v>11790.71</v>
      </c>
      <c r="L1231" s="731">
        <v>1</v>
      </c>
      <c r="M1231" s="731">
        <v>11790.71</v>
      </c>
      <c r="N1231" s="731"/>
      <c r="O1231" s="731"/>
      <c r="P1231" s="745"/>
      <c r="Q1231" s="732"/>
    </row>
    <row r="1232" spans="1:17" ht="14.4" customHeight="1" x14ac:dyDescent="0.3">
      <c r="A1232" s="726" t="s">
        <v>569</v>
      </c>
      <c r="B1232" s="727" t="s">
        <v>7080</v>
      </c>
      <c r="C1232" s="727" t="s">
        <v>5764</v>
      </c>
      <c r="D1232" s="727" t="s">
        <v>6706</v>
      </c>
      <c r="E1232" s="727" t="s">
        <v>6707</v>
      </c>
      <c r="F1232" s="731"/>
      <c r="G1232" s="731"/>
      <c r="H1232" s="731"/>
      <c r="I1232" s="731"/>
      <c r="J1232" s="731"/>
      <c r="K1232" s="731"/>
      <c r="L1232" s="731"/>
      <c r="M1232" s="731"/>
      <c r="N1232" s="731">
        <v>0.1</v>
      </c>
      <c r="O1232" s="731">
        <v>1425.86</v>
      </c>
      <c r="P1232" s="745"/>
      <c r="Q1232" s="732">
        <v>14258.599999999999</v>
      </c>
    </row>
    <row r="1233" spans="1:17" ht="14.4" customHeight="1" x14ac:dyDescent="0.3">
      <c r="A1233" s="726" t="s">
        <v>569</v>
      </c>
      <c r="B1233" s="727" t="s">
        <v>7080</v>
      </c>
      <c r="C1233" s="727" t="s">
        <v>5764</v>
      </c>
      <c r="D1233" s="727" t="s">
        <v>7147</v>
      </c>
      <c r="E1233" s="727" t="s">
        <v>7148</v>
      </c>
      <c r="F1233" s="731"/>
      <c r="G1233" s="731"/>
      <c r="H1233" s="731"/>
      <c r="I1233" s="731"/>
      <c r="J1233" s="731">
        <v>2</v>
      </c>
      <c r="K1233" s="731">
        <v>4258.22</v>
      </c>
      <c r="L1233" s="731">
        <v>1</v>
      </c>
      <c r="M1233" s="731">
        <v>2129.11</v>
      </c>
      <c r="N1233" s="731">
        <v>1</v>
      </c>
      <c r="O1233" s="731">
        <v>2129.11</v>
      </c>
      <c r="P1233" s="745">
        <v>0.5</v>
      </c>
      <c r="Q1233" s="732">
        <v>2129.11</v>
      </c>
    </row>
    <row r="1234" spans="1:17" ht="14.4" customHeight="1" x14ac:dyDescent="0.3">
      <c r="A1234" s="726" t="s">
        <v>569</v>
      </c>
      <c r="B1234" s="727" t="s">
        <v>7080</v>
      </c>
      <c r="C1234" s="727" t="s">
        <v>5764</v>
      </c>
      <c r="D1234" s="727" t="s">
        <v>7149</v>
      </c>
      <c r="E1234" s="727" t="s">
        <v>6233</v>
      </c>
      <c r="F1234" s="731"/>
      <c r="G1234" s="731"/>
      <c r="H1234" s="731"/>
      <c r="I1234" s="731"/>
      <c r="J1234" s="731"/>
      <c r="K1234" s="731"/>
      <c r="L1234" s="731"/>
      <c r="M1234" s="731"/>
      <c r="N1234" s="731">
        <v>1</v>
      </c>
      <c r="O1234" s="731">
        <v>11116.04</v>
      </c>
      <c r="P1234" s="745"/>
      <c r="Q1234" s="732">
        <v>11116.04</v>
      </c>
    </row>
    <row r="1235" spans="1:17" ht="14.4" customHeight="1" x14ac:dyDescent="0.3">
      <c r="A1235" s="726" t="s">
        <v>569</v>
      </c>
      <c r="B1235" s="727" t="s">
        <v>7080</v>
      </c>
      <c r="C1235" s="727" t="s">
        <v>5764</v>
      </c>
      <c r="D1235" s="727" t="s">
        <v>6724</v>
      </c>
      <c r="E1235" s="727" t="s">
        <v>6439</v>
      </c>
      <c r="F1235" s="731"/>
      <c r="G1235" s="731"/>
      <c r="H1235" s="731"/>
      <c r="I1235" s="731"/>
      <c r="J1235" s="731"/>
      <c r="K1235" s="731"/>
      <c r="L1235" s="731"/>
      <c r="M1235" s="731"/>
      <c r="N1235" s="731">
        <v>3</v>
      </c>
      <c r="O1235" s="731">
        <v>2073.12</v>
      </c>
      <c r="P1235" s="745"/>
      <c r="Q1235" s="732">
        <v>691.04</v>
      </c>
    </row>
    <row r="1236" spans="1:17" ht="14.4" customHeight="1" x14ac:dyDescent="0.3">
      <c r="A1236" s="726" t="s">
        <v>569</v>
      </c>
      <c r="B1236" s="727" t="s">
        <v>7080</v>
      </c>
      <c r="C1236" s="727" t="s">
        <v>5764</v>
      </c>
      <c r="D1236" s="727" t="s">
        <v>6738</v>
      </c>
      <c r="E1236" s="727" t="s">
        <v>6739</v>
      </c>
      <c r="F1236" s="731"/>
      <c r="G1236" s="731"/>
      <c r="H1236" s="731"/>
      <c r="I1236" s="731"/>
      <c r="J1236" s="731"/>
      <c r="K1236" s="731"/>
      <c r="L1236" s="731"/>
      <c r="M1236" s="731"/>
      <c r="N1236" s="731">
        <v>3</v>
      </c>
      <c r="O1236" s="731">
        <v>20080.170000000002</v>
      </c>
      <c r="P1236" s="745"/>
      <c r="Q1236" s="732">
        <v>6693.39</v>
      </c>
    </row>
    <row r="1237" spans="1:17" ht="14.4" customHeight="1" x14ac:dyDescent="0.3">
      <c r="A1237" s="726" t="s">
        <v>569</v>
      </c>
      <c r="B1237" s="727" t="s">
        <v>7080</v>
      </c>
      <c r="C1237" s="727" t="s">
        <v>5764</v>
      </c>
      <c r="D1237" s="727" t="s">
        <v>6745</v>
      </c>
      <c r="E1237" s="727" t="s">
        <v>6746</v>
      </c>
      <c r="F1237" s="731"/>
      <c r="G1237" s="731"/>
      <c r="H1237" s="731"/>
      <c r="I1237" s="731"/>
      <c r="J1237" s="731"/>
      <c r="K1237" s="731"/>
      <c r="L1237" s="731"/>
      <c r="M1237" s="731"/>
      <c r="N1237" s="731">
        <v>11</v>
      </c>
      <c r="O1237" s="731">
        <v>10518.2</v>
      </c>
      <c r="P1237" s="745"/>
      <c r="Q1237" s="732">
        <v>956.2</v>
      </c>
    </row>
    <row r="1238" spans="1:17" ht="14.4" customHeight="1" x14ac:dyDescent="0.3">
      <c r="A1238" s="726" t="s">
        <v>569</v>
      </c>
      <c r="B1238" s="727" t="s">
        <v>7080</v>
      </c>
      <c r="C1238" s="727" t="s">
        <v>5764</v>
      </c>
      <c r="D1238" s="727" t="s">
        <v>6755</v>
      </c>
      <c r="E1238" s="727" t="s">
        <v>6756</v>
      </c>
      <c r="F1238" s="731"/>
      <c r="G1238" s="731"/>
      <c r="H1238" s="731"/>
      <c r="I1238" s="731"/>
      <c r="J1238" s="731"/>
      <c r="K1238" s="731"/>
      <c r="L1238" s="731"/>
      <c r="M1238" s="731"/>
      <c r="N1238" s="731">
        <v>3</v>
      </c>
      <c r="O1238" s="731">
        <v>2024.88</v>
      </c>
      <c r="P1238" s="745"/>
      <c r="Q1238" s="732">
        <v>674.96</v>
      </c>
    </row>
    <row r="1239" spans="1:17" ht="14.4" customHeight="1" x14ac:dyDescent="0.3">
      <c r="A1239" s="726" t="s">
        <v>569</v>
      </c>
      <c r="B1239" s="727" t="s">
        <v>7080</v>
      </c>
      <c r="C1239" s="727" t="s">
        <v>5764</v>
      </c>
      <c r="D1239" s="727" t="s">
        <v>6757</v>
      </c>
      <c r="E1239" s="727" t="s">
        <v>6758</v>
      </c>
      <c r="F1239" s="731"/>
      <c r="G1239" s="731"/>
      <c r="H1239" s="731"/>
      <c r="I1239" s="731"/>
      <c r="J1239" s="731"/>
      <c r="K1239" s="731"/>
      <c r="L1239" s="731"/>
      <c r="M1239" s="731"/>
      <c r="N1239" s="731">
        <v>6</v>
      </c>
      <c r="O1239" s="731">
        <v>6749.64</v>
      </c>
      <c r="P1239" s="745"/>
      <c r="Q1239" s="732">
        <v>1124.94</v>
      </c>
    </row>
    <row r="1240" spans="1:17" ht="14.4" customHeight="1" x14ac:dyDescent="0.3">
      <c r="A1240" s="726" t="s">
        <v>569</v>
      </c>
      <c r="B1240" s="727" t="s">
        <v>7080</v>
      </c>
      <c r="C1240" s="727" t="s">
        <v>5764</v>
      </c>
      <c r="D1240" s="727" t="s">
        <v>7150</v>
      </c>
      <c r="E1240" s="727" t="s">
        <v>7151</v>
      </c>
      <c r="F1240" s="731"/>
      <c r="G1240" s="731"/>
      <c r="H1240" s="731"/>
      <c r="I1240" s="731"/>
      <c r="J1240" s="731">
        <v>1</v>
      </c>
      <c r="K1240" s="731">
        <v>2564.5</v>
      </c>
      <c r="L1240" s="731">
        <v>1</v>
      </c>
      <c r="M1240" s="731">
        <v>2564.5</v>
      </c>
      <c r="N1240" s="731"/>
      <c r="O1240" s="731"/>
      <c r="P1240" s="745"/>
      <c r="Q1240" s="732"/>
    </row>
    <row r="1241" spans="1:17" ht="14.4" customHeight="1" x14ac:dyDescent="0.3">
      <c r="A1241" s="726" t="s">
        <v>569</v>
      </c>
      <c r="B1241" s="727" t="s">
        <v>7080</v>
      </c>
      <c r="C1241" s="727" t="s">
        <v>5764</v>
      </c>
      <c r="D1241" s="727" t="s">
        <v>7152</v>
      </c>
      <c r="E1241" s="727" t="s">
        <v>6139</v>
      </c>
      <c r="F1241" s="731"/>
      <c r="G1241" s="731"/>
      <c r="H1241" s="731"/>
      <c r="I1241" s="731"/>
      <c r="J1241" s="731"/>
      <c r="K1241" s="731"/>
      <c r="L1241" s="731"/>
      <c r="M1241" s="731"/>
      <c r="N1241" s="731">
        <v>1</v>
      </c>
      <c r="O1241" s="731">
        <v>11562.71</v>
      </c>
      <c r="P1241" s="745"/>
      <c r="Q1241" s="732">
        <v>11562.71</v>
      </c>
    </row>
    <row r="1242" spans="1:17" ht="14.4" customHeight="1" x14ac:dyDescent="0.3">
      <c r="A1242" s="726" t="s">
        <v>569</v>
      </c>
      <c r="B1242" s="727" t="s">
        <v>7080</v>
      </c>
      <c r="C1242" s="727" t="s">
        <v>5764</v>
      </c>
      <c r="D1242" s="727" t="s">
        <v>7153</v>
      </c>
      <c r="E1242" s="727" t="s">
        <v>6059</v>
      </c>
      <c r="F1242" s="731"/>
      <c r="G1242" s="731"/>
      <c r="H1242" s="731"/>
      <c r="I1242" s="731"/>
      <c r="J1242" s="731"/>
      <c r="K1242" s="731"/>
      <c r="L1242" s="731"/>
      <c r="M1242" s="731"/>
      <c r="N1242" s="731">
        <v>0.1</v>
      </c>
      <c r="O1242" s="731">
        <v>550.19000000000005</v>
      </c>
      <c r="P1242" s="745"/>
      <c r="Q1242" s="732">
        <v>5501.9000000000005</v>
      </c>
    </row>
    <row r="1243" spans="1:17" ht="14.4" customHeight="1" x14ac:dyDescent="0.3">
      <c r="A1243" s="726" t="s">
        <v>569</v>
      </c>
      <c r="B1243" s="727" t="s">
        <v>7080</v>
      </c>
      <c r="C1243" s="727" t="s">
        <v>5764</v>
      </c>
      <c r="D1243" s="727" t="s">
        <v>7154</v>
      </c>
      <c r="E1243" s="727" t="s">
        <v>6059</v>
      </c>
      <c r="F1243" s="731"/>
      <c r="G1243" s="731"/>
      <c r="H1243" s="731"/>
      <c r="I1243" s="731"/>
      <c r="J1243" s="731"/>
      <c r="K1243" s="731"/>
      <c r="L1243" s="731"/>
      <c r="M1243" s="731"/>
      <c r="N1243" s="731">
        <v>0.1</v>
      </c>
      <c r="O1243" s="731">
        <v>607.85</v>
      </c>
      <c r="P1243" s="745"/>
      <c r="Q1243" s="732">
        <v>6078.5</v>
      </c>
    </row>
    <row r="1244" spans="1:17" ht="14.4" customHeight="1" x14ac:dyDescent="0.3">
      <c r="A1244" s="726" t="s">
        <v>569</v>
      </c>
      <c r="B1244" s="727" t="s">
        <v>7080</v>
      </c>
      <c r="C1244" s="727" t="s">
        <v>5764</v>
      </c>
      <c r="D1244" s="727" t="s">
        <v>7155</v>
      </c>
      <c r="E1244" s="727" t="s">
        <v>6080</v>
      </c>
      <c r="F1244" s="731"/>
      <c r="G1244" s="731"/>
      <c r="H1244" s="731"/>
      <c r="I1244" s="731"/>
      <c r="J1244" s="731"/>
      <c r="K1244" s="731"/>
      <c r="L1244" s="731"/>
      <c r="M1244" s="731"/>
      <c r="N1244" s="731">
        <v>1</v>
      </c>
      <c r="O1244" s="731">
        <v>740</v>
      </c>
      <c r="P1244" s="745"/>
      <c r="Q1244" s="732">
        <v>740</v>
      </c>
    </row>
    <row r="1245" spans="1:17" ht="14.4" customHeight="1" x14ac:dyDescent="0.3">
      <c r="A1245" s="726" t="s">
        <v>569</v>
      </c>
      <c r="B1245" s="727" t="s">
        <v>7080</v>
      </c>
      <c r="C1245" s="727" t="s">
        <v>5587</v>
      </c>
      <c r="D1245" s="727" t="s">
        <v>7156</v>
      </c>
      <c r="E1245" s="727" t="s">
        <v>7157</v>
      </c>
      <c r="F1245" s="731">
        <v>614</v>
      </c>
      <c r="G1245" s="731">
        <v>7304758</v>
      </c>
      <c r="H1245" s="731">
        <v>1.2659793814432989</v>
      </c>
      <c r="I1245" s="731">
        <v>11897</v>
      </c>
      <c r="J1245" s="731">
        <v>485</v>
      </c>
      <c r="K1245" s="731">
        <v>5770045</v>
      </c>
      <c r="L1245" s="731">
        <v>1</v>
      </c>
      <c r="M1245" s="731">
        <v>11897</v>
      </c>
      <c r="N1245" s="731">
        <v>452</v>
      </c>
      <c r="O1245" s="731">
        <v>5377444</v>
      </c>
      <c r="P1245" s="745">
        <v>0.93195876288659796</v>
      </c>
      <c r="Q1245" s="732">
        <v>11897</v>
      </c>
    </row>
    <row r="1246" spans="1:17" ht="14.4" customHeight="1" x14ac:dyDescent="0.3">
      <c r="A1246" s="726" t="s">
        <v>569</v>
      </c>
      <c r="B1246" s="727" t="s">
        <v>7080</v>
      </c>
      <c r="C1246" s="727" t="s">
        <v>5587</v>
      </c>
      <c r="D1246" s="727" t="s">
        <v>6885</v>
      </c>
      <c r="E1246" s="727" t="s">
        <v>6886</v>
      </c>
      <c r="F1246" s="731">
        <v>0</v>
      </c>
      <c r="G1246" s="731">
        <v>0</v>
      </c>
      <c r="H1246" s="731"/>
      <c r="I1246" s="731"/>
      <c r="J1246" s="731">
        <v>0</v>
      </c>
      <c r="K1246" s="731">
        <v>0</v>
      </c>
      <c r="L1246" s="731"/>
      <c r="M1246" s="731"/>
      <c r="N1246" s="731">
        <v>0</v>
      </c>
      <c r="O1246" s="731">
        <v>0</v>
      </c>
      <c r="P1246" s="745"/>
      <c r="Q1246" s="732"/>
    </row>
    <row r="1247" spans="1:17" ht="14.4" customHeight="1" x14ac:dyDescent="0.3">
      <c r="A1247" s="726" t="s">
        <v>569</v>
      </c>
      <c r="B1247" s="727" t="s">
        <v>7080</v>
      </c>
      <c r="C1247" s="727" t="s">
        <v>5587</v>
      </c>
      <c r="D1247" s="727" t="s">
        <v>6887</v>
      </c>
      <c r="E1247" s="727" t="s">
        <v>6888</v>
      </c>
      <c r="F1247" s="731">
        <v>98</v>
      </c>
      <c r="G1247" s="731">
        <v>0</v>
      </c>
      <c r="H1247" s="731"/>
      <c r="I1247" s="731">
        <v>0</v>
      </c>
      <c r="J1247" s="731">
        <v>119</v>
      </c>
      <c r="K1247" s="731">
        <v>0</v>
      </c>
      <c r="L1247" s="731"/>
      <c r="M1247" s="731">
        <v>0</v>
      </c>
      <c r="N1247" s="731">
        <v>191</v>
      </c>
      <c r="O1247" s="731">
        <v>0</v>
      </c>
      <c r="P1247" s="745"/>
      <c r="Q1247" s="732">
        <v>0</v>
      </c>
    </row>
    <row r="1248" spans="1:17" ht="14.4" customHeight="1" x14ac:dyDescent="0.3">
      <c r="A1248" s="726" t="s">
        <v>569</v>
      </c>
      <c r="B1248" s="727" t="s">
        <v>7080</v>
      </c>
      <c r="C1248" s="727" t="s">
        <v>5587</v>
      </c>
      <c r="D1248" s="727" t="s">
        <v>6889</v>
      </c>
      <c r="E1248" s="727" t="s">
        <v>6890</v>
      </c>
      <c r="F1248" s="731">
        <v>104</v>
      </c>
      <c r="G1248" s="731">
        <v>0</v>
      </c>
      <c r="H1248" s="731"/>
      <c r="I1248" s="731">
        <v>0</v>
      </c>
      <c r="J1248" s="731">
        <v>112</v>
      </c>
      <c r="K1248" s="731">
        <v>0</v>
      </c>
      <c r="L1248" s="731"/>
      <c r="M1248" s="731">
        <v>0</v>
      </c>
      <c r="N1248" s="731">
        <v>102</v>
      </c>
      <c r="O1248" s="731">
        <v>0</v>
      </c>
      <c r="P1248" s="745"/>
      <c r="Q1248" s="732">
        <v>0</v>
      </c>
    </row>
    <row r="1249" spans="1:17" ht="14.4" customHeight="1" x14ac:dyDescent="0.3">
      <c r="A1249" s="726" t="s">
        <v>569</v>
      </c>
      <c r="B1249" s="727" t="s">
        <v>7080</v>
      </c>
      <c r="C1249" s="727" t="s">
        <v>5587</v>
      </c>
      <c r="D1249" s="727" t="s">
        <v>7158</v>
      </c>
      <c r="E1249" s="727" t="s">
        <v>7159</v>
      </c>
      <c r="F1249" s="731">
        <v>12</v>
      </c>
      <c r="G1249" s="731">
        <v>65712</v>
      </c>
      <c r="H1249" s="731">
        <v>0.23076923076923078</v>
      </c>
      <c r="I1249" s="731">
        <v>5476</v>
      </c>
      <c r="J1249" s="731">
        <v>52</v>
      </c>
      <c r="K1249" s="731">
        <v>284752</v>
      </c>
      <c r="L1249" s="731">
        <v>1</v>
      </c>
      <c r="M1249" s="731">
        <v>5476</v>
      </c>
      <c r="N1249" s="731">
        <v>93</v>
      </c>
      <c r="O1249" s="731">
        <v>509268</v>
      </c>
      <c r="P1249" s="745">
        <v>1.7884615384615385</v>
      </c>
      <c r="Q1249" s="732">
        <v>5476</v>
      </c>
    </row>
    <row r="1250" spans="1:17" ht="14.4" customHeight="1" x14ac:dyDescent="0.3">
      <c r="A1250" s="726" t="s">
        <v>569</v>
      </c>
      <c r="B1250" s="727" t="s">
        <v>7080</v>
      </c>
      <c r="C1250" s="727" t="s">
        <v>5587</v>
      </c>
      <c r="D1250" s="727" t="s">
        <v>7160</v>
      </c>
      <c r="E1250" s="727" t="s">
        <v>7161</v>
      </c>
      <c r="F1250" s="731">
        <v>314</v>
      </c>
      <c r="G1250" s="731">
        <v>2096264</v>
      </c>
      <c r="H1250" s="731">
        <v>0.91014492753623188</v>
      </c>
      <c r="I1250" s="731">
        <v>6676</v>
      </c>
      <c r="J1250" s="731">
        <v>345</v>
      </c>
      <c r="K1250" s="731">
        <v>2303220</v>
      </c>
      <c r="L1250" s="731">
        <v>1</v>
      </c>
      <c r="M1250" s="731">
        <v>6676</v>
      </c>
      <c r="N1250" s="731">
        <v>345</v>
      </c>
      <c r="O1250" s="731">
        <v>2303220</v>
      </c>
      <c r="P1250" s="745">
        <v>1</v>
      </c>
      <c r="Q1250" s="732">
        <v>6676</v>
      </c>
    </row>
    <row r="1251" spans="1:17" ht="14.4" customHeight="1" x14ac:dyDescent="0.3">
      <c r="A1251" s="726" t="s">
        <v>569</v>
      </c>
      <c r="B1251" s="727" t="s">
        <v>7080</v>
      </c>
      <c r="C1251" s="727" t="s">
        <v>5587</v>
      </c>
      <c r="D1251" s="727" t="s">
        <v>5588</v>
      </c>
      <c r="E1251" s="727" t="s">
        <v>5589</v>
      </c>
      <c r="F1251" s="731">
        <v>214</v>
      </c>
      <c r="G1251" s="731">
        <v>50290</v>
      </c>
      <c r="H1251" s="731">
        <v>0.7919310898697699</v>
      </c>
      <c r="I1251" s="731">
        <v>235</v>
      </c>
      <c r="J1251" s="731">
        <v>253</v>
      </c>
      <c r="K1251" s="731">
        <v>63503</v>
      </c>
      <c r="L1251" s="731">
        <v>1</v>
      </c>
      <c r="M1251" s="731">
        <v>251</v>
      </c>
      <c r="N1251" s="731">
        <v>215</v>
      </c>
      <c r="O1251" s="731">
        <v>53965</v>
      </c>
      <c r="P1251" s="745">
        <v>0.84980237154150196</v>
      </c>
      <c r="Q1251" s="732">
        <v>251</v>
      </c>
    </row>
    <row r="1252" spans="1:17" ht="14.4" customHeight="1" x14ac:dyDescent="0.3">
      <c r="A1252" s="726" t="s">
        <v>569</v>
      </c>
      <c r="B1252" s="727" t="s">
        <v>7080</v>
      </c>
      <c r="C1252" s="727" t="s">
        <v>5587</v>
      </c>
      <c r="D1252" s="727" t="s">
        <v>5825</v>
      </c>
      <c r="E1252" s="727" t="s">
        <v>5826</v>
      </c>
      <c r="F1252" s="731">
        <v>187</v>
      </c>
      <c r="G1252" s="731">
        <v>65260</v>
      </c>
      <c r="H1252" s="731">
        <v>1.1858339541729508</v>
      </c>
      <c r="I1252" s="731">
        <v>348.98395721925135</v>
      </c>
      <c r="J1252" s="731">
        <v>148</v>
      </c>
      <c r="K1252" s="731">
        <v>55033</v>
      </c>
      <c r="L1252" s="731">
        <v>1</v>
      </c>
      <c r="M1252" s="731">
        <v>371.84459459459458</v>
      </c>
      <c r="N1252" s="731">
        <v>159</v>
      </c>
      <c r="O1252" s="731">
        <v>59306</v>
      </c>
      <c r="P1252" s="745">
        <v>1.0776443224974106</v>
      </c>
      <c r="Q1252" s="732">
        <v>372.99371069182388</v>
      </c>
    </row>
    <row r="1253" spans="1:17" ht="14.4" customHeight="1" x14ac:dyDescent="0.3">
      <c r="A1253" s="726" t="s">
        <v>569</v>
      </c>
      <c r="B1253" s="727" t="s">
        <v>7080</v>
      </c>
      <c r="C1253" s="727" t="s">
        <v>5587</v>
      </c>
      <c r="D1253" s="727" t="s">
        <v>6946</v>
      </c>
      <c r="E1253" s="727" t="s">
        <v>6947</v>
      </c>
      <c r="F1253" s="731">
        <v>23</v>
      </c>
      <c r="G1253" s="731">
        <v>0</v>
      </c>
      <c r="H1253" s="731"/>
      <c r="I1253" s="731">
        <v>0</v>
      </c>
      <c r="J1253" s="731">
        <v>26</v>
      </c>
      <c r="K1253" s="731">
        <v>0</v>
      </c>
      <c r="L1253" s="731"/>
      <c r="M1253" s="731">
        <v>0</v>
      </c>
      <c r="N1253" s="731">
        <v>25</v>
      </c>
      <c r="O1253" s="731">
        <v>0</v>
      </c>
      <c r="P1253" s="745"/>
      <c r="Q1253" s="732">
        <v>0</v>
      </c>
    </row>
    <row r="1254" spans="1:17" ht="14.4" customHeight="1" x14ac:dyDescent="0.3">
      <c r="A1254" s="726" t="s">
        <v>569</v>
      </c>
      <c r="B1254" s="727" t="s">
        <v>7162</v>
      </c>
      <c r="C1254" s="727" t="s">
        <v>5587</v>
      </c>
      <c r="D1254" s="727" t="s">
        <v>5634</v>
      </c>
      <c r="E1254" s="727" t="s">
        <v>5635</v>
      </c>
      <c r="F1254" s="731"/>
      <c r="G1254" s="731"/>
      <c r="H1254" s="731"/>
      <c r="I1254" s="731"/>
      <c r="J1254" s="731"/>
      <c r="K1254" s="731"/>
      <c r="L1254" s="731"/>
      <c r="M1254" s="731"/>
      <c r="N1254" s="731">
        <v>1</v>
      </c>
      <c r="O1254" s="731">
        <v>541</v>
      </c>
      <c r="P1254" s="745"/>
      <c r="Q1254" s="732">
        <v>541</v>
      </c>
    </row>
    <row r="1255" spans="1:17" ht="14.4" customHeight="1" x14ac:dyDescent="0.3">
      <c r="A1255" s="726" t="s">
        <v>569</v>
      </c>
      <c r="B1255" s="727" t="s">
        <v>7162</v>
      </c>
      <c r="C1255" s="727" t="s">
        <v>5587</v>
      </c>
      <c r="D1255" s="727" t="s">
        <v>6939</v>
      </c>
      <c r="E1255" s="727" t="s">
        <v>6940</v>
      </c>
      <c r="F1255" s="731"/>
      <c r="G1255" s="731"/>
      <c r="H1255" s="731"/>
      <c r="I1255" s="731"/>
      <c r="J1255" s="731"/>
      <c r="K1255" s="731"/>
      <c r="L1255" s="731"/>
      <c r="M1255" s="731"/>
      <c r="N1255" s="731">
        <v>3</v>
      </c>
      <c r="O1255" s="731">
        <v>3006</v>
      </c>
      <c r="P1255" s="745"/>
      <c r="Q1255" s="732">
        <v>1002</v>
      </c>
    </row>
    <row r="1256" spans="1:17" ht="14.4" customHeight="1" x14ac:dyDescent="0.3">
      <c r="A1256" s="726" t="s">
        <v>569</v>
      </c>
      <c r="B1256" s="727" t="s">
        <v>7163</v>
      </c>
      <c r="C1256" s="727" t="s">
        <v>5587</v>
      </c>
      <c r="D1256" s="727" t="s">
        <v>7048</v>
      </c>
      <c r="E1256" s="727" t="s">
        <v>7049</v>
      </c>
      <c r="F1256" s="731">
        <v>1</v>
      </c>
      <c r="G1256" s="731">
        <v>5703</v>
      </c>
      <c r="H1256" s="731">
        <v>0.48142833023805504</v>
      </c>
      <c r="I1256" s="731">
        <v>5703</v>
      </c>
      <c r="J1256" s="731">
        <v>2</v>
      </c>
      <c r="K1256" s="731">
        <v>11846</v>
      </c>
      <c r="L1256" s="731">
        <v>1</v>
      </c>
      <c r="M1256" s="731">
        <v>5923</v>
      </c>
      <c r="N1256" s="731"/>
      <c r="O1256" s="731"/>
      <c r="P1256" s="745"/>
      <c r="Q1256" s="732"/>
    </row>
    <row r="1257" spans="1:17" ht="14.4" customHeight="1" x14ac:dyDescent="0.3">
      <c r="A1257" s="726" t="s">
        <v>569</v>
      </c>
      <c r="B1257" s="727" t="s">
        <v>7163</v>
      </c>
      <c r="C1257" s="727" t="s">
        <v>5587</v>
      </c>
      <c r="D1257" s="727" t="s">
        <v>7050</v>
      </c>
      <c r="E1257" s="727" t="s">
        <v>7051</v>
      </c>
      <c r="F1257" s="731">
        <v>13</v>
      </c>
      <c r="G1257" s="731">
        <v>2262</v>
      </c>
      <c r="H1257" s="731">
        <v>3.25</v>
      </c>
      <c r="I1257" s="731">
        <v>174</v>
      </c>
      <c r="J1257" s="731">
        <v>4</v>
      </c>
      <c r="K1257" s="731">
        <v>696</v>
      </c>
      <c r="L1257" s="731">
        <v>1</v>
      </c>
      <c r="M1257" s="731">
        <v>174</v>
      </c>
      <c r="N1257" s="731"/>
      <c r="O1257" s="731"/>
      <c r="P1257" s="745"/>
      <c r="Q1257" s="732"/>
    </row>
    <row r="1258" spans="1:17" ht="14.4" customHeight="1" x14ac:dyDescent="0.3">
      <c r="A1258" s="726" t="s">
        <v>569</v>
      </c>
      <c r="B1258" s="727" t="s">
        <v>7163</v>
      </c>
      <c r="C1258" s="727" t="s">
        <v>5587</v>
      </c>
      <c r="D1258" s="727" t="s">
        <v>5634</v>
      </c>
      <c r="E1258" s="727" t="s">
        <v>5635</v>
      </c>
      <c r="F1258" s="731">
        <v>1</v>
      </c>
      <c r="G1258" s="731">
        <v>532</v>
      </c>
      <c r="H1258" s="731">
        <v>0.98518518518518516</v>
      </c>
      <c r="I1258" s="731">
        <v>532</v>
      </c>
      <c r="J1258" s="731">
        <v>1</v>
      </c>
      <c r="K1258" s="731">
        <v>540</v>
      </c>
      <c r="L1258" s="731">
        <v>1</v>
      </c>
      <c r="M1258" s="731">
        <v>540</v>
      </c>
      <c r="N1258" s="731"/>
      <c r="O1258" s="731"/>
      <c r="P1258" s="745"/>
      <c r="Q1258" s="732"/>
    </row>
    <row r="1259" spans="1:17" ht="14.4" customHeight="1" x14ac:dyDescent="0.3">
      <c r="A1259" s="726" t="s">
        <v>569</v>
      </c>
      <c r="B1259" s="727" t="s">
        <v>7163</v>
      </c>
      <c r="C1259" s="727" t="s">
        <v>5587</v>
      </c>
      <c r="D1259" s="727" t="s">
        <v>6815</v>
      </c>
      <c r="E1259" s="727" t="s">
        <v>6816</v>
      </c>
      <c r="F1259" s="731">
        <v>6</v>
      </c>
      <c r="G1259" s="731">
        <v>8970</v>
      </c>
      <c r="H1259" s="731"/>
      <c r="I1259" s="731">
        <v>1495</v>
      </c>
      <c r="J1259" s="731"/>
      <c r="K1259" s="731"/>
      <c r="L1259" s="731"/>
      <c r="M1259" s="731"/>
      <c r="N1259" s="731"/>
      <c r="O1259" s="731"/>
      <c r="P1259" s="745"/>
      <c r="Q1259" s="732"/>
    </row>
    <row r="1260" spans="1:17" ht="14.4" customHeight="1" x14ac:dyDescent="0.3">
      <c r="A1260" s="726" t="s">
        <v>569</v>
      </c>
      <c r="B1260" s="727" t="s">
        <v>7163</v>
      </c>
      <c r="C1260" s="727" t="s">
        <v>5587</v>
      </c>
      <c r="D1260" s="727" t="s">
        <v>7164</v>
      </c>
      <c r="E1260" s="727" t="s">
        <v>7165</v>
      </c>
      <c r="F1260" s="731"/>
      <c r="G1260" s="731"/>
      <c r="H1260" s="731"/>
      <c r="I1260" s="731"/>
      <c r="J1260" s="731">
        <v>1</v>
      </c>
      <c r="K1260" s="731">
        <v>4440</v>
      </c>
      <c r="L1260" s="731">
        <v>1</v>
      </c>
      <c r="M1260" s="731">
        <v>4440</v>
      </c>
      <c r="N1260" s="731"/>
      <c r="O1260" s="731"/>
      <c r="P1260" s="745"/>
      <c r="Q1260" s="732"/>
    </row>
    <row r="1261" spans="1:17" ht="14.4" customHeight="1" x14ac:dyDescent="0.3">
      <c r="A1261" s="726" t="s">
        <v>569</v>
      </c>
      <c r="B1261" s="727" t="s">
        <v>7163</v>
      </c>
      <c r="C1261" s="727" t="s">
        <v>5587</v>
      </c>
      <c r="D1261" s="727" t="s">
        <v>7166</v>
      </c>
      <c r="E1261" s="727" t="s">
        <v>7167</v>
      </c>
      <c r="F1261" s="731">
        <v>1</v>
      </c>
      <c r="G1261" s="731">
        <v>1367</v>
      </c>
      <c r="H1261" s="731"/>
      <c r="I1261" s="731">
        <v>1367</v>
      </c>
      <c r="J1261" s="731"/>
      <c r="K1261" s="731"/>
      <c r="L1261" s="731"/>
      <c r="M1261" s="731"/>
      <c r="N1261" s="731"/>
      <c r="O1261" s="731"/>
      <c r="P1261" s="745"/>
      <c r="Q1261" s="732"/>
    </row>
    <row r="1262" spans="1:17" ht="14.4" customHeight="1" x14ac:dyDescent="0.3">
      <c r="A1262" s="726" t="s">
        <v>569</v>
      </c>
      <c r="B1262" s="727" t="s">
        <v>7163</v>
      </c>
      <c r="C1262" s="727" t="s">
        <v>5587</v>
      </c>
      <c r="D1262" s="727" t="s">
        <v>6819</v>
      </c>
      <c r="E1262" s="727" t="s">
        <v>6820</v>
      </c>
      <c r="F1262" s="731">
        <v>1</v>
      </c>
      <c r="G1262" s="731">
        <v>1012</v>
      </c>
      <c r="H1262" s="731">
        <v>0.98157129000969934</v>
      </c>
      <c r="I1262" s="731">
        <v>1012</v>
      </c>
      <c r="J1262" s="731">
        <v>1</v>
      </c>
      <c r="K1262" s="731">
        <v>1031</v>
      </c>
      <c r="L1262" s="731">
        <v>1</v>
      </c>
      <c r="M1262" s="731">
        <v>1031</v>
      </c>
      <c r="N1262" s="731">
        <v>1</v>
      </c>
      <c r="O1262" s="731">
        <v>1032</v>
      </c>
      <c r="P1262" s="745">
        <v>1.0009699321047527</v>
      </c>
      <c r="Q1262" s="732">
        <v>1032</v>
      </c>
    </row>
    <row r="1263" spans="1:17" ht="14.4" customHeight="1" x14ac:dyDescent="0.3">
      <c r="A1263" s="726" t="s">
        <v>569</v>
      </c>
      <c r="B1263" s="727" t="s">
        <v>7163</v>
      </c>
      <c r="C1263" s="727" t="s">
        <v>5587</v>
      </c>
      <c r="D1263" s="727" t="s">
        <v>7168</v>
      </c>
      <c r="E1263" s="727" t="s">
        <v>7169</v>
      </c>
      <c r="F1263" s="731"/>
      <c r="G1263" s="731"/>
      <c r="H1263" s="731"/>
      <c r="I1263" s="731"/>
      <c r="J1263" s="731">
        <v>1</v>
      </c>
      <c r="K1263" s="731">
        <v>3633</v>
      </c>
      <c r="L1263" s="731">
        <v>1</v>
      </c>
      <c r="M1263" s="731">
        <v>3633</v>
      </c>
      <c r="N1263" s="731"/>
      <c r="O1263" s="731"/>
      <c r="P1263" s="745"/>
      <c r="Q1263" s="732"/>
    </row>
    <row r="1264" spans="1:17" ht="14.4" customHeight="1" x14ac:dyDescent="0.3">
      <c r="A1264" s="726" t="s">
        <v>569</v>
      </c>
      <c r="B1264" s="727" t="s">
        <v>7163</v>
      </c>
      <c r="C1264" s="727" t="s">
        <v>5587</v>
      </c>
      <c r="D1264" s="727" t="s">
        <v>7170</v>
      </c>
      <c r="E1264" s="727" t="s">
        <v>7171</v>
      </c>
      <c r="F1264" s="731"/>
      <c r="G1264" s="731"/>
      <c r="H1264" s="731"/>
      <c r="I1264" s="731"/>
      <c r="J1264" s="731">
        <v>3</v>
      </c>
      <c r="K1264" s="731">
        <v>12609</v>
      </c>
      <c r="L1264" s="731">
        <v>1</v>
      </c>
      <c r="M1264" s="731">
        <v>4203</v>
      </c>
      <c r="N1264" s="731"/>
      <c r="O1264" s="731"/>
      <c r="P1264" s="745"/>
      <c r="Q1264" s="732"/>
    </row>
    <row r="1265" spans="1:17" ht="14.4" customHeight="1" x14ac:dyDescent="0.3">
      <c r="A1265" s="726" t="s">
        <v>569</v>
      </c>
      <c r="B1265" s="727" t="s">
        <v>7163</v>
      </c>
      <c r="C1265" s="727" t="s">
        <v>5587</v>
      </c>
      <c r="D1265" s="727" t="s">
        <v>7172</v>
      </c>
      <c r="E1265" s="727" t="s">
        <v>7173</v>
      </c>
      <c r="F1265" s="731">
        <v>2</v>
      </c>
      <c r="G1265" s="731">
        <v>41010</v>
      </c>
      <c r="H1265" s="731"/>
      <c r="I1265" s="731">
        <v>20505</v>
      </c>
      <c r="J1265" s="731"/>
      <c r="K1265" s="731"/>
      <c r="L1265" s="731"/>
      <c r="M1265" s="731"/>
      <c r="N1265" s="731"/>
      <c r="O1265" s="731"/>
      <c r="P1265" s="745"/>
      <c r="Q1265" s="732"/>
    </row>
    <row r="1266" spans="1:17" ht="14.4" customHeight="1" x14ac:dyDescent="0.3">
      <c r="A1266" s="726" t="s">
        <v>569</v>
      </c>
      <c r="B1266" s="727" t="s">
        <v>7163</v>
      </c>
      <c r="C1266" s="727" t="s">
        <v>5587</v>
      </c>
      <c r="D1266" s="727" t="s">
        <v>5640</v>
      </c>
      <c r="E1266" s="727" t="s">
        <v>5641</v>
      </c>
      <c r="F1266" s="731"/>
      <c r="G1266" s="731"/>
      <c r="H1266" s="731"/>
      <c r="I1266" s="731"/>
      <c r="J1266" s="731">
        <v>1</v>
      </c>
      <c r="K1266" s="731">
        <v>1273</v>
      </c>
      <c r="L1266" s="731">
        <v>1</v>
      </c>
      <c r="M1266" s="731">
        <v>1273</v>
      </c>
      <c r="N1266" s="731"/>
      <c r="O1266" s="731"/>
      <c r="P1266" s="745"/>
      <c r="Q1266" s="732"/>
    </row>
    <row r="1267" spans="1:17" ht="14.4" customHeight="1" x14ac:dyDescent="0.3">
      <c r="A1267" s="726" t="s">
        <v>569</v>
      </c>
      <c r="B1267" s="727" t="s">
        <v>7163</v>
      </c>
      <c r="C1267" s="727" t="s">
        <v>5587</v>
      </c>
      <c r="D1267" s="727" t="s">
        <v>6825</v>
      </c>
      <c r="E1267" s="727" t="s">
        <v>6826</v>
      </c>
      <c r="F1267" s="731"/>
      <c r="G1267" s="731"/>
      <c r="H1267" s="731"/>
      <c r="I1267" s="731"/>
      <c r="J1267" s="731">
        <v>1</v>
      </c>
      <c r="K1267" s="731">
        <v>3211</v>
      </c>
      <c r="L1267" s="731">
        <v>1</v>
      </c>
      <c r="M1267" s="731">
        <v>3211</v>
      </c>
      <c r="N1267" s="731"/>
      <c r="O1267" s="731"/>
      <c r="P1267" s="745"/>
      <c r="Q1267" s="732"/>
    </row>
    <row r="1268" spans="1:17" ht="14.4" customHeight="1" x14ac:dyDescent="0.3">
      <c r="A1268" s="726" t="s">
        <v>569</v>
      </c>
      <c r="B1268" s="727" t="s">
        <v>7163</v>
      </c>
      <c r="C1268" s="727" t="s">
        <v>5587</v>
      </c>
      <c r="D1268" s="727" t="s">
        <v>5642</v>
      </c>
      <c r="E1268" s="727" t="s">
        <v>5643</v>
      </c>
      <c r="F1268" s="731"/>
      <c r="G1268" s="731"/>
      <c r="H1268" s="731"/>
      <c r="I1268" s="731"/>
      <c r="J1268" s="731">
        <v>1</v>
      </c>
      <c r="K1268" s="731">
        <v>971</v>
      </c>
      <c r="L1268" s="731">
        <v>1</v>
      </c>
      <c r="M1268" s="731">
        <v>971</v>
      </c>
      <c r="N1268" s="731"/>
      <c r="O1268" s="731"/>
      <c r="P1268" s="745"/>
      <c r="Q1268" s="732"/>
    </row>
    <row r="1269" spans="1:17" ht="14.4" customHeight="1" x14ac:dyDescent="0.3">
      <c r="A1269" s="726" t="s">
        <v>569</v>
      </c>
      <c r="B1269" s="727" t="s">
        <v>7163</v>
      </c>
      <c r="C1269" s="727" t="s">
        <v>5587</v>
      </c>
      <c r="D1269" s="727" t="s">
        <v>7174</v>
      </c>
      <c r="E1269" s="727" t="s">
        <v>7175</v>
      </c>
      <c r="F1269" s="731"/>
      <c r="G1269" s="731"/>
      <c r="H1269" s="731"/>
      <c r="I1269" s="731"/>
      <c r="J1269" s="731"/>
      <c r="K1269" s="731"/>
      <c r="L1269" s="731"/>
      <c r="M1269" s="731"/>
      <c r="N1269" s="731">
        <v>4</v>
      </c>
      <c r="O1269" s="731">
        <v>264</v>
      </c>
      <c r="P1269" s="745"/>
      <c r="Q1269" s="732">
        <v>66</v>
      </c>
    </row>
    <row r="1270" spans="1:17" ht="14.4" customHeight="1" x14ac:dyDescent="0.3">
      <c r="A1270" s="726" t="s">
        <v>569</v>
      </c>
      <c r="B1270" s="727" t="s">
        <v>7163</v>
      </c>
      <c r="C1270" s="727" t="s">
        <v>5587</v>
      </c>
      <c r="D1270" s="727" t="s">
        <v>5672</v>
      </c>
      <c r="E1270" s="727" t="s">
        <v>5635</v>
      </c>
      <c r="F1270" s="731">
        <v>2</v>
      </c>
      <c r="G1270" s="731">
        <v>1350</v>
      </c>
      <c r="H1270" s="731"/>
      <c r="I1270" s="731">
        <v>675</v>
      </c>
      <c r="J1270" s="731"/>
      <c r="K1270" s="731"/>
      <c r="L1270" s="731"/>
      <c r="M1270" s="731"/>
      <c r="N1270" s="731"/>
      <c r="O1270" s="731"/>
      <c r="P1270" s="745"/>
      <c r="Q1270" s="732"/>
    </row>
    <row r="1271" spans="1:17" ht="14.4" customHeight="1" x14ac:dyDescent="0.3">
      <c r="A1271" s="726" t="s">
        <v>569</v>
      </c>
      <c r="B1271" s="727" t="s">
        <v>7163</v>
      </c>
      <c r="C1271" s="727" t="s">
        <v>5587</v>
      </c>
      <c r="D1271" s="727" t="s">
        <v>6903</v>
      </c>
      <c r="E1271" s="727" t="s">
        <v>6904</v>
      </c>
      <c r="F1271" s="731"/>
      <c r="G1271" s="731"/>
      <c r="H1271" s="731"/>
      <c r="I1271" s="731"/>
      <c r="J1271" s="731">
        <v>2</v>
      </c>
      <c r="K1271" s="731">
        <v>1730</v>
      </c>
      <c r="L1271" s="731">
        <v>1</v>
      </c>
      <c r="M1271" s="731">
        <v>865</v>
      </c>
      <c r="N1271" s="731"/>
      <c r="O1271" s="731"/>
      <c r="P1271" s="745"/>
      <c r="Q1271" s="732"/>
    </row>
    <row r="1272" spans="1:17" ht="14.4" customHeight="1" x14ac:dyDescent="0.3">
      <c r="A1272" s="726" t="s">
        <v>569</v>
      </c>
      <c r="B1272" s="727" t="s">
        <v>7163</v>
      </c>
      <c r="C1272" s="727" t="s">
        <v>5587</v>
      </c>
      <c r="D1272" s="727" t="s">
        <v>7176</v>
      </c>
      <c r="E1272" s="727" t="s">
        <v>7177</v>
      </c>
      <c r="F1272" s="731">
        <v>2</v>
      </c>
      <c r="G1272" s="731">
        <v>3076</v>
      </c>
      <c r="H1272" s="731">
        <v>0.66278819219995688</v>
      </c>
      <c r="I1272" s="731">
        <v>1538</v>
      </c>
      <c r="J1272" s="731">
        <v>3</v>
      </c>
      <c r="K1272" s="731">
        <v>4641</v>
      </c>
      <c r="L1272" s="731">
        <v>1</v>
      </c>
      <c r="M1272" s="731">
        <v>1547</v>
      </c>
      <c r="N1272" s="731"/>
      <c r="O1272" s="731"/>
      <c r="P1272" s="745"/>
      <c r="Q1272" s="732"/>
    </row>
    <row r="1273" spans="1:17" ht="14.4" customHeight="1" x14ac:dyDescent="0.3">
      <c r="A1273" s="726" t="s">
        <v>569</v>
      </c>
      <c r="B1273" s="727" t="s">
        <v>7163</v>
      </c>
      <c r="C1273" s="727" t="s">
        <v>5587</v>
      </c>
      <c r="D1273" s="727" t="s">
        <v>5829</v>
      </c>
      <c r="E1273" s="727" t="s">
        <v>5830</v>
      </c>
      <c r="F1273" s="731"/>
      <c r="G1273" s="731"/>
      <c r="H1273" s="731"/>
      <c r="I1273" s="731"/>
      <c r="J1273" s="731">
        <v>5</v>
      </c>
      <c r="K1273" s="731">
        <v>1820</v>
      </c>
      <c r="L1273" s="731">
        <v>1</v>
      </c>
      <c r="M1273" s="731">
        <v>364</v>
      </c>
      <c r="N1273" s="731"/>
      <c r="O1273" s="731"/>
      <c r="P1273" s="745"/>
      <c r="Q1273" s="732"/>
    </row>
    <row r="1274" spans="1:17" ht="14.4" customHeight="1" x14ac:dyDescent="0.3">
      <c r="A1274" s="726" t="s">
        <v>569</v>
      </c>
      <c r="B1274" s="727" t="s">
        <v>7163</v>
      </c>
      <c r="C1274" s="727" t="s">
        <v>5587</v>
      </c>
      <c r="D1274" s="727" t="s">
        <v>7178</v>
      </c>
      <c r="E1274" s="727" t="s">
        <v>7179</v>
      </c>
      <c r="F1274" s="731">
        <v>1</v>
      </c>
      <c r="G1274" s="731">
        <v>2654</v>
      </c>
      <c r="H1274" s="731"/>
      <c r="I1274" s="731">
        <v>2654</v>
      </c>
      <c r="J1274" s="731"/>
      <c r="K1274" s="731"/>
      <c r="L1274" s="731"/>
      <c r="M1274" s="731"/>
      <c r="N1274" s="731"/>
      <c r="O1274" s="731"/>
      <c r="P1274" s="745"/>
      <c r="Q1274" s="732"/>
    </row>
    <row r="1275" spans="1:17" ht="14.4" customHeight="1" x14ac:dyDescent="0.3">
      <c r="A1275" s="726" t="s">
        <v>569</v>
      </c>
      <c r="B1275" s="727" t="s">
        <v>7163</v>
      </c>
      <c r="C1275" s="727" t="s">
        <v>5587</v>
      </c>
      <c r="D1275" s="727" t="s">
        <v>5831</v>
      </c>
      <c r="E1275" s="727" t="s">
        <v>5832</v>
      </c>
      <c r="F1275" s="731"/>
      <c r="G1275" s="731"/>
      <c r="H1275" s="731"/>
      <c r="I1275" s="731"/>
      <c r="J1275" s="731">
        <v>2</v>
      </c>
      <c r="K1275" s="731">
        <v>3336</v>
      </c>
      <c r="L1275" s="731">
        <v>1</v>
      </c>
      <c r="M1275" s="731">
        <v>1668</v>
      </c>
      <c r="N1275" s="731"/>
      <c r="O1275" s="731"/>
      <c r="P1275" s="745"/>
      <c r="Q1275" s="732"/>
    </row>
    <row r="1276" spans="1:17" ht="14.4" customHeight="1" x14ac:dyDescent="0.3">
      <c r="A1276" s="726" t="s">
        <v>569</v>
      </c>
      <c r="B1276" s="727" t="s">
        <v>7163</v>
      </c>
      <c r="C1276" s="727" t="s">
        <v>5587</v>
      </c>
      <c r="D1276" s="727" t="s">
        <v>7180</v>
      </c>
      <c r="E1276" s="727" t="s">
        <v>7181</v>
      </c>
      <c r="F1276" s="731"/>
      <c r="G1276" s="731"/>
      <c r="H1276" s="731"/>
      <c r="I1276" s="731"/>
      <c r="J1276" s="731">
        <v>3</v>
      </c>
      <c r="K1276" s="731">
        <v>5202</v>
      </c>
      <c r="L1276" s="731">
        <v>1</v>
      </c>
      <c r="M1276" s="731">
        <v>1734</v>
      </c>
      <c r="N1276" s="731"/>
      <c r="O1276" s="731"/>
      <c r="P1276" s="745"/>
      <c r="Q1276" s="732"/>
    </row>
    <row r="1277" spans="1:17" ht="14.4" customHeight="1" x14ac:dyDescent="0.3">
      <c r="A1277" s="726" t="s">
        <v>569</v>
      </c>
      <c r="B1277" s="727" t="s">
        <v>7163</v>
      </c>
      <c r="C1277" s="727" t="s">
        <v>5587</v>
      </c>
      <c r="D1277" s="727" t="s">
        <v>6939</v>
      </c>
      <c r="E1277" s="727" t="s">
        <v>6940</v>
      </c>
      <c r="F1277" s="731">
        <v>6</v>
      </c>
      <c r="G1277" s="731">
        <v>5856</v>
      </c>
      <c r="H1277" s="731">
        <v>1.95004995004995</v>
      </c>
      <c r="I1277" s="731">
        <v>976</v>
      </c>
      <c r="J1277" s="731">
        <v>3</v>
      </c>
      <c r="K1277" s="731">
        <v>3003</v>
      </c>
      <c r="L1277" s="731">
        <v>1</v>
      </c>
      <c r="M1277" s="731">
        <v>1001</v>
      </c>
      <c r="N1277" s="731">
        <v>1</v>
      </c>
      <c r="O1277" s="731">
        <v>1002</v>
      </c>
      <c r="P1277" s="745">
        <v>0.33366633366633369</v>
      </c>
      <c r="Q1277" s="732">
        <v>1002</v>
      </c>
    </row>
    <row r="1278" spans="1:17" ht="14.4" customHeight="1" x14ac:dyDescent="0.3">
      <c r="A1278" s="726" t="s">
        <v>569</v>
      </c>
      <c r="B1278" s="727" t="s">
        <v>7163</v>
      </c>
      <c r="C1278" s="727" t="s">
        <v>5587</v>
      </c>
      <c r="D1278" s="727" t="s">
        <v>7182</v>
      </c>
      <c r="E1278" s="727" t="s">
        <v>7183</v>
      </c>
      <c r="F1278" s="731">
        <v>6</v>
      </c>
      <c r="G1278" s="731">
        <v>10674</v>
      </c>
      <c r="H1278" s="731">
        <v>5.8010869565217389</v>
      </c>
      <c r="I1278" s="731">
        <v>1779</v>
      </c>
      <c r="J1278" s="731">
        <v>1</v>
      </c>
      <c r="K1278" s="731">
        <v>1840</v>
      </c>
      <c r="L1278" s="731">
        <v>1</v>
      </c>
      <c r="M1278" s="731">
        <v>1840</v>
      </c>
      <c r="N1278" s="731"/>
      <c r="O1278" s="731"/>
      <c r="P1278" s="745"/>
      <c r="Q1278" s="732"/>
    </row>
    <row r="1279" spans="1:17" ht="14.4" customHeight="1" x14ac:dyDescent="0.3">
      <c r="A1279" s="726" t="s">
        <v>569</v>
      </c>
      <c r="B1279" s="727" t="s">
        <v>7163</v>
      </c>
      <c r="C1279" s="727" t="s">
        <v>5587</v>
      </c>
      <c r="D1279" s="727" t="s">
        <v>1944</v>
      </c>
      <c r="E1279" s="727" t="s">
        <v>6943</v>
      </c>
      <c r="F1279" s="731">
        <v>1</v>
      </c>
      <c r="G1279" s="731">
        <v>1193</v>
      </c>
      <c r="H1279" s="731"/>
      <c r="I1279" s="731">
        <v>1193</v>
      </c>
      <c r="J1279" s="731"/>
      <c r="K1279" s="731"/>
      <c r="L1279" s="731"/>
      <c r="M1279" s="731"/>
      <c r="N1279" s="731"/>
      <c r="O1279" s="731"/>
      <c r="P1279" s="745"/>
      <c r="Q1279" s="732"/>
    </row>
    <row r="1280" spans="1:17" ht="14.4" customHeight="1" x14ac:dyDescent="0.3">
      <c r="A1280" s="726" t="s">
        <v>569</v>
      </c>
      <c r="B1280" s="727" t="s">
        <v>7163</v>
      </c>
      <c r="C1280" s="727" t="s">
        <v>5587</v>
      </c>
      <c r="D1280" s="727" t="s">
        <v>6950</v>
      </c>
      <c r="E1280" s="727" t="s">
        <v>6951</v>
      </c>
      <c r="F1280" s="731">
        <v>1</v>
      </c>
      <c r="G1280" s="731">
        <v>691</v>
      </c>
      <c r="H1280" s="731">
        <v>0.48661971830985917</v>
      </c>
      <c r="I1280" s="731">
        <v>691</v>
      </c>
      <c r="J1280" s="731">
        <v>2</v>
      </c>
      <c r="K1280" s="731">
        <v>1420</v>
      </c>
      <c r="L1280" s="731">
        <v>1</v>
      </c>
      <c r="M1280" s="731">
        <v>710</v>
      </c>
      <c r="N1280" s="731"/>
      <c r="O1280" s="731"/>
      <c r="P1280" s="745"/>
      <c r="Q1280" s="732"/>
    </row>
    <row r="1281" spans="1:17" ht="14.4" customHeight="1" x14ac:dyDescent="0.3">
      <c r="A1281" s="726" t="s">
        <v>569</v>
      </c>
      <c r="B1281" s="727" t="s">
        <v>7163</v>
      </c>
      <c r="C1281" s="727" t="s">
        <v>5587</v>
      </c>
      <c r="D1281" s="727" t="s">
        <v>7184</v>
      </c>
      <c r="E1281" s="727" t="s">
        <v>7185</v>
      </c>
      <c r="F1281" s="731"/>
      <c r="G1281" s="731"/>
      <c r="H1281" s="731"/>
      <c r="I1281" s="731"/>
      <c r="J1281" s="731">
        <v>2</v>
      </c>
      <c r="K1281" s="731">
        <v>7330</v>
      </c>
      <c r="L1281" s="731">
        <v>1</v>
      </c>
      <c r="M1281" s="731">
        <v>3665</v>
      </c>
      <c r="N1281" s="731"/>
      <c r="O1281" s="731"/>
      <c r="P1281" s="745"/>
      <c r="Q1281" s="732"/>
    </row>
    <row r="1282" spans="1:17" ht="14.4" customHeight="1" x14ac:dyDescent="0.3">
      <c r="A1282" s="726" t="s">
        <v>569</v>
      </c>
      <c r="B1282" s="727" t="s">
        <v>7163</v>
      </c>
      <c r="C1282" s="727" t="s">
        <v>5587</v>
      </c>
      <c r="D1282" s="727" t="s">
        <v>7186</v>
      </c>
      <c r="E1282" s="727" t="s">
        <v>7187</v>
      </c>
      <c r="F1282" s="731"/>
      <c r="G1282" s="731"/>
      <c r="H1282" s="731"/>
      <c r="I1282" s="731"/>
      <c r="J1282" s="731">
        <v>1</v>
      </c>
      <c r="K1282" s="731">
        <v>16633</v>
      </c>
      <c r="L1282" s="731">
        <v>1</v>
      </c>
      <c r="M1282" s="731">
        <v>16633</v>
      </c>
      <c r="N1282" s="731"/>
      <c r="O1282" s="731"/>
      <c r="P1282" s="745"/>
      <c r="Q1282" s="732"/>
    </row>
    <row r="1283" spans="1:17" ht="14.4" customHeight="1" x14ac:dyDescent="0.3">
      <c r="A1283" s="726" t="s">
        <v>569</v>
      </c>
      <c r="B1283" s="727" t="s">
        <v>7163</v>
      </c>
      <c r="C1283" s="727" t="s">
        <v>5587</v>
      </c>
      <c r="D1283" s="727" t="s">
        <v>5725</v>
      </c>
      <c r="E1283" s="727" t="s">
        <v>5726</v>
      </c>
      <c r="F1283" s="731">
        <v>1</v>
      </c>
      <c r="G1283" s="731">
        <v>1321</v>
      </c>
      <c r="H1283" s="731"/>
      <c r="I1283" s="731">
        <v>1321</v>
      </c>
      <c r="J1283" s="731"/>
      <c r="K1283" s="731"/>
      <c r="L1283" s="731"/>
      <c r="M1283" s="731"/>
      <c r="N1283" s="731"/>
      <c r="O1283" s="731"/>
      <c r="P1283" s="745"/>
      <c r="Q1283" s="732"/>
    </row>
    <row r="1284" spans="1:17" ht="14.4" customHeight="1" x14ac:dyDescent="0.3">
      <c r="A1284" s="726" t="s">
        <v>569</v>
      </c>
      <c r="B1284" s="727" t="s">
        <v>7163</v>
      </c>
      <c r="C1284" s="727" t="s">
        <v>5587</v>
      </c>
      <c r="D1284" s="727" t="s">
        <v>6970</v>
      </c>
      <c r="E1284" s="727" t="s">
        <v>6971</v>
      </c>
      <c r="F1284" s="731">
        <v>1</v>
      </c>
      <c r="G1284" s="731">
        <v>1803</v>
      </c>
      <c r="H1284" s="731">
        <v>0.4902120717781403</v>
      </c>
      <c r="I1284" s="731">
        <v>1803</v>
      </c>
      <c r="J1284" s="731">
        <v>2</v>
      </c>
      <c r="K1284" s="731">
        <v>3678</v>
      </c>
      <c r="L1284" s="731">
        <v>1</v>
      </c>
      <c r="M1284" s="731">
        <v>1839</v>
      </c>
      <c r="N1284" s="731"/>
      <c r="O1284" s="731"/>
      <c r="P1284" s="745"/>
      <c r="Q1284" s="732"/>
    </row>
    <row r="1285" spans="1:17" ht="14.4" customHeight="1" x14ac:dyDescent="0.3">
      <c r="A1285" s="726" t="s">
        <v>569</v>
      </c>
      <c r="B1285" s="727" t="s">
        <v>7163</v>
      </c>
      <c r="C1285" s="727" t="s">
        <v>5587</v>
      </c>
      <c r="D1285" s="727" t="s">
        <v>7188</v>
      </c>
      <c r="E1285" s="727" t="s">
        <v>7189</v>
      </c>
      <c r="F1285" s="731">
        <v>1</v>
      </c>
      <c r="G1285" s="731">
        <v>2206</v>
      </c>
      <c r="H1285" s="731"/>
      <c r="I1285" s="731">
        <v>2206</v>
      </c>
      <c r="J1285" s="731"/>
      <c r="K1285" s="731"/>
      <c r="L1285" s="731"/>
      <c r="M1285" s="731"/>
      <c r="N1285" s="731"/>
      <c r="O1285" s="731"/>
      <c r="P1285" s="745"/>
      <c r="Q1285" s="732"/>
    </row>
    <row r="1286" spans="1:17" ht="14.4" customHeight="1" x14ac:dyDescent="0.3">
      <c r="A1286" s="726" t="s">
        <v>569</v>
      </c>
      <c r="B1286" s="727" t="s">
        <v>7163</v>
      </c>
      <c r="C1286" s="727" t="s">
        <v>5587</v>
      </c>
      <c r="D1286" s="727" t="s">
        <v>7190</v>
      </c>
      <c r="E1286" s="727" t="s">
        <v>7191</v>
      </c>
      <c r="F1286" s="731"/>
      <c r="G1286" s="731"/>
      <c r="H1286" s="731"/>
      <c r="I1286" s="731"/>
      <c r="J1286" s="731">
        <v>1</v>
      </c>
      <c r="K1286" s="731">
        <v>5228</v>
      </c>
      <c r="L1286" s="731">
        <v>1</v>
      </c>
      <c r="M1286" s="731">
        <v>5228</v>
      </c>
      <c r="N1286" s="731"/>
      <c r="O1286" s="731"/>
      <c r="P1286" s="745"/>
      <c r="Q1286" s="732"/>
    </row>
    <row r="1287" spans="1:17" ht="14.4" customHeight="1" x14ac:dyDescent="0.3">
      <c r="A1287" s="726" t="s">
        <v>569</v>
      </c>
      <c r="B1287" s="727" t="s">
        <v>7163</v>
      </c>
      <c r="C1287" s="727" t="s">
        <v>5587</v>
      </c>
      <c r="D1287" s="727" t="s">
        <v>7192</v>
      </c>
      <c r="E1287" s="727" t="s">
        <v>7193</v>
      </c>
      <c r="F1287" s="731">
        <v>1</v>
      </c>
      <c r="G1287" s="731">
        <v>1867</v>
      </c>
      <c r="H1287" s="731"/>
      <c r="I1287" s="731">
        <v>1867</v>
      </c>
      <c r="J1287" s="731"/>
      <c r="K1287" s="731"/>
      <c r="L1287" s="731"/>
      <c r="M1287" s="731"/>
      <c r="N1287" s="731"/>
      <c r="O1287" s="731"/>
      <c r="P1287" s="745"/>
      <c r="Q1287" s="732"/>
    </row>
    <row r="1288" spans="1:17" ht="14.4" customHeight="1" x14ac:dyDescent="0.3">
      <c r="A1288" s="726" t="s">
        <v>569</v>
      </c>
      <c r="B1288" s="727" t="s">
        <v>7163</v>
      </c>
      <c r="C1288" s="727" t="s">
        <v>5587</v>
      </c>
      <c r="D1288" s="727" t="s">
        <v>7194</v>
      </c>
      <c r="E1288" s="727" t="s">
        <v>7195</v>
      </c>
      <c r="F1288" s="731">
        <v>1</v>
      </c>
      <c r="G1288" s="731">
        <v>3941</v>
      </c>
      <c r="H1288" s="731"/>
      <c r="I1288" s="731">
        <v>3941</v>
      </c>
      <c r="J1288" s="731"/>
      <c r="K1288" s="731"/>
      <c r="L1288" s="731"/>
      <c r="M1288" s="731"/>
      <c r="N1288" s="731"/>
      <c r="O1288" s="731"/>
      <c r="P1288" s="745"/>
      <c r="Q1288" s="732"/>
    </row>
    <row r="1289" spans="1:17" ht="14.4" customHeight="1" x14ac:dyDescent="0.3">
      <c r="A1289" s="726" t="s">
        <v>569</v>
      </c>
      <c r="B1289" s="727" t="s">
        <v>7163</v>
      </c>
      <c r="C1289" s="727" t="s">
        <v>5587</v>
      </c>
      <c r="D1289" s="727" t="s">
        <v>7196</v>
      </c>
      <c r="E1289" s="727" t="s">
        <v>7197</v>
      </c>
      <c r="F1289" s="731"/>
      <c r="G1289" s="731"/>
      <c r="H1289" s="731"/>
      <c r="I1289" s="731"/>
      <c r="J1289" s="731"/>
      <c r="K1289" s="731"/>
      <c r="L1289" s="731"/>
      <c r="M1289" s="731"/>
      <c r="N1289" s="731">
        <v>1</v>
      </c>
      <c r="O1289" s="731">
        <v>9798</v>
      </c>
      <c r="P1289" s="745"/>
      <c r="Q1289" s="732">
        <v>9798</v>
      </c>
    </row>
    <row r="1290" spans="1:17" ht="14.4" customHeight="1" x14ac:dyDescent="0.3">
      <c r="A1290" s="726" t="s">
        <v>569</v>
      </c>
      <c r="B1290" s="727" t="s">
        <v>7198</v>
      </c>
      <c r="C1290" s="727" t="s">
        <v>5587</v>
      </c>
      <c r="D1290" s="727" t="s">
        <v>7199</v>
      </c>
      <c r="E1290" s="727" t="s">
        <v>7200</v>
      </c>
      <c r="F1290" s="731"/>
      <c r="G1290" s="731"/>
      <c r="H1290" s="731"/>
      <c r="I1290" s="731"/>
      <c r="J1290" s="731"/>
      <c r="K1290" s="731"/>
      <c r="L1290" s="731"/>
      <c r="M1290" s="731"/>
      <c r="N1290" s="731">
        <v>1</v>
      </c>
      <c r="O1290" s="731">
        <v>137</v>
      </c>
      <c r="P1290" s="745"/>
      <c r="Q1290" s="732">
        <v>137</v>
      </c>
    </row>
    <row r="1291" spans="1:17" ht="14.4" customHeight="1" x14ac:dyDescent="0.3">
      <c r="A1291" s="726" t="s">
        <v>569</v>
      </c>
      <c r="B1291" s="727" t="s">
        <v>7198</v>
      </c>
      <c r="C1291" s="727" t="s">
        <v>5587</v>
      </c>
      <c r="D1291" s="727" t="s">
        <v>7201</v>
      </c>
      <c r="E1291" s="727" t="s">
        <v>7202</v>
      </c>
      <c r="F1291" s="731"/>
      <c r="G1291" s="731"/>
      <c r="H1291" s="731"/>
      <c r="I1291" s="731"/>
      <c r="J1291" s="731"/>
      <c r="K1291" s="731"/>
      <c r="L1291" s="731"/>
      <c r="M1291" s="731"/>
      <c r="N1291" s="731">
        <v>7</v>
      </c>
      <c r="O1291" s="731">
        <v>672</v>
      </c>
      <c r="P1291" s="745"/>
      <c r="Q1291" s="732">
        <v>96</v>
      </c>
    </row>
    <row r="1292" spans="1:17" ht="14.4" customHeight="1" x14ac:dyDescent="0.3">
      <c r="A1292" s="726" t="s">
        <v>569</v>
      </c>
      <c r="B1292" s="727" t="s">
        <v>7198</v>
      </c>
      <c r="C1292" s="727" t="s">
        <v>5587</v>
      </c>
      <c r="D1292" s="727" t="s">
        <v>7203</v>
      </c>
      <c r="E1292" s="727" t="s">
        <v>7204</v>
      </c>
      <c r="F1292" s="731"/>
      <c r="G1292" s="731"/>
      <c r="H1292" s="731"/>
      <c r="I1292" s="731"/>
      <c r="J1292" s="731"/>
      <c r="K1292" s="731"/>
      <c r="L1292" s="731"/>
      <c r="M1292" s="731"/>
      <c r="N1292" s="731">
        <v>2</v>
      </c>
      <c r="O1292" s="731">
        <v>4080</v>
      </c>
      <c r="P1292" s="745"/>
      <c r="Q1292" s="732">
        <v>2040</v>
      </c>
    </row>
    <row r="1293" spans="1:17" ht="14.4" customHeight="1" x14ac:dyDescent="0.3">
      <c r="A1293" s="726" t="s">
        <v>569</v>
      </c>
      <c r="B1293" s="727" t="s">
        <v>7198</v>
      </c>
      <c r="C1293" s="727" t="s">
        <v>5587</v>
      </c>
      <c r="D1293" s="727" t="s">
        <v>7205</v>
      </c>
      <c r="E1293" s="727" t="s">
        <v>7206</v>
      </c>
      <c r="F1293" s="731">
        <v>2</v>
      </c>
      <c r="G1293" s="731">
        <v>688</v>
      </c>
      <c r="H1293" s="731">
        <v>1.9058171745152355</v>
      </c>
      <c r="I1293" s="731">
        <v>344</v>
      </c>
      <c r="J1293" s="731">
        <v>1</v>
      </c>
      <c r="K1293" s="731">
        <v>361</v>
      </c>
      <c r="L1293" s="731">
        <v>1</v>
      </c>
      <c r="M1293" s="731">
        <v>361</v>
      </c>
      <c r="N1293" s="731">
        <v>3</v>
      </c>
      <c r="O1293" s="731">
        <v>1086</v>
      </c>
      <c r="P1293" s="745">
        <v>3.0083102493074794</v>
      </c>
      <c r="Q1293" s="732">
        <v>362</v>
      </c>
    </row>
    <row r="1294" spans="1:17" ht="14.4" customHeight="1" x14ac:dyDescent="0.3">
      <c r="A1294" s="726" t="s">
        <v>569</v>
      </c>
      <c r="B1294" s="727" t="s">
        <v>7198</v>
      </c>
      <c r="C1294" s="727" t="s">
        <v>5587</v>
      </c>
      <c r="D1294" s="727" t="s">
        <v>7207</v>
      </c>
      <c r="E1294" s="727" t="s">
        <v>7208</v>
      </c>
      <c r="F1294" s="731"/>
      <c r="G1294" s="731"/>
      <c r="H1294" s="731"/>
      <c r="I1294" s="731"/>
      <c r="J1294" s="731"/>
      <c r="K1294" s="731"/>
      <c r="L1294" s="731"/>
      <c r="M1294" s="731"/>
      <c r="N1294" s="731">
        <v>2</v>
      </c>
      <c r="O1294" s="731">
        <v>1960</v>
      </c>
      <c r="P1294" s="745"/>
      <c r="Q1294" s="732">
        <v>980</v>
      </c>
    </row>
    <row r="1295" spans="1:17" ht="14.4" customHeight="1" x14ac:dyDescent="0.3">
      <c r="A1295" s="726" t="s">
        <v>569</v>
      </c>
      <c r="B1295" s="727" t="s">
        <v>7198</v>
      </c>
      <c r="C1295" s="727" t="s">
        <v>5587</v>
      </c>
      <c r="D1295" s="727" t="s">
        <v>7209</v>
      </c>
      <c r="E1295" s="727" t="s">
        <v>7210</v>
      </c>
      <c r="F1295" s="731"/>
      <c r="G1295" s="731"/>
      <c r="H1295" s="731"/>
      <c r="I1295" s="731"/>
      <c r="J1295" s="731"/>
      <c r="K1295" s="731"/>
      <c r="L1295" s="731"/>
      <c r="M1295" s="731"/>
      <c r="N1295" s="731">
        <v>5</v>
      </c>
      <c r="O1295" s="731">
        <v>1900</v>
      </c>
      <c r="P1295" s="745"/>
      <c r="Q1295" s="732">
        <v>380</v>
      </c>
    </row>
    <row r="1296" spans="1:17" ht="14.4" customHeight="1" x14ac:dyDescent="0.3">
      <c r="A1296" s="726" t="s">
        <v>569</v>
      </c>
      <c r="B1296" s="727" t="s">
        <v>7198</v>
      </c>
      <c r="C1296" s="727" t="s">
        <v>5587</v>
      </c>
      <c r="D1296" s="727" t="s">
        <v>7211</v>
      </c>
      <c r="E1296" s="727" t="s">
        <v>7212</v>
      </c>
      <c r="F1296" s="731"/>
      <c r="G1296" s="731"/>
      <c r="H1296" s="731"/>
      <c r="I1296" s="731"/>
      <c r="J1296" s="731"/>
      <c r="K1296" s="731"/>
      <c r="L1296" s="731"/>
      <c r="M1296" s="731"/>
      <c r="N1296" s="731">
        <v>11</v>
      </c>
      <c r="O1296" s="731">
        <v>2761</v>
      </c>
      <c r="P1296" s="745"/>
      <c r="Q1296" s="732">
        <v>251</v>
      </c>
    </row>
    <row r="1297" spans="1:17" ht="14.4" customHeight="1" x14ac:dyDescent="0.3">
      <c r="A1297" s="726" t="s">
        <v>569</v>
      </c>
      <c r="B1297" s="727" t="s">
        <v>7198</v>
      </c>
      <c r="C1297" s="727" t="s">
        <v>5587</v>
      </c>
      <c r="D1297" s="727" t="s">
        <v>7213</v>
      </c>
      <c r="E1297" s="727" t="s">
        <v>7214</v>
      </c>
      <c r="F1297" s="731">
        <v>1</v>
      </c>
      <c r="G1297" s="731">
        <v>5315</v>
      </c>
      <c r="H1297" s="731"/>
      <c r="I1297" s="731">
        <v>5315</v>
      </c>
      <c r="J1297" s="731"/>
      <c r="K1297" s="731"/>
      <c r="L1297" s="731"/>
      <c r="M1297" s="731"/>
      <c r="N1297" s="731"/>
      <c r="O1297" s="731"/>
      <c r="P1297" s="745"/>
      <c r="Q1297" s="732"/>
    </row>
    <row r="1298" spans="1:17" ht="14.4" customHeight="1" x14ac:dyDescent="0.3">
      <c r="A1298" s="726" t="s">
        <v>569</v>
      </c>
      <c r="B1298" s="727" t="s">
        <v>7198</v>
      </c>
      <c r="C1298" s="727" t="s">
        <v>5587</v>
      </c>
      <c r="D1298" s="727" t="s">
        <v>7215</v>
      </c>
      <c r="E1298" s="727" t="s">
        <v>7216</v>
      </c>
      <c r="F1298" s="731">
        <v>1</v>
      </c>
      <c r="G1298" s="731">
        <v>2452</v>
      </c>
      <c r="H1298" s="731"/>
      <c r="I1298" s="731">
        <v>2452</v>
      </c>
      <c r="J1298" s="731"/>
      <c r="K1298" s="731"/>
      <c r="L1298" s="731"/>
      <c r="M1298" s="731"/>
      <c r="N1298" s="731"/>
      <c r="O1298" s="731"/>
      <c r="P1298" s="745"/>
      <c r="Q1298" s="732"/>
    </row>
    <row r="1299" spans="1:17" ht="14.4" customHeight="1" x14ac:dyDescent="0.3">
      <c r="A1299" s="726" t="s">
        <v>569</v>
      </c>
      <c r="B1299" s="727" t="s">
        <v>7198</v>
      </c>
      <c r="C1299" s="727" t="s">
        <v>5587</v>
      </c>
      <c r="D1299" s="727" t="s">
        <v>7217</v>
      </c>
      <c r="E1299" s="727" t="s">
        <v>7218</v>
      </c>
      <c r="F1299" s="731">
        <v>2</v>
      </c>
      <c r="G1299" s="731">
        <v>2332</v>
      </c>
      <c r="H1299" s="731"/>
      <c r="I1299" s="731">
        <v>1166</v>
      </c>
      <c r="J1299" s="731"/>
      <c r="K1299" s="731"/>
      <c r="L1299" s="731"/>
      <c r="M1299" s="731"/>
      <c r="N1299" s="731"/>
      <c r="O1299" s="731"/>
      <c r="P1299" s="745"/>
      <c r="Q1299" s="732"/>
    </row>
    <row r="1300" spans="1:17" ht="14.4" customHeight="1" x14ac:dyDescent="0.3">
      <c r="A1300" s="726" t="s">
        <v>569</v>
      </c>
      <c r="B1300" s="727" t="s">
        <v>7198</v>
      </c>
      <c r="C1300" s="727" t="s">
        <v>5587</v>
      </c>
      <c r="D1300" s="727" t="s">
        <v>5853</v>
      </c>
      <c r="E1300" s="727" t="s">
        <v>5854</v>
      </c>
      <c r="F1300" s="731">
        <v>1</v>
      </c>
      <c r="G1300" s="731">
        <v>819</v>
      </c>
      <c r="H1300" s="731"/>
      <c r="I1300" s="731">
        <v>819</v>
      </c>
      <c r="J1300" s="731"/>
      <c r="K1300" s="731"/>
      <c r="L1300" s="731"/>
      <c r="M1300" s="731"/>
      <c r="N1300" s="731"/>
      <c r="O1300" s="731"/>
      <c r="P1300" s="745"/>
      <c r="Q1300" s="732"/>
    </row>
    <row r="1301" spans="1:17" ht="14.4" customHeight="1" x14ac:dyDescent="0.3">
      <c r="A1301" s="726" t="s">
        <v>569</v>
      </c>
      <c r="B1301" s="727" t="s">
        <v>7198</v>
      </c>
      <c r="C1301" s="727" t="s">
        <v>5587</v>
      </c>
      <c r="D1301" s="727" t="s">
        <v>7178</v>
      </c>
      <c r="E1301" s="727" t="s">
        <v>7179</v>
      </c>
      <c r="F1301" s="731">
        <v>3</v>
      </c>
      <c r="G1301" s="731">
        <v>7962</v>
      </c>
      <c r="H1301" s="731"/>
      <c r="I1301" s="731">
        <v>2654</v>
      </c>
      <c r="J1301" s="731"/>
      <c r="K1301" s="731"/>
      <c r="L1301" s="731"/>
      <c r="M1301" s="731"/>
      <c r="N1301" s="731"/>
      <c r="O1301" s="731"/>
      <c r="P1301" s="745"/>
      <c r="Q1301" s="732"/>
    </row>
    <row r="1302" spans="1:17" ht="14.4" customHeight="1" x14ac:dyDescent="0.3">
      <c r="A1302" s="726" t="s">
        <v>569</v>
      </c>
      <c r="B1302" s="727" t="s">
        <v>7198</v>
      </c>
      <c r="C1302" s="727" t="s">
        <v>5587</v>
      </c>
      <c r="D1302" s="727" t="s">
        <v>7219</v>
      </c>
      <c r="E1302" s="727" t="s">
        <v>7220</v>
      </c>
      <c r="F1302" s="731"/>
      <c r="G1302" s="731"/>
      <c r="H1302" s="731"/>
      <c r="I1302" s="731"/>
      <c r="J1302" s="731"/>
      <c r="K1302" s="731"/>
      <c r="L1302" s="731"/>
      <c r="M1302" s="731"/>
      <c r="N1302" s="731">
        <v>11</v>
      </c>
      <c r="O1302" s="731">
        <v>4103</v>
      </c>
      <c r="P1302" s="745"/>
      <c r="Q1302" s="732">
        <v>373</v>
      </c>
    </row>
    <row r="1303" spans="1:17" ht="14.4" customHeight="1" x14ac:dyDescent="0.3">
      <c r="A1303" s="726" t="s">
        <v>569</v>
      </c>
      <c r="B1303" s="727" t="s">
        <v>7198</v>
      </c>
      <c r="C1303" s="727" t="s">
        <v>5587</v>
      </c>
      <c r="D1303" s="727" t="s">
        <v>7221</v>
      </c>
      <c r="E1303" s="727" t="s">
        <v>7222</v>
      </c>
      <c r="F1303" s="731">
        <v>5</v>
      </c>
      <c r="G1303" s="731">
        <v>12260</v>
      </c>
      <c r="H1303" s="731">
        <v>1.5957308343095145</v>
      </c>
      <c r="I1303" s="731">
        <v>2452</v>
      </c>
      <c r="J1303" s="731">
        <v>3</v>
      </c>
      <c r="K1303" s="731">
        <v>7683</v>
      </c>
      <c r="L1303" s="731">
        <v>1</v>
      </c>
      <c r="M1303" s="731">
        <v>2561</v>
      </c>
      <c r="N1303" s="731">
        <v>9</v>
      </c>
      <c r="O1303" s="731">
        <v>23076</v>
      </c>
      <c r="P1303" s="745">
        <v>3.0035142522452167</v>
      </c>
      <c r="Q1303" s="732">
        <v>2564</v>
      </c>
    </row>
    <row r="1304" spans="1:17" ht="14.4" customHeight="1" x14ac:dyDescent="0.3">
      <c r="A1304" s="726" t="s">
        <v>569</v>
      </c>
      <c r="B1304" s="727" t="s">
        <v>7198</v>
      </c>
      <c r="C1304" s="727" t="s">
        <v>5587</v>
      </c>
      <c r="D1304" s="727" t="s">
        <v>7223</v>
      </c>
      <c r="E1304" s="727" t="s">
        <v>7224</v>
      </c>
      <c r="F1304" s="731"/>
      <c r="G1304" s="731"/>
      <c r="H1304" s="731"/>
      <c r="I1304" s="731"/>
      <c r="J1304" s="731"/>
      <c r="K1304" s="731"/>
      <c r="L1304" s="731"/>
      <c r="M1304" s="731"/>
      <c r="N1304" s="731">
        <v>1</v>
      </c>
      <c r="O1304" s="731">
        <v>3121</v>
      </c>
      <c r="P1304" s="745"/>
      <c r="Q1304" s="732">
        <v>3121</v>
      </c>
    </row>
    <row r="1305" spans="1:17" ht="14.4" customHeight="1" x14ac:dyDescent="0.3">
      <c r="A1305" s="726" t="s">
        <v>569</v>
      </c>
      <c r="B1305" s="727" t="s">
        <v>7198</v>
      </c>
      <c r="C1305" s="727" t="s">
        <v>5587</v>
      </c>
      <c r="D1305" s="727" t="s">
        <v>7225</v>
      </c>
      <c r="E1305" s="727" t="s">
        <v>7226</v>
      </c>
      <c r="F1305" s="731"/>
      <c r="G1305" s="731"/>
      <c r="H1305" s="731"/>
      <c r="I1305" s="731"/>
      <c r="J1305" s="731"/>
      <c r="K1305" s="731"/>
      <c r="L1305" s="731"/>
      <c r="M1305" s="731"/>
      <c r="N1305" s="731">
        <v>3</v>
      </c>
      <c r="O1305" s="731">
        <v>1935</v>
      </c>
      <c r="P1305" s="745"/>
      <c r="Q1305" s="732">
        <v>645</v>
      </c>
    </row>
    <row r="1306" spans="1:17" ht="14.4" customHeight="1" x14ac:dyDescent="0.3">
      <c r="A1306" s="726" t="s">
        <v>569</v>
      </c>
      <c r="B1306" s="727" t="s">
        <v>7198</v>
      </c>
      <c r="C1306" s="727" t="s">
        <v>5587</v>
      </c>
      <c r="D1306" s="727" t="s">
        <v>7227</v>
      </c>
      <c r="E1306" s="727" t="s">
        <v>7228</v>
      </c>
      <c r="F1306" s="731">
        <v>2</v>
      </c>
      <c r="G1306" s="731">
        <v>2950</v>
      </c>
      <c r="H1306" s="731">
        <v>1.9056847545219637</v>
      </c>
      <c r="I1306" s="731">
        <v>1475</v>
      </c>
      <c r="J1306" s="731">
        <v>1</v>
      </c>
      <c r="K1306" s="731">
        <v>1548</v>
      </c>
      <c r="L1306" s="731">
        <v>1</v>
      </c>
      <c r="M1306" s="731">
        <v>1548</v>
      </c>
      <c r="N1306" s="731">
        <v>2</v>
      </c>
      <c r="O1306" s="731">
        <v>3098</v>
      </c>
      <c r="P1306" s="745">
        <v>2.0012919896640828</v>
      </c>
      <c r="Q1306" s="732">
        <v>1549</v>
      </c>
    </row>
    <row r="1307" spans="1:17" ht="14.4" customHeight="1" x14ac:dyDescent="0.3">
      <c r="A1307" s="726" t="s">
        <v>569</v>
      </c>
      <c r="B1307" s="727" t="s">
        <v>7198</v>
      </c>
      <c r="C1307" s="727" t="s">
        <v>5587</v>
      </c>
      <c r="D1307" s="727" t="s">
        <v>7229</v>
      </c>
      <c r="E1307" s="727" t="s">
        <v>7230</v>
      </c>
      <c r="F1307" s="731">
        <v>1</v>
      </c>
      <c r="G1307" s="731">
        <v>3163</v>
      </c>
      <c r="H1307" s="731">
        <v>0.9561668681983071</v>
      </c>
      <c r="I1307" s="731">
        <v>3163</v>
      </c>
      <c r="J1307" s="731">
        <v>1</v>
      </c>
      <c r="K1307" s="731">
        <v>3308</v>
      </c>
      <c r="L1307" s="731">
        <v>1</v>
      </c>
      <c r="M1307" s="731">
        <v>3308</v>
      </c>
      <c r="N1307" s="731">
        <v>1</v>
      </c>
      <c r="O1307" s="731">
        <v>3310</v>
      </c>
      <c r="P1307" s="745">
        <v>1.0006045949214026</v>
      </c>
      <c r="Q1307" s="732">
        <v>3310</v>
      </c>
    </row>
    <row r="1308" spans="1:17" ht="14.4" customHeight="1" x14ac:dyDescent="0.3">
      <c r="A1308" s="726" t="s">
        <v>569</v>
      </c>
      <c r="B1308" s="727" t="s">
        <v>7231</v>
      </c>
      <c r="C1308" s="727" t="s">
        <v>5592</v>
      </c>
      <c r="D1308" s="727" t="s">
        <v>5929</v>
      </c>
      <c r="E1308" s="727" t="s">
        <v>5930</v>
      </c>
      <c r="F1308" s="731">
        <v>4</v>
      </c>
      <c r="G1308" s="731">
        <v>4427.2</v>
      </c>
      <c r="H1308" s="731"/>
      <c r="I1308" s="731">
        <v>1106.8</v>
      </c>
      <c r="J1308" s="731"/>
      <c r="K1308" s="731"/>
      <c r="L1308" s="731"/>
      <c r="M1308" s="731"/>
      <c r="N1308" s="731"/>
      <c r="O1308" s="731"/>
      <c r="P1308" s="745"/>
      <c r="Q1308" s="732"/>
    </row>
    <row r="1309" spans="1:17" ht="14.4" customHeight="1" x14ac:dyDescent="0.3">
      <c r="A1309" s="726" t="s">
        <v>569</v>
      </c>
      <c r="B1309" s="727" t="s">
        <v>7231</v>
      </c>
      <c r="C1309" s="727" t="s">
        <v>5592</v>
      </c>
      <c r="D1309" s="727" t="s">
        <v>5957</v>
      </c>
      <c r="E1309" s="727" t="s">
        <v>5958</v>
      </c>
      <c r="F1309" s="731">
        <v>6</v>
      </c>
      <c r="G1309" s="731">
        <v>1315.2</v>
      </c>
      <c r="H1309" s="731"/>
      <c r="I1309" s="731">
        <v>219.20000000000002</v>
      </c>
      <c r="J1309" s="731"/>
      <c r="K1309" s="731"/>
      <c r="L1309" s="731"/>
      <c r="M1309" s="731"/>
      <c r="N1309" s="731"/>
      <c r="O1309" s="731"/>
      <c r="P1309" s="745"/>
      <c r="Q1309" s="732"/>
    </row>
    <row r="1310" spans="1:17" ht="14.4" customHeight="1" x14ac:dyDescent="0.3">
      <c r="A1310" s="726" t="s">
        <v>569</v>
      </c>
      <c r="B1310" s="727" t="s">
        <v>7231</v>
      </c>
      <c r="C1310" s="727" t="s">
        <v>5592</v>
      </c>
      <c r="D1310" s="727" t="s">
        <v>5977</v>
      </c>
      <c r="E1310" s="727" t="s">
        <v>1091</v>
      </c>
      <c r="F1310" s="731">
        <v>1.2</v>
      </c>
      <c r="G1310" s="731">
        <v>926.57</v>
      </c>
      <c r="H1310" s="731"/>
      <c r="I1310" s="731">
        <v>772.14166666666677</v>
      </c>
      <c r="J1310" s="731"/>
      <c r="K1310" s="731"/>
      <c r="L1310" s="731"/>
      <c r="M1310" s="731"/>
      <c r="N1310" s="731"/>
      <c r="O1310" s="731"/>
      <c r="P1310" s="745"/>
      <c r="Q1310" s="732"/>
    </row>
    <row r="1311" spans="1:17" ht="14.4" customHeight="1" x14ac:dyDescent="0.3">
      <c r="A1311" s="726" t="s">
        <v>569</v>
      </c>
      <c r="B1311" s="727" t="s">
        <v>7231</v>
      </c>
      <c r="C1311" s="727" t="s">
        <v>5764</v>
      </c>
      <c r="D1311" s="727" t="s">
        <v>6538</v>
      </c>
      <c r="E1311" s="727" t="s">
        <v>6539</v>
      </c>
      <c r="F1311" s="731">
        <v>3</v>
      </c>
      <c r="G1311" s="731">
        <v>3227.25</v>
      </c>
      <c r="H1311" s="731"/>
      <c r="I1311" s="731">
        <v>1075.75</v>
      </c>
      <c r="J1311" s="731"/>
      <c r="K1311" s="731"/>
      <c r="L1311" s="731"/>
      <c r="M1311" s="731"/>
      <c r="N1311" s="731"/>
      <c r="O1311" s="731"/>
      <c r="P1311" s="745"/>
      <c r="Q1311" s="732"/>
    </row>
    <row r="1312" spans="1:17" ht="14.4" customHeight="1" x14ac:dyDescent="0.3">
      <c r="A1312" s="726" t="s">
        <v>569</v>
      </c>
      <c r="B1312" s="727" t="s">
        <v>7231</v>
      </c>
      <c r="C1312" s="727" t="s">
        <v>5587</v>
      </c>
      <c r="D1312" s="727" t="s">
        <v>5787</v>
      </c>
      <c r="E1312" s="727" t="s">
        <v>5788</v>
      </c>
      <c r="F1312" s="731">
        <v>3</v>
      </c>
      <c r="G1312" s="731">
        <v>2088</v>
      </c>
      <c r="H1312" s="731"/>
      <c r="I1312" s="731">
        <v>696</v>
      </c>
      <c r="J1312" s="731"/>
      <c r="K1312" s="731"/>
      <c r="L1312" s="731"/>
      <c r="M1312" s="731"/>
      <c r="N1312" s="731"/>
      <c r="O1312" s="731"/>
      <c r="P1312" s="745"/>
      <c r="Q1312" s="732"/>
    </row>
    <row r="1313" spans="1:17" ht="14.4" customHeight="1" x14ac:dyDescent="0.3">
      <c r="A1313" s="726" t="s">
        <v>569</v>
      </c>
      <c r="B1313" s="727" t="s">
        <v>7231</v>
      </c>
      <c r="C1313" s="727" t="s">
        <v>5587</v>
      </c>
      <c r="D1313" s="727" t="s">
        <v>6887</v>
      </c>
      <c r="E1313" s="727" t="s">
        <v>6888</v>
      </c>
      <c r="F1313" s="731">
        <v>17</v>
      </c>
      <c r="G1313" s="731">
        <v>0</v>
      </c>
      <c r="H1313" s="731"/>
      <c r="I1313" s="731">
        <v>0</v>
      </c>
      <c r="J1313" s="731"/>
      <c r="K1313" s="731"/>
      <c r="L1313" s="731"/>
      <c r="M1313" s="731"/>
      <c r="N1313" s="731"/>
      <c r="O1313" s="731"/>
      <c r="P1313" s="745"/>
      <c r="Q1313" s="732"/>
    </row>
    <row r="1314" spans="1:17" ht="14.4" customHeight="1" x14ac:dyDescent="0.3">
      <c r="A1314" s="726" t="s">
        <v>569</v>
      </c>
      <c r="B1314" s="727" t="s">
        <v>7231</v>
      </c>
      <c r="C1314" s="727" t="s">
        <v>5587</v>
      </c>
      <c r="D1314" s="727" t="s">
        <v>6895</v>
      </c>
      <c r="E1314" s="727" t="s">
        <v>6896</v>
      </c>
      <c r="F1314" s="731">
        <v>30</v>
      </c>
      <c r="G1314" s="731">
        <v>16200</v>
      </c>
      <c r="H1314" s="731"/>
      <c r="I1314" s="731">
        <v>540</v>
      </c>
      <c r="J1314" s="731"/>
      <c r="K1314" s="731"/>
      <c r="L1314" s="731"/>
      <c r="M1314" s="731"/>
      <c r="N1314" s="731"/>
      <c r="O1314" s="731"/>
      <c r="P1314" s="745"/>
      <c r="Q1314" s="732"/>
    </row>
    <row r="1315" spans="1:17" ht="14.4" customHeight="1" x14ac:dyDescent="0.3">
      <c r="A1315" s="726" t="s">
        <v>569</v>
      </c>
      <c r="B1315" s="727" t="s">
        <v>7231</v>
      </c>
      <c r="C1315" s="727" t="s">
        <v>5587</v>
      </c>
      <c r="D1315" s="727" t="s">
        <v>5677</v>
      </c>
      <c r="E1315" s="727" t="s">
        <v>5678</v>
      </c>
      <c r="F1315" s="731">
        <v>1</v>
      </c>
      <c r="G1315" s="731">
        <v>436</v>
      </c>
      <c r="H1315" s="731"/>
      <c r="I1315" s="731">
        <v>436</v>
      </c>
      <c r="J1315" s="731"/>
      <c r="K1315" s="731"/>
      <c r="L1315" s="731"/>
      <c r="M1315" s="731"/>
      <c r="N1315" s="731"/>
      <c r="O1315" s="731"/>
      <c r="P1315" s="745"/>
      <c r="Q1315" s="732"/>
    </row>
    <row r="1316" spans="1:17" ht="14.4" customHeight="1" x14ac:dyDescent="0.3">
      <c r="A1316" s="726" t="s">
        <v>569</v>
      </c>
      <c r="B1316" s="727" t="s">
        <v>7231</v>
      </c>
      <c r="C1316" s="727" t="s">
        <v>5587</v>
      </c>
      <c r="D1316" s="727" t="s">
        <v>5588</v>
      </c>
      <c r="E1316" s="727" t="s">
        <v>5589</v>
      </c>
      <c r="F1316" s="731">
        <v>1</v>
      </c>
      <c r="G1316" s="731">
        <v>235</v>
      </c>
      <c r="H1316" s="731"/>
      <c r="I1316" s="731">
        <v>235</v>
      </c>
      <c r="J1316" s="731"/>
      <c r="K1316" s="731"/>
      <c r="L1316" s="731"/>
      <c r="M1316" s="731"/>
      <c r="N1316" s="731"/>
      <c r="O1316" s="731"/>
      <c r="P1316" s="745"/>
      <c r="Q1316" s="732"/>
    </row>
    <row r="1317" spans="1:17" ht="14.4" customHeight="1" x14ac:dyDescent="0.3">
      <c r="A1317" s="726" t="s">
        <v>569</v>
      </c>
      <c r="B1317" s="727" t="s">
        <v>7231</v>
      </c>
      <c r="C1317" s="727" t="s">
        <v>5587</v>
      </c>
      <c r="D1317" s="727" t="s">
        <v>6903</v>
      </c>
      <c r="E1317" s="727" t="s">
        <v>6904</v>
      </c>
      <c r="F1317" s="731">
        <v>2</v>
      </c>
      <c r="G1317" s="731">
        <v>1704</v>
      </c>
      <c r="H1317" s="731"/>
      <c r="I1317" s="731">
        <v>852</v>
      </c>
      <c r="J1317" s="731"/>
      <c r="K1317" s="731"/>
      <c r="L1317" s="731"/>
      <c r="M1317" s="731"/>
      <c r="N1317" s="731"/>
      <c r="O1317" s="731"/>
      <c r="P1317" s="745"/>
      <c r="Q1317" s="732"/>
    </row>
    <row r="1318" spans="1:17" ht="14.4" customHeight="1" x14ac:dyDescent="0.3">
      <c r="A1318" s="726" t="s">
        <v>569</v>
      </c>
      <c r="B1318" s="727" t="s">
        <v>7232</v>
      </c>
      <c r="C1318" s="727" t="s">
        <v>5587</v>
      </c>
      <c r="D1318" s="727" t="s">
        <v>7050</v>
      </c>
      <c r="E1318" s="727" t="s">
        <v>7051</v>
      </c>
      <c r="F1318" s="731">
        <v>3</v>
      </c>
      <c r="G1318" s="731">
        <v>522</v>
      </c>
      <c r="H1318" s="731"/>
      <c r="I1318" s="731">
        <v>174</v>
      </c>
      <c r="J1318" s="731"/>
      <c r="K1318" s="731"/>
      <c r="L1318" s="731"/>
      <c r="M1318" s="731"/>
      <c r="N1318" s="731"/>
      <c r="O1318" s="731"/>
      <c r="P1318" s="745"/>
      <c r="Q1318" s="732"/>
    </row>
    <row r="1319" spans="1:17" ht="14.4" customHeight="1" x14ac:dyDescent="0.3">
      <c r="A1319" s="726" t="s">
        <v>569</v>
      </c>
      <c r="B1319" s="727" t="s">
        <v>7232</v>
      </c>
      <c r="C1319" s="727" t="s">
        <v>5587</v>
      </c>
      <c r="D1319" s="727" t="s">
        <v>7233</v>
      </c>
      <c r="E1319" s="727" t="s">
        <v>7234</v>
      </c>
      <c r="F1319" s="731">
        <v>1</v>
      </c>
      <c r="G1319" s="731">
        <v>5129</v>
      </c>
      <c r="H1319" s="731"/>
      <c r="I1319" s="731">
        <v>5129</v>
      </c>
      <c r="J1319" s="731"/>
      <c r="K1319" s="731"/>
      <c r="L1319" s="731"/>
      <c r="M1319" s="731"/>
      <c r="N1319" s="731"/>
      <c r="O1319" s="731"/>
      <c r="P1319" s="745"/>
      <c r="Q1319" s="732"/>
    </row>
    <row r="1320" spans="1:17" ht="14.4" customHeight="1" x14ac:dyDescent="0.3">
      <c r="A1320" s="726" t="s">
        <v>569</v>
      </c>
      <c r="B1320" s="727" t="s">
        <v>7232</v>
      </c>
      <c r="C1320" s="727" t="s">
        <v>5587</v>
      </c>
      <c r="D1320" s="727" t="s">
        <v>7235</v>
      </c>
      <c r="E1320" s="727" t="s">
        <v>7236</v>
      </c>
      <c r="F1320" s="731">
        <v>1</v>
      </c>
      <c r="G1320" s="731">
        <v>714</v>
      </c>
      <c r="H1320" s="731"/>
      <c r="I1320" s="731">
        <v>714</v>
      </c>
      <c r="J1320" s="731"/>
      <c r="K1320" s="731"/>
      <c r="L1320" s="731"/>
      <c r="M1320" s="731"/>
      <c r="N1320" s="731"/>
      <c r="O1320" s="731"/>
      <c r="P1320" s="745"/>
      <c r="Q1320" s="732"/>
    </row>
    <row r="1321" spans="1:17" ht="14.4" customHeight="1" x14ac:dyDescent="0.3">
      <c r="A1321" s="726" t="s">
        <v>569</v>
      </c>
      <c r="B1321" s="727" t="s">
        <v>7237</v>
      </c>
      <c r="C1321" s="727" t="s">
        <v>5587</v>
      </c>
      <c r="D1321" s="727" t="s">
        <v>7238</v>
      </c>
      <c r="E1321" s="727" t="s">
        <v>7239</v>
      </c>
      <c r="F1321" s="731"/>
      <c r="G1321" s="731"/>
      <c r="H1321" s="731"/>
      <c r="I1321" s="731"/>
      <c r="J1321" s="731">
        <v>1</v>
      </c>
      <c r="K1321" s="731">
        <v>6333</v>
      </c>
      <c r="L1321" s="731">
        <v>1</v>
      </c>
      <c r="M1321" s="731">
        <v>6333</v>
      </c>
      <c r="N1321" s="731"/>
      <c r="O1321" s="731"/>
      <c r="P1321" s="745"/>
      <c r="Q1321" s="732"/>
    </row>
    <row r="1322" spans="1:17" ht="14.4" customHeight="1" x14ac:dyDescent="0.3">
      <c r="A1322" s="726" t="s">
        <v>7240</v>
      </c>
      <c r="B1322" s="727" t="s">
        <v>5591</v>
      </c>
      <c r="C1322" s="727" t="s">
        <v>5587</v>
      </c>
      <c r="D1322" s="727" t="s">
        <v>5609</v>
      </c>
      <c r="E1322" s="727" t="s">
        <v>5610</v>
      </c>
      <c r="F1322" s="731">
        <v>1</v>
      </c>
      <c r="G1322" s="731">
        <v>35</v>
      </c>
      <c r="H1322" s="731"/>
      <c r="I1322" s="731">
        <v>35</v>
      </c>
      <c r="J1322" s="731"/>
      <c r="K1322" s="731"/>
      <c r="L1322" s="731"/>
      <c r="M1322" s="731"/>
      <c r="N1322" s="731"/>
      <c r="O1322" s="731"/>
      <c r="P1322" s="745"/>
      <c r="Q1322" s="732"/>
    </row>
    <row r="1323" spans="1:17" ht="14.4" customHeight="1" x14ac:dyDescent="0.3">
      <c r="A1323" s="726" t="s">
        <v>7240</v>
      </c>
      <c r="B1323" s="727" t="s">
        <v>5591</v>
      </c>
      <c r="C1323" s="727" t="s">
        <v>5587</v>
      </c>
      <c r="D1323" s="727" t="s">
        <v>5628</v>
      </c>
      <c r="E1323" s="727" t="s">
        <v>5629</v>
      </c>
      <c r="F1323" s="731">
        <v>1</v>
      </c>
      <c r="G1323" s="731">
        <v>118</v>
      </c>
      <c r="H1323" s="731">
        <v>0.46825396825396826</v>
      </c>
      <c r="I1323" s="731">
        <v>118</v>
      </c>
      <c r="J1323" s="731">
        <v>2</v>
      </c>
      <c r="K1323" s="731">
        <v>252</v>
      </c>
      <c r="L1323" s="731">
        <v>1</v>
      </c>
      <c r="M1323" s="731">
        <v>126</v>
      </c>
      <c r="N1323" s="731">
        <v>11</v>
      </c>
      <c r="O1323" s="731">
        <v>1386</v>
      </c>
      <c r="P1323" s="745">
        <v>5.5</v>
      </c>
      <c r="Q1323" s="732">
        <v>126</v>
      </c>
    </row>
    <row r="1324" spans="1:17" ht="14.4" customHeight="1" x14ac:dyDescent="0.3">
      <c r="A1324" s="726" t="s">
        <v>7240</v>
      </c>
      <c r="B1324" s="727" t="s">
        <v>5591</v>
      </c>
      <c r="C1324" s="727" t="s">
        <v>5587</v>
      </c>
      <c r="D1324" s="727" t="s">
        <v>5691</v>
      </c>
      <c r="E1324" s="727" t="s">
        <v>5692</v>
      </c>
      <c r="F1324" s="731">
        <v>1</v>
      </c>
      <c r="G1324" s="731">
        <v>311</v>
      </c>
      <c r="H1324" s="731"/>
      <c r="I1324" s="731">
        <v>311</v>
      </c>
      <c r="J1324" s="731"/>
      <c r="K1324" s="731"/>
      <c r="L1324" s="731"/>
      <c r="M1324" s="731"/>
      <c r="N1324" s="731"/>
      <c r="O1324" s="731"/>
      <c r="P1324" s="745"/>
      <c r="Q1324" s="732"/>
    </row>
    <row r="1325" spans="1:17" ht="14.4" customHeight="1" x14ac:dyDescent="0.3">
      <c r="A1325" s="726" t="s">
        <v>7241</v>
      </c>
      <c r="B1325" s="727" t="s">
        <v>5591</v>
      </c>
      <c r="C1325" s="727" t="s">
        <v>5587</v>
      </c>
      <c r="D1325" s="727" t="s">
        <v>5628</v>
      </c>
      <c r="E1325" s="727" t="s">
        <v>5629</v>
      </c>
      <c r="F1325" s="731">
        <v>2</v>
      </c>
      <c r="G1325" s="731">
        <v>236</v>
      </c>
      <c r="H1325" s="731"/>
      <c r="I1325" s="731">
        <v>118</v>
      </c>
      <c r="J1325" s="731"/>
      <c r="K1325" s="731"/>
      <c r="L1325" s="731"/>
      <c r="M1325" s="731"/>
      <c r="N1325" s="731">
        <v>2</v>
      </c>
      <c r="O1325" s="731">
        <v>252</v>
      </c>
      <c r="P1325" s="745"/>
      <c r="Q1325" s="732">
        <v>126</v>
      </c>
    </row>
    <row r="1326" spans="1:17" ht="14.4" customHeight="1" x14ac:dyDescent="0.3">
      <c r="A1326" s="726" t="s">
        <v>7241</v>
      </c>
      <c r="B1326" s="727" t="s">
        <v>5591</v>
      </c>
      <c r="C1326" s="727" t="s">
        <v>5587</v>
      </c>
      <c r="D1326" s="727" t="s">
        <v>5797</v>
      </c>
      <c r="E1326" s="727" t="s">
        <v>5798</v>
      </c>
      <c r="F1326" s="731"/>
      <c r="G1326" s="731"/>
      <c r="H1326" s="731"/>
      <c r="I1326" s="731"/>
      <c r="J1326" s="731"/>
      <c r="K1326" s="731"/>
      <c r="L1326" s="731"/>
      <c r="M1326" s="731"/>
      <c r="N1326" s="731">
        <v>1</v>
      </c>
      <c r="O1326" s="731">
        <v>120</v>
      </c>
      <c r="P1326" s="745"/>
      <c r="Q1326" s="732">
        <v>120</v>
      </c>
    </row>
    <row r="1327" spans="1:17" ht="14.4" customHeight="1" x14ac:dyDescent="0.3">
      <c r="A1327" s="726" t="s">
        <v>7242</v>
      </c>
      <c r="B1327" s="727" t="s">
        <v>5591</v>
      </c>
      <c r="C1327" s="727" t="s">
        <v>5587</v>
      </c>
      <c r="D1327" s="727" t="s">
        <v>5628</v>
      </c>
      <c r="E1327" s="727" t="s">
        <v>5629</v>
      </c>
      <c r="F1327" s="731">
        <v>11</v>
      </c>
      <c r="G1327" s="731">
        <v>1298</v>
      </c>
      <c r="H1327" s="731">
        <v>2.0603174603174601</v>
      </c>
      <c r="I1327" s="731">
        <v>118</v>
      </c>
      <c r="J1327" s="731">
        <v>5</v>
      </c>
      <c r="K1327" s="731">
        <v>630</v>
      </c>
      <c r="L1327" s="731">
        <v>1</v>
      </c>
      <c r="M1327" s="731">
        <v>126</v>
      </c>
      <c r="N1327" s="731">
        <v>2</v>
      </c>
      <c r="O1327" s="731">
        <v>252</v>
      </c>
      <c r="P1327" s="745">
        <v>0.4</v>
      </c>
      <c r="Q1327" s="732">
        <v>126</v>
      </c>
    </row>
    <row r="1328" spans="1:17" ht="14.4" customHeight="1" thickBot="1" x14ac:dyDescent="0.35">
      <c r="A1328" s="733" t="s">
        <v>7242</v>
      </c>
      <c r="B1328" s="734" t="s">
        <v>5586</v>
      </c>
      <c r="C1328" s="734" t="s">
        <v>5587</v>
      </c>
      <c r="D1328" s="734" t="s">
        <v>6923</v>
      </c>
      <c r="E1328" s="734" t="s">
        <v>6924</v>
      </c>
      <c r="F1328" s="738"/>
      <c r="G1328" s="738"/>
      <c r="H1328" s="738"/>
      <c r="I1328" s="738"/>
      <c r="J1328" s="738">
        <v>1</v>
      </c>
      <c r="K1328" s="738">
        <v>5706</v>
      </c>
      <c r="L1328" s="738">
        <v>1</v>
      </c>
      <c r="M1328" s="738">
        <v>5706</v>
      </c>
      <c r="N1328" s="738"/>
      <c r="O1328" s="738"/>
      <c r="P1328" s="746"/>
      <c r="Q1328" s="73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252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298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298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309</v>
      </c>
      <c r="Q4" s="128" t="s">
        <v>310</v>
      </c>
    </row>
    <row r="5" spans="1:17" ht="14.4" hidden="1" customHeight="1" outlineLevel="1" x14ac:dyDescent="0.3">
      <c r="A5" s="483" t="s">
        <v>168</v>
      </c>
      <c r="B5" s="119">
        <v>550.51</v>
      </c>
      <c r="C5" s="114">
        <v>645.31899999999996</v>
      </c>
      <c r="D5" s="114">
        <v>490.13099999999997</v>
      </c>
      <c r="E5" s="466">
        <f>IF(OR(D5=0,B5=0),"",D5/B5)</f>
        <v>0.89032170169479208</v>
      </c>
      <c r="F5" s="129">
        <f>IF(OR(D5=0,C5=0),"",D5/C5)</f>
        <v>0.7595173859749984</v>
      </c>
      <c r="G5" s="130">
        <v>439</v>
      </c>
      <c r="H5" s="114">
        <v>458</v>
      </c>
      <c r="I5" s="114">
        <v>406</v>
      </c>
      <c r="J5" s="466">
        <f>IF(OR(I5=0,G5=0),"",I5/G5)</f>
        <v>0.9248291571753986</v>
      </c>
      <c r="K5" s="131">
        <f>IF(OR(I5=0,H5=0),"",I5/H5)</f>
        <v>0.88646288209606983</v>
      </c>
      <c r="L5" s="121"/>
      <c r="M5" s="121"/>
      <c r="N5" s="7">
        <f>D5-C5</f>
        <v>-155.18799999999999</v>
      </c>
      <c r="O5" s="8">
        <f>I5-H5</f>
        <v>-52</v>
      </c>
      <c r="P5" s="7">
        <f>D5-B5</f>
        <v>-60.379000000000019</v>
      </c>
      <c r="Q5" s="8">
        <f>I5-G5</f>
        <v>-33</v>
      </c>
    </row>
    <row r="6" spans="1:17" ht="14.4" hidden="1" customHeight="1" outlineLevel="1" x14ac:dyDescent="0.3">
      <c r="A6" s="484" t="s">
        <v>169</v>
      </c>
      <c r="B6" s="120">
        <v>263.01900000000001</v>
      </c>
      <c r="C6" s="113">
        <v>201.49299999999999</v>
      </c>
      <c r="D6" s="113">
        <v>226.12700000000001</v>
      </c>
      <c r="E6" s="466">
        <f t="shared" ref="E6:E12" si="0">IF(OR(D6=0,B6=0),"",D6/B6)</f>
        <v>0.85973636885548199</v>
      </c>
      <c r="F6" s="129">
        <f t="shared" ref="F6:F12" si="1">IF(OR(D6=0,C6=0),"",D6/C6)</f>
        <v>1.1222573488905323</v>
      </c>
      <c r="G6" s="133">
        <v>189</v>
      </c>
      <c r="H6" s="113">
        <v>175</v>
      </c>
      <c r="I6" s="113">
        <v>181</v>
      </c>
      <c r="J6" s="467">
        <f t="shared" ref="J6:J12" si="2">IF(OR(I6=0,G6=0),"",I6/G6)</f>
        <v>0.95767195767195767</v>
      </c>
      <c r="K6" s="134">
        <f t="shared" ref="K6:K12" si="3">IF(OR(I6=0,H6=0),"",I6/H6)</f>
        <v>1.0342857142857143</v>
      </c>
      <c r="L6" s="121"/>
      <c r="M6" s="121"/>
      <c r="N6" s="5">
        <f t="shared" ref="N6:N13" si="4">D6-C6</f>
        <v>24.634000000000015</v>
      </c>
      <c r="O6" s="6">
        <f t="shared" ref="O6:O13" si="5">I6-H6</f>
        <v>6</v>
      </c>
      <c r="P6" s="5">
        <f t="shared" ref="P6:P13" si="6">D6-B6</f>
        <v>-36.891999999999996</v>
      </c>
      <c r="Q6" s="6">
        <f t="shared" ref="Q6:Q13" si="7">I6-G6</f>
        <v>-8</v>
      </c>
    </row>
    <row r="7" spans="1:17" ht="14.4" hidden="1" customHeight="1" outlineLevel="1" x14ac:dyDescent="0.3">
      <c r="A7" s="484" t="s">
        <v>170</v>
      </c>
      <c r="B7" s="120">
        <v>412.46600000000001</v>
      </c>
      <c r="C7" s="113">
        <v>413.43700000000001</v>
      </c>
      <c r="D7" s="113">
        <v>509.17500000000001</v>
      </c>
      <c r="E7" s="466">
        <f t="shared" si="0"/>
        <v>1.234465386237896</v>
      </c>
      <c r="F7" s="129">
        <f t="shared" si="1"/>
        <v>1.2315661152727018</v>
      </c>
      <c r="G7" s="133">
        <v>381</v>
      </c>
      <c r="H7" s="113">
        <v>397</v>
      </c>
      <c r="I7" s="113">
        <v>417</v>
      </c>
      <c r="J7" s="467">
        <f t="shared" si="2"/>
        <v>1.094488188976378</v>
      </c>
      <c r="K7" s="134">
        <f t="shared" si="3"/>
        <v>1.0503778337531486</v>
      </c>
      <c r="L7" s="121"/>
      <c r="M7" s="121"/>
      <c r="N7" s="5">
        <f t="shared" si="4"/>
        <v>95.738</v>
      </c>
      <c r="O7" s="6">
        <f t="shared" si="5"/>
        <v>20</v>
      </c>
      <c r="P7" s="5">
        <f t="shared" si="6"/>
        <v>96.709000000000003</v>
      </c>
      <c r="Q7" s="6">
        <f t="shared" si="7"/>
        <v>36</v>
      </c>
    </row>
    <row r="8" spans="1:17" ht="14.4" hidden="1" customHeight="1" outlineLevel="1" x14ac:dyDescent="0.3">
      <c r="A8" s="484" t="s">
        <v>171</v>
      </c>
      <c r="B8" s="120">
        <v>41.18</v>
      </c>
      <c r="C8" s="113">
        <v>44.756999999999998</v>
      </c>
      <c r="D8" s="113">
        <v>56.548000000000002</v>
      </c>
      <c r="E8" s="466">
        <f t="shared" si="0"/>
        <v>1.3731908693540553</v>
      </c>
      <c r="F8" s="129">
        <f t="shared" si="1"/>
        <v>1.2634448242732981</v>
      </c>
      <c r="G8" s="133">
        <v>46</v>
      </c>
      <c r="H8" s="113">
        <v>48</v>
      </c>
      <c r="I8" s="113">
        <v>50</v>
      </c>
      <c r="J8" s="467">
        <f t="shared" si="2"/>
        <v>1.0869565217391304</v>
      </c>
      <c r="K8" s="134">
        <f t="shared" si="3"/>
        <v>1.0416666666666667</v>
      </c>
      <c r="L8" s="121"/>
      <c r="M8" s="121"/>
      <c r="N8" s="5">
        <f t="shared" si="4"/>
        <v>11.791000000000004</v>
      </c>
      <c r="O8" s="6">
        <f t="shared" si="5"/>
        <v>2</v>
      </c>
      <c r="P8" s="5">
        <f t="shared" si="6"/>
        <v>15.368000000000002</v>
      </c>
      <c r="Q8" s="6">
        <f t="shared" si="7"/>
        <v>4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0.89100000000000001</v>
      </c>
      <c r="D9" s="113">
        <v>0.224</v>
      </c>
      <c r="E9" s="466" t="str">
        <f t="shared" si="0"/>
        <v/>
      </c>
      <c r="F9" s="129">
        <f t="shared" si="1"/>
        <v>0.25140291806958476</v>
      </c>
      <c r="G9" s="133">
        <v>0</v>
      </c>
      <c r="H9" s="113">
        <v>1</v>
      </c>
      <c r="I9" s="113">
        <v>1</v>
      </c>
      <c r="J9" s="467" t="str">
        <f t="shared" si="2"/>
        <v/>
      </c>
      <c r="K9" s="134">
        <f t="shared" si="3"/>
        <v>1</v>
      </c>
      <c r="L9" s="121"/>
      <c r="M9" s="121"/>
      <c r="N9" s="5">
        <f t="shared" si="4"/>
        <v>-0.66700000000000004</v>
      </c>
      <c r="O9" s="6">
        <f t="shared" si="5"/>
        <v>0</v>
      </c>
      <c r="P9" s="5">
        <f t="shared" si="6"/>
        <v>0.224</v>
      </c>
      <c r="Q9" s="6">
        <f t="shared" si="7"/>
        <v>1</v>
      </c>
    </row>
    <row r="10" spans="1:17" ht="14.4" hidden="1" customHeight="1" outlineLevel="1" x14ac:dyDescent="0.3">
      <c r="A10" s="484" t="s">
        <v>173</v>
      </c>
      <c r="B10" s="120">
        <v>181.25800000000001</v>
      </c>
      <c r="C10" s="113">
        <v>213.11600000000001</v>
      </c>
      <c r="D10" s="113">
        <v>185.21899999999999</v>
      </c>
      <c r="E10" s="466">
        <f t="shared" si="0"/>
        <v>1.0218528285648081</v>
      </c>
      <c r="F10" s="129">
        <f t="shared" si="1"/>
        <v>0.86909945757240181</v>
      </c>
      <c r="G10" s="133">
        <v>174</v>
      </c>
      <c r="H10" s="113">
        <v>196</v>
      </c>
      <c r="I10" s="113">
        <v>179</v>
      </c>
      <c r="J10" s="467">
        <f t="shared" si="2"/>
        <v>1.0287356321839081</v>
      </c>
      <c r="K10" s="134">
        <f t="shared" si="3"/>
        <v>0.91326530612244894</v>
      </c>
      <c r="L10" s="121"/>
      <c r="M10" s="121"/>
      <c r="N10" s="5">
        <f t="shared" si="4"/>
        <v>-27.89700000000002</v>
      </c>
      <c r="O10" s="6">
        <f t="shared" si="5"/>
        <v>-17</v>
      </c>
      <c r="P10" s="5">
        <f t="shared" si="6"/>
        <v>3.9609999999999843</v>
      </c>
      <c r="Q10" s="6">
        <f t="shared" si="7"/>
        <v>5</v>
      </c>
    </row>
    <row r="11" spans="1:17" ht="14.4" hidden="1" customHeight="1" outlineLevel="1" x14ac:dyDescent="0.3">
      <c r="A11" s="484" t="s">
        <v>174</v>
      </c>
      <c r="B11" s="120">
        <v>52.893000000000001</v>
      </c>
      <c r="C11" s="113">
        <v>73.567999999999998</v>
      </c>
      <c r="D11" s="113">
        <v>67.552999999999997</v>
      </c>
      <c r="E11" s="466">
        <f t="shared" si="0"/>
        <v>1.2771633297411755</v>
      </c>
      <c r="F11" s="129">
        <f t="shared" si="1"/>
        <v>0.91823890822096566</v>
      </c>
      <c r="G11" s="133">
        <v>46</v>
      </c>
      <c r="H11" s="113">
        <v>58</v>
      </c>
      <c r="I11" s="113">
        <v>54</v>
      </c>
      <c r="J11" s="467">
        <f t="shared" si="2"/>
        <v>1.173913043478261</v>
      </c>
      <c r="K11" s="134">
        <f t="shared" si="3"/>
        <v>0.93103448275862066</v>
      </c>
      <c r="L11" s="121"/>
      <c r="M11" s="121"/>
      <c r="N11" s="5">
        <f t="shared" si="4"/>
        <v>-6.0150000000000006</v>
      </c>
      <c r="O11" s="6">
        <f t="shared" si="5"/>
        <v>-4</v>
      </c>
      <c r="P11" s="5">
        <f t="shared" si="6"/>
        <v>14.659999999999997</v>
      </c>
      <c r="Q11" s="6">
        <f t="shared" si="7"/>
        <v>8</v>
      </c>
    </row>
    <row r="12" spans="1:17" ht="14.4" hidden="1" customHeight="1" outlineLevel="1" thickBot="1" x14ac:dyDescent="0.35">
      <c r="A12" s="485" t="s">
        <v>209</v>
      </c>
      <c r="B12" s="238">
        <v>21.54</v>
      </c>
      <c r="C12" s="239">
        <v>48.262</v>
      </c>
      <c r="D12" s="239">
        <v>18.989000000000001</v>
      </c>
      <c r="E12" s="466">
        <f t="shared" si="0"/>
        <v>0.88156917363045506</v>
      </c>
      <c r="F12" s="129">
        <f t="shared" si="1"/>
        <v>0.3934565496664042</v>
      </c>
      <c r="G12" s="241">
        <v>12</v>
      </c>
      <c r="H12" s="239">
        <v>24</v>
      </c>
      <c r="I12" s="239">
        <v>23</v>
      </c>
      <c r="J12" s="468">
        <f t="shared" si="2"/>
        <v>1.9166666666666667</v>
      </c>
      <c r="K12" s="242">
        <f t="shared" si="3"/>
        <v>0.95833333333333337</v>
      </c>
      <c r="L12" s="121"/>
      <c r="M12" s="121"/>
      <c r="N12" s="243">
        <f t="shared" si="4"/>
        <v>-29.273</v>
      </c>
      <c r="O12" s="244">
        <f t="shared" si="5"/>
        <v>-1</v>
      </c>
      <c r="P12" s="243">
        <f t="shared" si="6"/>
        <v>-2.5509999999999984</v>
      </c>
      <c r="Q12" s="244">
        <f t="shared" si="7"/>
        <v>11</v>
      </c>
    </row>
    <row r="13" spans="1:17" ht="14.4" customHeight="1" collapsed="1" thickBot="1" x14ac:dyDescent="0.35">
      <c r="A13" s="117" t="s">
        <v>3</v>
      </c>
      <c r="B13" s="115">
        <f>SUM(B5:B12)</f>
        <v>1522.866</v>
      </c>
      <c r="C13" s="116">
        <f>SUM(C5:C12)</f>
        <v>1640.8429999999998</v>
      </c>
      <c r="D13" s="116">
        <f>SUM(D5:D12)</f>
        <v>1553.9659999999999</v>
      </c>
      <c r="E13" s="462">
        <f>IF(OR(D13=0,B13=0),0,D13/B13)</f>
        <v>1.0204220200595455</v>
      </c>
      <c r="F13" s="135">
        <f>IF(OR(D13=0,C13=0),0,D13/C13)</f>
        <v>0.94705343533781117</v>
      </c>
      <c r="G13" s="136">
        <f>SUM(G5:G12)</f>
        <v>1287</v>
      </c>
      <c r="H13" s="116">
        <f>SUM(H5:H12)</f>
        <v>1357</v>
      </c>
      <c r="I13" s="116">
        <f>SUM(I5:I12)</f>
        <v>1311</v>
      </c>
      <c r="J13" s="462">
        <f>IF(OR(I13=0,G13=0),0,I13/G13)</f>
        <v>1.0186480186480187</v>
      </c>
      <c r="K13" s="137">
        <f>IF(OR(I13=0,H13=0),0,I13/H13)</f>
        <v>0.96610169491525422</v>
      </c>
      <c r="L13" s="121"/>
      <c r="M13" s="121"/>
      <c r="N13" s="127">
        <f t="shared" si="4"/>
        <v>-86.876999999999953</v>
      </c>
      <c r="O13" s="138">
        <f t="shared" si="5"/>
        <v>-46</v>
      </c>
      <c r="P13" s="127">
        <f t="shared" si="6"/>
        <v>31.099999999999909</v>
      </c>
      <c r="Q13" s="138">
        <f t="shared" si="7"/>
        <v>24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299</v>
      </c>
      <c r="B16" s="649" t="s">
        <v>71</v>
      </c>
      <c r="C16" s="650"/>
      <c r="D16" s="650"/>
      <c r="E16" s="651"/>
      <c r="F16" s="652"/>
      <c r="G16" s="649" t="s">
        <v>252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298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298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309</v>
      </c>
      <c r="Q17" s="144" t="s">
        <v>310</v>
      </c>
    </row>
    <row r="18" spans="1:17" ht="14.4" hidden="1" customHeight="1" outlineLevel="1" x14ac:dyDescent="0.3">
      <c r="A18" s="483" t="s">
        <v>168</v>
      </c>
      <c r="B18" s="119">
        <v>550.51</v>
      </c>
      <c r="C18" s="114">
        <v>645.31899999999996</v>
      </c>
      <c r="D18" s="114">
        <v>490.13099999999997</v>
      </c>
      <c r="E18" s="466">
        <f>IF(OR(D18=0,B18=0),"",D18/B18)</f>
        <v>0.89032170169479208</v>
      </c>
      <c r="F18" s="129">
        <f>IF(OR(D18=0,C18=0),"",D18/C18)</f>
        <v>0.7595173859749984</v>
      </c>
      <c r="G18" s="119">
        <v>439</v>
      </c>
      <c r="H18" s="114">
        <v>458</v>
      </c>
      <c r="I18" s="114">
        <v>406</v>
      </c>
      <c r="J18" s="466">
        <f>IF(OR(I18=0,G18=0),"",I18/G18)</f>
        <v>0.9248291571753986</v>
      </c>
      <c r="K18" s="131">
        <f>IF(OR(I18=0,H18=0),"",I18/H18)</f>
        <v>0.88646288209606983</v>
      </c>
      <c r="L18" s="638">
        <v>0.91871999999999998</v>
      </c>
      <c r="M18" s="639"/>
      <c r="N18" s="145">
        <f t="shared" ref="N18:N26" si="8">D18-C18</f>
        <v>-155.18799999999999</v>
      </c>
      <c r="O18" s="146">
        <f t="shared" ref="O18:O26" si="9">I18-H18</f>
        <v>-52</v>
      </c>
      <c r="P18" s="145">
        <f t="shared" ref="P18:P26" si="10">D18-B18</f>
        <v>-60.379000000000019</v>
      </c>
      <c r="Q18" s="146">
        <f t="shared" ref="Q18:Q26" si="11">I18-G18</f>
        <v>-33</v>
      </c>
    </row>
    <row r="19" spans="1:17" ht="14.4" hidden="1" customHeight="1" outlineLevel="1" x14ac:dyDescent="0.3">
      <c r="A19" s="484" t="s">
        <v>169</v>
      </c>
      <c r="B19" s="120">
        <v>263.01900000000001</v>
      </c>
      <c r="C19" s="113">
        <v>201.49299999999999</v>
      </c>
      <c r="D19" s="113">
        <v>226.12700000000001</v>
      </c>
      <c r="E19" s="467">
        <f t="shared" ref="E19:E25" si="12">IF(OR(D19=0,B19=0),"",D19/B19)</f>
        <v>0.85973636885548199</v>
      </c>
      <c r="F19" s="132">
        <f t="shared" ref="F19:F25" si="13">IF(OR(D19=0,C19=0),"",D19/C19)</f>
        <v>1.1222573488905323</v>
      </c>
      <c r="G19" s="120">
        <v>189</v>
      </c>
      <c r="H19" s="113">
        <v>175</v>
      </c>
      <c r="I19" s="113">
        <v>181</v>
      </c>
      <c r="J19" s="467">
        <f t="shared" ref="J19:J25" si="14">IF(OR(I19=0,G19=0),"",I19/G19)</f>
        <v>0.95767195767195767</v>
      </c>
      <c r="K19" s="134">
        <f t="shared" ref="K19:K25" si="15">IF(OR(I19=0,H19=0),"",I19/H19)</f>
        <v>1.0342857142857143</v>
      </c>
      <c r="L19" s="638">
        <v>0.99456</v>
      </c>
      <c r="M19" s="639"/>
      <c r="N19" s="147">
        <f t="shared" si="8"/>
        <v>24.634000000000015</v>
      </c>
      <c r="O19" s="148">
        <f t="shared" si="9"/>
        <v>6</v>
      </c>
      <c r="P19" s="147">
        <f t="shared" si="10"/>
        <v>-36.891999999999996</v>
      </c>
      <c r="Q19" s="148">
        <f t="shared" si="11"/>
        <v>-8</v>
      </c>
    </row>
    <row r="20" spans="1:17" ht="14.4" hidden="1" customHeight="1" outlineLevel="1" x14ac:dyDescent="0.3">
      <c r="A20" s="484" t="s">
        <v>170</v>
      </c>
      <c r="B20" s="120">
        <v>412.46600000000001</v>
      </c>
      <c r="C20" s="113">
        <v>413.43700000000001</v>
      </c>
      <c r="D20" s="113">
        <v>509.17500000000001</v>
      </c>
      <c r="E20" s="467">
        <f t="shared" si="12"/>
        <v>1.234465386237896</v>
      </c>
      <c r="F20" s="132">
        <f t="shared" si="13"/>
        <v>1.2315661152727018</v>
      </c>
      <c r="G20" s="120">
        <v>381</v>
      </c>
      <c r="H20" s="113">
        <v>397</v>
      </c>
      <c r="I20" s="113">
        <v>417</v>
      </c>
      <c r="J20" s="467">
        <f t="shared" si="14"/>
        <v>1.094488188976378</v>
      </c>
      <c r="K20" s="134">
        <f t="shared" si="15"/>
        <v>1.0503778337531486</v>
      </c>
      <c r="L20" s="638">
        <v>0.96671999999999991</v>
      </c>
      <c r="M20" s="639"/>
      <c r="N20" s="147">
        <f t="shared" si="8"/>
        <v>95.738</v>
      </c>
      <c r="O20" s="148">
        <f t="shared" si="9"/>
        <v>20</v>
      </c>
      <c r="P20" s="147">
        <f t="shared" si="10"/>
        <v>96.709000000000003</v>
      </c>
      <c r="Q20" s="148">
        <f t="shared" si="11"/>
        <v>36</v>
      </c>
    </row>
    <row r="21" spans="1:17" ht="14.4" hidden="1" customHeight="1" outlineLevel="1" x14ac:dyDescent="0.3">
      <c r="A21" s="484" t="s">
        <v>171</v>
      </c>
      <c r="B21" s="120">
        <v>41.18</v>
      </c>
      <c r="C21" s="113">
        <v>44.756999999999998</v>
      </c>
      <c r="D21" s="113">
        <v>56.548000000000002</v>
      </c>
      <c r="E21" s="467">
        <f t="shared" si="12"/>
        <v>1.3731908693540553</v>
      </c>
      <c r="F21" s="132">
        <f t="shared" si="13"/>
        <v>1.2634448242732981</v>
      </c>
      <c r="G21" s="120">
        <v>46</v>
      </c>
      <c r="H21" s="113">
        <v>48</v>
      </c>
      <c r="I21" s="113">
        <v>50</v>
      </c>
      <c r="J21" s="467">
        <f t="shared" si="14"/>
        <v>1.0869565217391304</v>
      </c>
      <c r="K21" s="134">
        <f t="shared" si="15"/>
        <v>1.0416666666666667</v>
      </c>
      <c r="L21" s="638">
        <v>1.11744</v>
      </c>
      <c r="M21" s="639"/>
      <c r="N21" s="147">
        <f t="shared" si="8"/>
        <v>11.791000000000004</v>
      </c>
      <c r="O21" s="148">
        <f t="shared" si="9"/>
        <v>2</v>
      </c>
      <c r="P21" s="147">
        <f t="shared" si="10"/>
        <v>15.368000000000002</v>
      </c>
      <c r="Q21" s="148">
        <f t="shared" si="11"/>
        <v>4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0.89100000000000001</v>
      </c>
      <c r="D22" s="113">
        <v>0.224</v>
      </c>
      <c r="E22" s="467" t="str">
        <f t="shared" si="12"/>
        <v/>
      </c>
      <c r="F22" s="132">
        <f t="shared" si="13"/>
        <v>0.25140291806958476</v>
      </c>
      <c r="G22" s="120">
        <v>0</v>
      </c>
      <c r="H22" s="113">
        <v>1</v>
      </c>
      <c r="I22" s="113">
        <v>1</v>
      </c>
      <c r="J22" s="467" t="str">
        <f t="shared" si="14"/>
        <v/>
      </c>
      <c r="K22" s="134">
        <f t="shared" si="15"/>
        <v>1</v>
      </c>
      <c r="L22" s="638">
        <v>0.96</v>
      </c>
      <c r="M22" s="639"/>
      <c r="N22" s="147">
        <f t="shared" si="8"/>
        <v>-0.66700000000000004</v>
      </c>
      <c r="O22" s="148">
        <f t="shared" si="9"/>
        <v>0</v>
      </c>
      <c r="P22" s="147">
        <f t="shared" si="10"/>
        <v>0.224</v>
      </c>
      <c r="Q22" s="148">
        <f t="shared" si="11"/>
        <v>1</v>
      </c>
    </row>
    <row r="23" spans="1:17" ht="14.4" hidden="1" customHeight="1" outlineLevel="1" x14ac:dyDescent="0.3">
      <c r="A23" s="484" t="s">
        <v>173</v>
      </c>
      <c r="B23" s="120">
        <v>181.25800000000001</v>
      </c>
      <c r="C23" s="113">
        <v>213.11600000000001</v>
      </c>
      <c r="D23" s="113">
        <v>185.21899999999999</v>
      </c>
      <c r="E23" s="467">
        <f t="shared" si="12"/>
        <v>1.0218528285648081</v>
      </c>
      <c r="F23" s="132">
        <f t="shared" si="13"/>
        <v>0.86909945757240181</v>
      </c>
      <c r="G23" s="120">
        <v>174</v>
      </c>
      <c r="H23" s="113">
        <v>196</v>
      </c>
      <c r="I23" s="113">
        <v>179</v>
      </c>
      <c r="J23" s="467">
        <f t="shared" si="14"/>
        <v>1.0287356321839081</v>
      </c>
      <c r="K23" s="134">
        <f t="shared" si="15"/>
        <v>0.91326530612244894</v>
      </c>
      <c r="L23" s="638">
        <v>0.98495999999999995</v>
      </c>
      <c r="M23" s="639"/>
      <c r="N23" s="147">
        <f t="shared" si="8"/>
        <v>-27.89700000000002</v>
      </c>
      <c r="O23" s="148">
        <f t="shared" si="9"/>
        <v>-17</v>
      </c>
      <c r="P23" s="147">
        <f t="shared" si="10"/>
        <v>3.9609999999999843</v>
      </c>
      <c r="Q23" s="148">
        <f t="shared" si="11"/>
        <v>5</v>
      </c>
    </row>
    <row r="24" spans="1:17" ht="14.4" hidden="1" customHeight="1" outlineLevel="1" x14ac:dyDescent="0.3">
      <c r="A24" s="484" t="s">
        <v>174</v>
      </c>
      <c r="B24" s="120">
        <v>52.893000000000001</v>
      </c>
      <c r="C24" s="113">
        <v>73.567999999999998</v>
      </c>
      <c r="D24" s="113">
        <v>67.552999999999997</v>
      </c>
      <c r="E24" s="467">
        <f t="shared" si="12"/>
        <v>1.2771633297411755</v>
      </c>
      <c r="F24" s="132">
        <f t="shared" si="13"/>
        <v>0.91823890822096566</v>
      </c>
      <c r="G24" s="120">
        <v>46</v>
      </c>
      <c r="H24" s="113">
        <v>58</v>
      </c>
      <c r="I24" s="113">
        <v>54</v>
      </c>
      <c r="J24" s="467">
        <f t="shared" si="14"/>
        <v>1.173913043478261</v>
      </c>
      <c r="K24" s="134">
        <f t="shared" si="15"/>
        <v>0.93103448275862066</v>
      </c>
      <c r="L24" s="638">
        <v>1.0147199999999998</v>
      </c>
      <c r="M24" s="639"/>
      <c r="N24" s="147">
        <f t="shared" si="8"/>
        <v>-6.0150000000000006</v>
      </c>
      <c r="O24" s="148">
        <f t="shared" si="9"/>
        <v>-4</v>
      </c>
      <c r="P24" s="147">
        <f t="shared" si="10"/>
        <v>14.659999999999997</v>
      </c>
      <c r="Q24" s="148">
        <f t="shared" si="11"/>
        <v>8</v>
      </c>
    </row>
    <row r="25" spans="1:17" ht="14.4" hidden="1" customHeight="1" outlineLevel="1" thickBot="1" x14ac:dyDescent="0.35">
      <c r="A25" s="485" t="s">
        <v>209</v>
      </c>
      <c r="B25" s="238">
        <v>21.54</v>
      </c>
      <c r="C25" s="239">
        <v>48.262</v>
      </c>
      <c r="D25" s="239">
        <v>18.989000000000001</v>
      </c>
      <c r="E25" s="468">
        <f t="shared" si="12"/>
        <v>0.88156917363045506</v>
      </c>
      <c r="F25" s="240">
        <f t="shared" si="13"/>
        <v>0.3934565496664042</v>
      </c>
      <c r="G25" s="238">
        <v>12</v>
      </c>
      <c r="H25" s="239">
        <v>24</v>
      </c>
      <c r="I25" s="239">
        <v>23</v>
      </c>
      <c r="J25" s="468">
        <f t="shared" si="14"/>
        <v>1.9166666666666667</v>
      </c>
      <c r="K25" s="242">
        <f t="shared" si="15"/>
        <v>0.95833333333333337</v>
      </c>
      <c r="L25" s="356"/>
      <c r="M25" s="357"/>
      <c r="N25" s="245">
        <f t="shared" si="8"/>
        <v>-29.273</v>
      </c>
      <c r="O25" s="246">
        <f t="shared" si="9"/>
        <v>-1</v>
      </c>
      <c r="P25" s="245">
        <f t="shared" si="10"/>
        <v>-2.5509999999999984</v>
      </c>
      <c r="Q25" s="246">
        <f t="shared" si="11"/>
        <v>11</v>
      </c>
    </row>
    <row r="26" spans="1:17" ht="14.4" customHeight="1" collapsed="1" thickBot="1" x14ac:dyDescent="0.35">
      <c r="A26" s="488" t="s">
        <v>3</v>
      </c>
      <c r="B26" s="149">
        <f>SUM(B18:B25)</f>
        <v>1522.866</v>
      </c>
      <c r="C26" s="150">
        <f>SUM(C18:C25)</f>
        <v>1640.8429999999998</v>
      </c>
      <c r="D26" s="150">
        <f>SUM(D18:D25)</f>
        <v>1553.9659999999999</v>
      </c>
      <c r="E26" s="463">
        <f>IF(OR(D26=0,B26=0),0,D26/B26)</f>
        <v>1.0204220200595455</v>
      </c>
      <c r="F26" s="151">
        <f>IF(OR(D26=0,C26=0),0,D26/C26)</f>
        <v>0.94705343533781117</v>
      </c>
      <c r="G26" s="149">
        <f>SUM(G18:G25)</f>
        <v>1287</v>
      </c>
      <c r="H26" s="150">
        <f>SUM(H18:H25)</f>
        <v>1357</v>
      </c>
      <c r="I26" s="150">
        <f>SUM(I18:I25)</f>
        <v>1311</v>
      </c>
      <c r="J26" s="463">
        <f>IF(OR(I26=0,G26=0),0,I26/G26)</f>
        <v>1.0186480186480187</v>
      </c>
      <c r="K26" s="152">
        <f>IF(OR(I26=0,H26=0),0,I26/H26)</f>
        <v>0.96610169491525422</v>
      </c>
      <c r="L26" s="121"/>
      <c r="M26" s="121"/>
      <c r="N26" s="143">
        <f t="shared" si="8"/>
        <v>-86.876999999999953</v>
      </c>
      <c r="O26" s="153">
        <f t="shared" si="9"/>
        <v>-46</v>
      </c>
      <c r="P26" s="143">
        <f t="shared" si="10"/>
        <v>31.099999999999909</v>
      </c>
      <c r="Q26" s="153">
        <f t="shared" si="11"/>
        <v>24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300</v>
      </c>
      <c r="B29" s="634" t="s">
        <v>71</v>
      </c>
      <c r="C29" s="635"/>
      <c r="D29" s="635"/>
      <c r="E29" s="636"/>
      <c r="F29" s="637"/>
      <c r="G29" s="635" t="s">
        <v>252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298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298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309</v>
      </c>
      <c r="Q30" s="161" t="s">
        <v>310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301</v>
      </c>
      <c r="B42" s="628" t="s">
        <v>71</v>
      </c>
      <c r="C42" s="629"/>
      <c r="D42" s="629"/>
      <c r="E42" s="630"/>
      <c r="F42" s="631"/>
      <c r="G42" s="629" t="s">
        <v>252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298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298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309</v>
      </c>
      <c r="Q43" s="459" t="s">
        <v>310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297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293</v>
      </c>
    </row>
    <row r="56" spans="1:17" ht="14.4" customHeight="1" x14ac:dyDescent="0.25">
      <c r="A56" s="427" t="s">
        <v>294</v>
      </c>
    </row>
    <row r="57" spans="1:17" ht="14.4" customHeight="1" x14ac:dyDescent="0.25">
      <c r="A57" s="426" t="s">
        <v>295</v>
      </c>
    </row>
    <row r="58" spans="1:17" ht="14.4" customHeight="1" x14ac:dyDescent="0.25">
      <c r="A58" s="427" t="s">
        <v>304</v>
      </c>
    </row>
    <row r="59" spans="1:17" ht="14.4" customHeight="1" x14ac:dyDescent="0.25">
      <c r="A59" s="427" t="s">
        <v>305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320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838</v>
      </c>
      <c r="C33" s="199">
        <v>586</v>
      </c>
      <c r="D33" s="84">
        <f>IF(C33="","",C33-B33)</f>
        <v>-252</v>
      </c>
      <c r="E33" s="85">
        <f>IF(C33="","",C33/B33)</f>
        <v>0.69928400954653935</v>
      </c>
      <c r="F33" s="86">
        <v>46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1761</v>
      </c>
      <c r="C34" s="200">
        <v>1319</v>
      </c>
      <c r="D34" s="87">
        <f t="shared" ref="D34:D45" si="0">IF(C34="","",C34-B34)</f>
        <v>-442</v>
      </c>
      <c r="E34" s="88">
        <f t="shared" ref="E34:E45" si="1">IF(C34="","",C34/B34)</f>
        <v>0.74900624645088021</v>
      </c>
      <c r="F34" s="89">
        <v>119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2730</v>
      </c>
      <c r="C35" s="200">
        <v>2078</v>
      </c>
      <c r="D35" s="87">
        <f t="shared" si="0"/>
        <v>-652</v>
      </c>
      <c r="E35" s="88">
        <f t="shared" si="1"/>
        <v>0.76117216117216113</v>
      </c>
      <c r="F35" s="89">
        <v>205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3640</v>
      </c>
      <c r="C36" s="200">
        <v>2822</v>
      </c>
      <c r="D36" s="87">
        <f t="shared" si="0"/>
        <v>-818</v>
      </c>
      <c r="E36" s="88">
        <f t="shared" si="1"/>
        <v>0.7752747252747253</v>
      </c>
      <c r="F36" s="89">
        <v>285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4474</v>
      </c>
      <c r="C37" s="200">
        <v>3460</v>
      </c>
      <c r="D37" s="87">
        <f t="shared" si="0"/>
        <v>-1014</v>
      </c>
      <c r="E37" s="88">
        <f t="shared" si="1"/>
        <v>0.77335717478766208</v>
      </c>
      <c r="F37" s="89">
        <v>361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4981</v>
      </c>
      <c r="C38" s="200">
        <v>3825</v>
      </c>
      <c r="D38" s="87">
        <f t="shared" si="0"/>
        <v>-1156</v>
      </c>
      <c r="E38" s="88">
        <f t="shared" si="1"/>
        <v>0.76791808873720135</v>
      </c>
      <c r="F38" s="89">
        <v>377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5986</v>
      </c>
      <c r="C39" s="200">
        <v>4567</v>
      </c>
      <c r="D39" s="87">
        <f t="shared" si="0"/>
        <v>-1419</v>
      </c>
      <c r="E39" s="88">
        <f t="shared" si="1"/>
        <v>0.76294687604410294</v>
      </c>
      <c r="F39" s="89">
        <v>481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>
        <v>7282</v>
      </c>
      <c r="C40" s="200">
        <v>5651</v>
      </c>
      <c r="D40" s="87">
        <f t="shared" si="0"/>
        <v>-1631</v>
      </c>
      <c r="E40" s="88">
        <f t="shared" si="1"/>
        <v>0.77602307058500408</v>
      </c>
      <c r="F40" s="89">
        <v>699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7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7563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318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6" t="s">
        <v>7244</v>
      </c>
      <c r="B5" s="907"/>
      <c r="C5" s="908"/>
      <c r="D5" s="909"/>
      <c r="E5" s="910"/>
      <c r="F5" s="911"/>
      <c r="G5" s="912"/>
      <c r="H5" s="913">
        <v>2</v>
      </c>
      <c r="I5" s="914">
        <v>44.2</v>
      </c>
      <c r="J5" s="915">
        <v>35.5</v>
      </c>
      <c r="K5" s="916">
        <v>20.34</v>
      </c>
      <c r="L5" s="917">
        <v>11</v>
      </c>
      <c r="M5" s="917">
        <v>87</v>
      </c>
      <c r="N5" s="918">
        <v>29</v>
      </c>
      <c r="O5" s="917" t="s">
        <v>7245</v>
      </c>
      <c r="P5" s="919" t="s">
        <v>7246</v>
      </c>
      <c r="Q5" s="920">
        <f>H5-B5</f>
        <v>2</v>
      </c>
      <c r="R5" s="936">
        <f>I5-C5</f>
        <v>44.2</v>
      </c>
      <c r="S5" s="920">
        <f>H5-E5</f>
        <v>2</v>
      </c>
      <c r="T5" s="936">
        <f>I5-F5</f>
        <v>44.2</v>
      </c>
      <c r="U5" s="946">
        <v>58</v>
      </c>
      <c r="V5" s="907">
        <v>71</v>
      </c>
      <c r="W5" s="907">
        <v>13</v>
      </c>
      <c r="X5" s="947">
        <v>1.2241379310344827</v>
      </c>
      <c r="Y5" s="948">
        <v>13</v>
      </c>
    </row>
    <row r="6" spans="1:25" ht="14.4" customHeight="1" x14ac:dyDescent="0.3">
      <c r="A6" s="904" t="s">
        <v>7247</v>
      </c>
      <c r="B6" s="886">
        <v>1</v>
      </c>
      <c r="C6" s="887">
        <v>12.38</v>
      </c>
      <c r="D6" s="888">
        <v>23</v>
      </c>
      <c r="E6" s="871"/>
      <c r="F6" s="872"/>
      <c r="G6" s="878"/>
      <c r="H6" s="875"/>
      <c r="I6" s="869"/>
      <c r="J6" s="870"/>
      <c r="K6" s="874">
        <v>12.38</v>
      </c>
      <c r="L6" s="875">
        <v>5</v>
      </c>
      <c r="M6" s="875">
        <v>60</v>
      </c>
      <c r="N6" s="876">
        <v>20</v>
      </c>
      <c r="O6" s="875" t="s">
        <v>7245</v>
      </c>
      <c r="P6" s="890" t="s">
        <v>7248</v>
      </c>
      <c r="Q6" s="877">
        <f t="shared" ref="Q6:R69" si="0">H6-B6</f>
        <v>-1</v>
      </c>
      <c r="R6" s="937">
        <f t="shared" si="0"/>
        <v>-12.38</v>
      </c>
      <c r="S6" s="877">
        <f t="shared" ref="S6:S69" si="1">H6-E6</f>
        <v>0</v>
      </c>
      <c r="T6" s="937">
        <f t="shared" ref="T6:T69" si="2">I6-F6</f>
        <v>0</v>
      </c>
      <c r="U6" s="944" t="s">
        <v>571</v>
      </c>
      <c r="V6" s="886" t="s">
        <v>571</v>
      </c>
      <c r="W6" s="886" t="s">
        <v>571</v>
      </c>
      <c r="X6" s="942" t="s">
        <v>571</v>
      </c>
      <c r="Y6" s="940"/>
    </row>
    <row r="7" spans="1:25" ht="14.4" customHeight="1" x14ac:dyDescent="0.3">
      <c r="A7" s="905" t="s">
        <v>7249</v>
      </c>
      <c r="B7" s="501"/>
      <c r="C7" s="892"/>
      <c r="D7" s="891"/>
      <c r="E7" s="893">
        <v>2</v>
      </c>
      <c r="F7" s="894">
        <v>25.68</v>
      </c>
      <c r="G7" s="879">
        <v>21.5</v>
      </c>
      <c r="H7" s="895"/>
      <c r="I7" s="896"/>
      <c r="J7" s="880"/>
      <c r="K7" s="897">
        <v>12.65</v>
      </c>
      <c r="L7" s="895">
        <v>5</v>
      </c>
      <c r="M7" s="895">
        <v>60</v>
      </c>
      <c r="N7" s="898">
        <v>20</v>
      </c>
      <c r="O7" s="895" t="s">
        <v>7245</v>
      </c>
      <c r="P7" s="899" t="s">
        <v>7248</v>
      </c>
      <c r="Q7" s="900">
        <f t="shared" si="0"/>
        <v>0</v>
      </c>
      <c r="R7" s="938">
        <f t="shared" si="0"/>
        <v>0</v>
      </c>
      <c r="S7" s="900">
        <f t="shared" si="1"/>
        <v>-2</v>
      </c>
      <c r="T7" s="938">
        <f t="shared" si="2"/>
        <v>-25.68</v>
      </c>
      <c r="U7" s="945" t="s">
        <v>571</v>
      </c>
      <c r="V7" s="501" t="s">
        <v>571</v>
      </c>
      <c r="W7" s="501" t="s">
        <v>571</v>
      </c>
      <c r="X7" s="943" t="s">
        <v>571</v>
      </c>
      <c r="Y7" s="941"/>
    </row>
    <row r="8" spans="1:25" ht="14.4" customHeight="1" x14ac:dyDescent="0.3">
      <c r="A8" s="904" t="s">
        <v>7250</v>
      </c>
      <c r="B8" s="881">
        <v>1</v>
      </c>
      <c r="C8" s="882">
        <v>4.03</v>
      </c>
      <c r="D8" s="883">
        <v>17</v>
      </c>
      <c r="E8" s="889"/>
      <c r="F8" s="869"/>
      <c r="G8" s="870"/>
      <c r="H8" s="875"/>
      <c r="I8" s="869"/>
      <c r="J8" s="870"/>
      <c r="K8" s="874">
        <v>3.29</v>
      </c>
      <c r="L8" s="875">
        <v>3</v>
      </c>
      <c r="M8" s="875">
        <v>30</v>
      </c>
      <c r="N8" s="876">
        <v>10</v>
      </c>
      <c r="O8" s="875" t="s">
        <v>7245</v>
      </c>
      <c r="P8" s="890" t="s">
        <v>7251</v>
      </c>
      <c r="Q8" s="877">
        <f t="shared" si="0"/>
        <v>-1</v>
      </c>
      <c r="R8" s="937">
        <f t="shared" si="0"/>
        <v>-4.03</v>
      </c>
      <c r="S8" s="877">
        <f t="shared" si="1"/>
        <v>0</v>
      </c>
      <c r="T8" s="937">
        <f t="shared" si="2"/>
        <v>0</v>
      </c>
      <c r="U8" s="944" t="s">
        <v>571</v>
      </c>
      <c r="V8" s="886" t="s">
        <v>571</v>
      </c>
      <c r="W8" s="886" t="s">
        <v>571</v>
      </c>
      <c r="X8" s="942" t="s">
        <v>571</v>
      </c>
      <c r="Y8" s="940"/>
    </row>
    <row r="9" spans="1:25" ht="14.4" customHeight="1" x14ac:dyDescent="0.3">
      <c r="A9" s="904" t="s">
        <v>7252</v>
      </c>
      <c r="B9" s="886">
        <v>5</v>
      </c>
      <c r="C9" s="887">
        <v>2.2400000000000002</v>
      </c>
      <c r="D9" s="888">
        <v>3</v>
      </c>
      <c r="E9" s="871">
        <v>5</v>
      </c>
      <c r="F9" s="872">
        <v>2.25</v>
      </c>
      <c r="G9" s="878">
        <v>2.6</v>
      </c>
      <c r="H9" s="875">
        <v>2</v>
      </c>
      <c r="I9" s="869">
        <v>0.9</v>
      </c>
      <c r="J9" s="870">
        <v>2.5</v>
      </c>
      <c r="K9" s="874">
        <v>0.45</v>
      </c>
      <c r="L9" s="875">
        <v>1</v>
      </c>
      <c r="M9" s="875">
        <v>9</v>
      </c>
      <c r="N9" s="876">
        <v>3</v>
      </c>
      <c r="O9" s="875" t="s">
        <v>7245</v>
      </c>
      <c r="P9" s="890" t="s">
        <v>7253</v>
      </c>
      <c r="Q9" s="877">
        <f t="shared" si="0"/>
        <v>-3</v>
      </c>
      <c r="R9" s="937">
        <f t="shared" si="0"/>
        <v>-1.3400000000000003</v>
      </c>
      <c r="S9" s="877">
        <f t="shared" si="1"/>
        <v>-3</v>
      </c>
      <c r="T9" s="937">
        <f t="shared" si="2"/>
        <v>-1.35</v>
      </c>
      <c r="U9" s="944">
        <v>6</v>
      </c>
      <c r="V9" s="886">
        <v>5</v>
      </c>
      <c r="W9" s="886">
        <v>-1</v>
      </c>
      <c r="X9" s="942">
        <v>0.83333333333333337</v>
      </c>
      <c r="Y9" s="940"/>
    </row>
    <row r="10" spans="1:25" ht="14.4" customHeight="1" x14ac:dyDescent="0.3">
      <c r="A10" s="905" t="s">
        <v>7254</v>
      </c>
      <c r="B10" s="501"/>
      <c r="C10" s="892"/>
      <c r="D10" s="891"/>
      <c r="E10" s="893">
        <v>2</v>
      </c>
      <c r="F10" s="894">
        <v>1.23</v>
      </c>
      <c r="G10" s="879">
        <v>2.5</v>
      </c>
      <c r="H10" s="895"/>
      <c r="I10" s="896"/>
      <c r="J10" s="880"/>
      <c r="K10" s="897">
        <v>0.61</v>
      </c>
      <c r="L10" s="895">
        <v>1</v>
      </c>
      <c r="M10" s="895">
        <v>12</v>
      </c>
      <c r="N10" s="898">
        <v>4</v>
      </c>
      <c r="O10" s="895" t="s">
        <v>7245</v>
      </c>
      <c r="P10" s="899" t="s">
        <v>7255</v>
      </c>
      <c r="Q10" s="900">
        <f t="shared" si="0"/>
        <v>0</v>
      </c>
      <c r="R10" s="938">
        <f t="shared" si="0"/>
        <v>0</v>
      </c>
      <c r="S10" s="900">
        <f t="shared" si="1"/>
        <v>-2</v>
      </c>
      <c r="T10" s="938">
        <f t="shared" si="2"/>
        <v>-1.23</v>
      </c>
      <c r="U10" s="945" t="s">
        <v>571</v>
      </c>
      <c r="V10" s="501" t="s">
        <v>571</v>
      </c>
      <c r="W10" s="501" t="s">
        <v>571</v>
      </c>
      <c r="X10" s="943" t="s">
        <v>571</v>
      </c>
      <c r="Y10" s="941"/>
    </row>
    <row r="11" spans="1:25" ht="14.4" customHeight="1" x14ac:dyDescent="0.3">
      <c r="A11" s="904" t="s">
        <v>7256</v>
      </c>
      <c r="B11" s="886">
        <v>1</v>
      </c>
      <c r="C11" s="887">
        <v>0.24</v>
      </c>
      <c r="D11" s="888">
        <v>3</v>
      </c>
      <c r="E11" s="889"/>
      <c r="F11" s="869"/>
      <c r="G11" s="870"/>
      <c r="H11" s="871"/>
      <c r="I11" s="872"/>
      <c r="J11" s="878"/>
      <c r="K11" s="874">
        <v>0.24</v>
      </c>
      <c r="L11" s="875">
        <v>1</v>
      </c>
      <c r="M11" s="875">
        <v>6</v>
      </c>
      <c r="N11" s="876">
        <v>2</v>
      </c>
      <c r="O11" s="875" t="s">
        <v>7245</v>
      </c>
      <c r="P11" s="890" t="s">
        <v>7257</v>
      </c>
      <c r="Q11" s="877">
        <f t="shared" si="0"/>
        <v>-1</v>
      </c>
      <c r="R11" s="937">
        <f t="shared" si="0"/>
        <v>-0.24</v>
      </c>
      <c r="S11" s="877">
        <f t="shared" si="1"/>
        <v>0</v>
      </c>
      <c r="T11" s="937">
        <f t="shared" si="2"/>
        <v>0</v>
      </c>
      <c r="U11" s="944" t="s">
        <v>571</v>
      </c>
      <c r="V11" s="886" t="s">
        <v>571</v>
      </c>
      <c r="W11" s="886" t="s">
        <v>571</v>
      </c>
      <c r="X11" s="942" t="s">
        <v>571</v>
      </c>
      <c r="Y11" s="940"/>
    </row>
    <row r="12" spans="1:25" ht="14.4" customHeight="1" x14ac:dyDescent="0.3">
      <c r="A12" s="905" t="s">
        <v>7258</v>
      </c>
      <c r="B12" s="501"/>
      <c r="C12" s="892"/>
      <c r="D12" s="891"/>
      <c r="E12" s="901"/>
      <c r="F12" s="896"/>
      <c r="G12" s="880"/>
      <c r="H12" s="893">
        <v>1</v>
      </c>
      <c r="I12" s="894">
        <v>0.35</v>
      </c>
      <c r="J12" s="879">
        <v>2</v>
      </c>
      <c r="K12" s="897">
        <v>0.34</v>
      </c>
      <c r="L12" s="895">
        <v>1</v>
      </c>
      <c r="M12" s="895">
        <v>9</v>
      </c>
      <c r="N12" s="898">
        <v>3</v>
      </c>
      <c r="O12" s="895" t="s">
        <v>7245</v>
      </c>
      <c r="P12" s="899" t="s">
        <v>7259</v>
      </c>
      <c r="Q12" s="900">
        <f t="shared" si="0"/>
        <v>1</v>
      </c>
      <c r="R12" s="938">
        <f t="shared" si="0"/>
        <v>0.35</v>
      </c>
      <c r="S12" s="900">
        <f t="shared" si="1"/>
        <v>1</v>
      </c>
      <c r="T12" s="938">
        <f t="shared" si="2"/>
        <v>0.35</v>
      </c>
      <c r="U12" s="945">
        <v>3</v>
      </c>
      <c r="V12" s="501">
        <v>2</v>
      </c>
      <c r="W12" s="501">
        <v>-1</v>
      </c>
      <c r="X12" s="943">
        <v>0.66666666666666663</v>
      </c>
      <c r="Y12" s="941"/>
    </row>
    <row r="13" spans="1:25" ht="14.4" customHeight="1" x14ac:dyDescent="0.3">
      <c r="A13" s="904" t="s">
        <v>7260</v>
      </c>
      <c r="B13" s="881">
        <v>2</v>
      </c>
      <c r="C13" s="882">
        <v>2.62</v>
      </c>
      <c r="D13" s="883">
        <v>3.5</v>
      </c>
      <c r="E13" s="889"/>
      <c r="F13" s="869"/>
      <c r="G13" s="870"/>
      <c r="H13" s="875">
        <v>1</v>
      </c>
      <c r="I13" s="869">
        <v>1.24</v>
      </c>
      <c r="J13" s="870">
        <v>3</v>
      </c>
      <c r="K13" s="874">
        <v>1.24</v>
      </c>
      <c r="L13" s="875">
        <v>2</v>
      </c>
      <c r="M13" s="875">
        <v>18</v>
      </c>
      <c r="N13" s="876">
        <v>6</v>
      </c>
      <c r="O13" s="875" t="s">
        <v>7245</v>
      </c>
      <c r="P13" s="890" t="s">
        <v>7261</v>
      </c>
      <c r="Q13" s="877">
        <f t="shared" si="0"/>
        <v>-1</v>
      </c>
      <c r="R13" s="937">
        <f t="shared" si="0"/>
        <v>-1.3800000000000001</v>
      </c>
      <c r="S13" s="877">
        <f t="shared" si="1"/>
        <v>1</v>
      </c>
      <c r="T13" s="937">
        <f t="shared" si="2"/>
        <v>1.24</v>
      </c>
      <c r="U13" s="944">
        <v>6</v>
      </c>
      <c r="V13" s="886">
        <v>3</v>
      </c>
      <c r="W13" s="886">
        <v>-3</v>
      </c>
      <c r="X13" s="942">
        <v>0.5</v>
      </c>
      <c r="Y13" s="940"/>
    </row>
    <row r="14" spans="1:25" ht="14.4" customHeight="1" x14ac:dyDescent="0.3">
      <c r="A14" s="905" t="s">
        <v>7262</v>
      </c>
      <c r="B14" s="902">
        <v>1</v>
      </c>
      <c r="C14" s="903">
        <v>2.5</v>
      </c>
      <c r="D14" s="884">
        <v>5</v>
      </c>
      <c r="E14" s="901"/>
      <c r="F14" s="896"/>
      <c r="G14" s="880"/>
      <c r="H14" s="895"/>
      <c r="I14" s="896"/>
      <c r="J14" s="880"/>
      <c r="K14" s="897">
        <v>2.5</v>
      </c>
      <c r="L14" s="895">
        <v>4</v>
      </c>
      <c r="M14" s="895">
        <v>36</v>
      </c>
      <c r="N14" s="898">
        <v>12</v>
      </c>
      <c r="O14" s="895" t="s">
        <v>7245</v>
      </c>
      <c r="P14" s="899" t="s">
        <v>7263</v>
      </c>
      <c r="Q14" s="900">
        <f t="shared" si="0"/>
        <v>-1</v>
      </c>
      <c r="R14" s="938">
        <f t="shared" si="0"/>
        <v>-2.5</v>
      </c>
      <c r="S14" s="900">
        <f t="shared" si="1"/>
        <v>0</v>
      </c>
      <c r="T14" s="938">
        <f t="shared" si="2"/>
        <v>0</v>
      </c>
      <c r="U14" s="945" t="s">
        <v>571</v>
      </c>
      <c r="V14" s="501" t="s">
        <v>571</v>
      </c>
      <c r="W14" s="501" t="s">
        <v>571</v>
      </c>
      <c r="X14" s="943" t="s">
        <v>571</v>
      </c>
      <c r="Y14" s="941"/>
    </row>
    <row r="15" spans="1:25" ht="14.4" customHeight="1" x14ac:dyDescent="0.3">
      <c r="A15" s="904" t="s">
        <v>7264</v>
      </c>
      <c r="B15" s="881">
        <v>1</v>
      </c>
      <c r="C15" s="882">
        <v>0.31</v>
      </c>
      <c r="D15" s="883">
        <v>1</v>
      </c>
      <c r="E15" s="889"/>
      <c r="F15" s="869"/>
      <c r="G15" s="870"/>
      <c r="H15" s="875"/>
      <c r="I15" s="869"/>
      <c r="J15" s="870"/>
      <c r="K15" s="874">
        <v>0.62</v>
      </c>
      <c r="L15" s="875">
        <v>2</v>
      </c>
      <c r="M15" s="875">
        <v>18</v>
      </c>
      <c r="N15" s="876">
        <v>6</v>
      </c>
      <c r="O15" s="875" t="s">
        <v>7245</v>
      </c>
      <c r="P15" s="890" t="s">
        <v>7265</v>
      </c>
      <c r="Q15" s="877">
        <f t="shared" si="0"/>
        <v>-1</v>
      </c>
      <c r="R15" s="937">
        <f t="shared" si="0"/>
        <v>-0.31</v>
      </c>
      <c r="S15" s="877">
        <f t="shared" si="1"/>
        <v>0</v>
      </c>
      <c r="T15" s="937">
        <f t="shared" si="2"/>
        <v>0</v>
      </c>
      <c r="U15" s="944" t="s">
        <v>571</v>
      </c>
      <c r="V15" s="886" t="s">
        <v>571</v>
      </c>
      <c r="W15" s="886" t="s">
        <v>571</v>
      </c>
      <c r="X15" s="942" t="s">
        <v>571</v>
      </c>
      <c r="Y15" s="940"/>
    </row>
    <row r="16" spans="1:25" ht="14.4" customHeight="1" x14ac:dyDescent="0.3">
      <c r="A16" s="904" t="s">
        <v>7266</v>
      </c>
      <c r="B16" s="881">
        <v>3</v>
      </c>
      <c r="C16" s="882">
        <v>1.49</v>
      </c>
      <c r="D16" s="883">
        <v>3.7</v>
      </c>
      <c r="E16" s="889"/>
      <c r="F16" s="869"/>
      <c r="G16" s="870"/>
      <c r="H16" s="875"/>
      <c r="I16" s="869"/>
      <c r="J16" s="870"/>
      <c r="K16" s="874">
        <v>0.5</v>
      </c>
      <c r="L16" s="875">
        <v>2</v>
      </c>
      <c r="M16" s="875">
        <v>18</v>
      </c>
      <c r="N16" s="876">
        <v>6</v>
      </c>
      <c r="O16" s="875" t="s">
        <v>7245</v>
      </c>
      <c r="P16" s="890" t="s">
        <v>7267</v>
      </c>
      <c r="Q16" s="877">
        <f t="shared" si="0"/>
        <v>-3</v>
      </c>
      <c r="R16" s="937">
        <f t="shared" si="0"/>
        <v>-1.49</v>
      </c>
      <c r="S16" s="877">
        <f t="shared" si="1"/>
        <v>0</v>
      </c>
      <c r="T16" s="937">
        <f t="shared" si="2"/>
        <v>0</v>
      </c>
      <c r="U16" s="944" t="s">
        <v>571</v>
      </c>
      <c r="V16" s="886" t="s">
        <v>571</v>
      </c>
      <c r="W16" s="886" t="s">
        <v>571</v>
      </c>
      <c r="X16" s="942" t="s">
        <v>571</v>
      </c>
      <c r="Y16" s="940"/>
    </row>
    <row r="17" spans="1:25" ht="14.4" customHeight="1" x14ac:dyDescent="0.3">
      <c r="A17" s="904" t="s">
        <v>7268</v>
      </c>
      <c r="B17" s="886"/>
      <c r="C17" s="887"/>
      <c r="D17" s="888"/>
      <c r="E17" s="871">
        <v>1</v>
      </c>
      <c r="F17" s="872">
        <v>1.24</v>
      </c>
      <c r="G17" s="878">
        <v>4</v>
      </c>
      <c r="H17" s="875"/>
      <c r="I17" s="869"/>
      <c r="J17" s="870"/>
      <c r="K17" s="874">
        <v>1.24</v>
      </c>
      <c r="L17" s="875">
        <v>3</v>
      </c>
      <c r="M17" s="875">
        <v>24</v>
      </c>
      <c r="N17" s="876">
        <v>8</v>
      </c>
      <c r="O17" s="875" t="s">
        <v>7245</v>
      </c>
      <c r="P17" s="890" t="s">
        <v>7269</v>
      </c>
      <c r="Q17" s="877">
        <f t="shared" si="0"/>
        <v>0</v>
      </c>
      <c r="R17" s="937">
        <f t="shared" si="0"/>
        <v>0</v>
      </c>
      <c r="S17" s="877">
        <f t="shared" si="1"/>
        <v>-1</v>
      </c>
      <c r="T17" s="937">
        <f t="shared" si="2"/>
        <v>-1.24</v>
      </c>
      <c r="U17" s="944" t="s">
        <v>571</v>
      </c>
      <c r="V17" s="886" t="s">
        <v>571</v>
      </c>
      <c r="W17" s="886" t="s">
        <v>571</v>
      </c>
      <c r="X17" s="942" t="s">
        <v>571</v>
      </c>
      <c r="Y17" s="940"/>
    </row>
    <row r="18" spans="1:25" ht="14.4" customHeight="1" x14ac:dyDescent="0.3">
      <c r="A18" s="904" t="s">
        <v>7270</v>
      </c>
      <c r="B18" s="886"/>
      <c r="C18" s="887"/>
      <c r="D18" s="888"/>
      <c r="E18" s="871">
        <v>1</v>
      </c>
      <c r="F18" s="872">
        <v>0.41</v>
      </c>
      <c r="G18" s="878">
        <v>9</v>
      </c>
      <c r="H18" s="875"/>
      <c r="I18" s="869"/>
      <c r="J18" s="870"/>
      <c r="K18" s="874">
        <v>0.41</v>
      </c>
      <c r="L18" s="875">
        <v>1</v>
      </c>
      <c r="M18" s="875">
        <v>12</v>
      </c>
      <c r="N18" s="876">
        <v>4</v>
      </c>
      <c r="O18" s="875" t="s">
        <v>7245</v>
      </c>
      <c r="P18" s="890" t="s">
        <v>7271</v>
      </c>
      <c r="Q18" s="877">
        <f t="shared" si="0"/>
        <v>0</v>
      </c>
      <c r="R18" s="937">
        <f t="shared" si="0"/>
        <v>0</v>
      </c>
      <c r="S18" s="877">
        <f t="shared" si="1"/>
        <v>-1</v>
      </c>
      <c r="T18" s="937">
        <f t="shared" si="2"/>
        <v>-0.41</v>
      </c>
      <c r="U18" s="944" t="s">
        <v>571</v>
      </c>
      <c r="V18" s="886" t="s">
        <v>571</v>
      </c>
      <c r="W18" s="886" t="s">
        <v>571</v>
      </c>
      <c r="X18" s="942" t="s">
        <v>571</v>
      </c>
      <c r="Y18" s="940"/>
    </row>
    <row r="19" spans="1:25" ht="14.4" customHeight="1" x14ac:dyDescent="0.3">
      <c r="A19" s="904" t="s">
        <v>7272</v>
      </c>
      <c r="B19" s="886">
        <v>8</v>
      </c>
      <c r="C19" s="887">
        <v>5.4</v>
      </c>
      <c r="D19" s="888">
        <v>3.5</v>
      </c>
      <c r="E19" s="871">
        <v>9</v>
      </c>
      <c r="F19" s="872">
        <v>6.07</v>
      </c>
      <c r="G19" s="878">
        <v>3.3</v>
      </c>
      <c r="H19" s="875">
        <v>2</v>
      </c>
      <c r="I19" s="869">
        <v>1.35</v>
      </c>
      <c r="J19" s="870">
        <v>2.5</v>
      </c>
      <c r="K19" s="874">
        <v>0.67</v>
      </c>
      <c r="L19" s="875">
        <v>2</v>
      </c>
      <c r="M19" s="875">
        <v>18</v>
      </c>
      <c r="N19" s="876">
        <v>6</v>
      </c>
      <c r="O19" s="875" t="s">
        <v>7245</v>
      </c>
      <c r="P19" s="890" t="s">
        <v>7273</v>
      </c>
      <c r="Q19" s="877">
        <f t="shared" si="0"/>
        <v>-6</v>
      </c>
      <c r="R19" s="937">
        <f t="shared" si="0"/>
        <v>-4.0500000000000007</v>
      </c>
      <c r="S19" s="877">
        <f t="shared" si="1"/>
        <v>-7</v>
      </c>
      <c r="T19" s="937">
        <f t="shared" si="2"/>
        <v>-4.7200000000000006</v>
      </c>
      <c r="U19" s="944">
        <v>12</v>
      </c>
      <c r="V19" s="886">
        <v>5</v>
      </c>
      <c r="W19" s="886">
        <v>-7</v>
      </c>
      <c r="X19" s="942">
        <v>0.41666666666666669</v>
      </c>
      <c r="Y19" s="940"/>
    </row>
    <row r="20" spans="1:25" ht="14.4" customHeight="1" x14ac:dyDescent="0.3">
      <c r="A20" s="905" t="s">
        <v>7274</v>
      </c>
      <c r="B20" s="501">
        <v>4</v>
      </c>
      <c r="C20" s="892">
        <v>4.46</v>
      </c>
      <c r="D20" s="891">
        <v>5.5</v>
      </c>
      <c r="E20" s="893">
        <v>5</v>
      </c>
      <c r="F20" s="894">
        <v>5.58</v>
      </c>
      <c r="G20" s="879">
        <v>3.6</v>
      </c>
      <c r="H20" s="895">
        <v>1</v>
      </c>
      <c r="I20" s="896">
        <v>1.1200000000000001</v>
      </c>
      <c r="J20" s="880">
        <v>5</v>
      </c>
      <c r="K20" s="897">
        <v>1.1200000000000001</v>
      </c>
      <c r="L20" s="895">
        <v>3</v>
      </c>
      <c r="M20" s="895">
        <v>27</v>
      </c>
      <c r="N20" s="898">
        <v>9</v>
      </c>
      <c r="O20" s="895" t="s">
        <v>7245</v>
      </c>
      <c r="P20" s="899" t="s">
        <v>7275</v>
      </c>
      <c r="Q20" s="900">
        <f t="shared" si="0"/>
        <v>-3</v>
      </c>
      <c r="R20" s="938">
        <f t="shared" si="0"/>
        <v>-3.34</v>
      </c>
      <c r="S20" s="900">
        <f t="shared" si="1"/>
        <v>-4</v>
      </c>
      <c r="T20" s="938">
        <f t="shared" si="2"/>
        <v>-4.46</v>
      </c>
      <c r="U20" s="945">
        <v>9</v>
      </c>
      <c r="V20" s="501">
        <v>5</v>
      </c>
      <c r="W20" s="501">
        <v>-4</v>
      </c>
      <c r="X20" s="943">
        <v>0.55555555555555558</v>
      </c>
      <c r="Y20" s="941"/>
    </row>
    <row r="21" spans="1:25" ht="14.4" customHeight="1" x14ac:dyDescent="0.3">
      <c r="A21" s="905" t="s">
        <v>7276</v>
      </c>
      <c r="B21" s="501"/>
      <c r="C21" s="892"/>
      <c r="D21" s="891"/>
      <c r="E21" s="893"/>
      <c r="F21" s="894"/>
      <c r="G21" s="879"/>
      <c r="H21" s="895">
        <v>1</v>
      </c>
      <c r="I21" s="896">
        <v>2.38</v>
      </c>
      <c r="J21" s="880">
        <v>4</v>
      </c>
      <c r="K21" s="897">
        <v>2.38</v>
      </c>
      <c r="L21" s="895">
        <v>3</v>
      </c>
      <c r="M21" s="895">
        <v>30</v>
      </c>
      <c r="N21" s="898">
        <v>10</v>
      </c>
      <c r="O21" s="895" t="s">
        <v>7245</v>
      </c>
      <c r="P21" s="899" t="s">
        <v>7277</v>
      </c>
      <c r="Q21" s="900">
        <f t="shared" si="0"/>
        <v>1</v>
      </c>
      <c r="R21" s="938">
        <f t="shared" si="0"/>
        <v>2.38</v>
      </c>
      <c r="S21" s="900">
        <f t="shared" si="1"/>
        <v>1</v>
      </c>
      <c r="T21" s="938">
        <f t="shared" si="2"/>
        <v>2.38</v>
      </c>
      <c r="U21" s="945">
        <v>10</v>
      </c>
      <c r="V21" s="501">
        <v>4</v>
      </c>
      <c r="W21" s="501">
        <v>-6</v>
      </c>
      <c r="X21" s="943">
        <v>0.4</v>
      </c>
      <c r="Y21" s="941"/>
    </row>
    <row r="22" spans="1:25" ht="14.4" customHeight="1" x14ac:dyDescent="0.3">
      <c r="A22" s="904" t="s">
        <v>7278</v>
      </c>
      <c r="B22" s="881">
        <v>94</v>
      </c>
      <c r="C22" s="882">
        <v>21.28</v>
      </c>
      <c r="D22" s="883">
        <v>2.5</v>
      </c>
      <c r="E22" s="889">
        <v>67</v>
      </c>
      <c r="F22" s="869">
        <v>15.14</v>
      </c>
      <c r="G22" s="870">
        <v>2.6</v>
      </c>
      <c r="H22" s="875">
        <v>74</v>
      </c>
      <c r="I22" s="869">
        <v>16.829999999999998</v>
      </c>
      <c r="J22" s="870">
        <v>2.5</v>
      </c>
      <c r="K22" s="874">
        <v>0.22</v>
      </c>
      <c r="L22" s="875">
        <v>1</v>
      </c>
      <c r="M22" s="875">
        <v>9</v>
      </c>
      <c r="N22" s="876">
        <v>3</v>
      </c>
      <c r="O22" s="875" t="s">
        <v>7245</v>
      </c>
      <c r="P22" s="890" t="s">
        <v>7279</v>
      </c>
      <c r="Q22" s="877">
        <f t="shared" si="0"/>
        <v>-20</v>
      </c>
      <c r="R22" s="937">
        <f t="shared" si="0"/>
        <v>-4.4500000000000028</v>
      </c>
      <c r="S22" s="877">
        <f t="shared" si="1"/>
        <v>7</v>
      </c>
      <c r="T22" s="937">
        <f t="shared" si="2"/>
        <v>1.6899999999999977</v>
      </c>
      <c r="U22" s="944">
        <v>222</v>
      </c>
      <c r="V22" s="886">
        <v>185</v>
      </c>
      <c r="W22" s="886">
        <v>-37</v>
      </c>
      <c r="X22" s="942">
        <v>0.83333333333333337</v>
      </c>
      <c r="Y22" s="940"/>
    </row>
    <row r="23" spans="1:25" ht="14.4" customHeight="1" x14ac:dyDescent="0.3">
      <c r="A23" s="905" t="s">
        <v>7280</v>
      </c>
      <c r="B23" s="902">
        <v>22</v>
      </c>
      <c r="C23" s="903">
        <v>5.66</v>
      </c>
      <c r="D23" s="884">
        <v>2.5</v>
      </c>
      <c r="E23" s="901">
        <v>25</v>
      </c>
      <c r="F23" s="896">
        <v>6.54</v>
      </c>
      <c r="G23" s="880">
        <v>3.1</v>
      </c>
      <c r="H23" s="895">
        <v>8</v>
      </c>
      <c r="I23" s="896">
        <v>2.0699999999999998</v>
      </c>
      <c r="J23" s="880">
        <v>2.5</v>
      </c>
      <c r="K23" s="897">
        <v>0.25</v>
      </c>
      <c r="L23" s="895">
        <v>1</v>
      </c>
      <c r="M23" s="895">
        <v>9</v>
      </c>
      <c r="N23" s="898">
        <v>3</v>
      </c>
      <c r="O23" s="895" t="s">
        <v>7245</v>
      </c>
      <c r="P23" s="899" t="s">
        <v>7281</v>
      </c>
      <c r="Q23" s="900">
        <f t="shared" si="0"/>
        <v>-14</v>
      </c>
      <c r="R23" s="938">
        <f t="shared" si="0"/>
        <v>-3.5900000000000003</v>
      </c>
      <c r="S23" s="900">
        <f t="shared" si="1"/>
        <v>-17</v>
      </c>
      <c r="T23" s="938">
        <f t="shared" si="2"/>
        <v>-4.4700000000000006</v>
      </c>
      <c r="U23" s="945">
        <v>24</v>
      </c>
      <c r="V23" s="501">
        <v>20</v>
      </c>
      <c r="W23" s="501">
        <v>-4</v>
      </c>
      <c r="X23" s="943">
        <v>0.83333333333333337</v>
      </c>
      <c r="Y23" s="941">
        <v>1</v>
      </c>
    </row>
    <row r="24" spans="1:25" ht="14.4" customHeight="1" x14ac:dyDescent="0.3">
      <c r="A24" s="905" t="s">
        <v>7282</v>
      </c>
      <c r="B24" s="902"/>
      <c r="C24" s="903"/>
      <c r="D24" s="884"/>
      <c r="E24" s="901">
        <v>1</v>
      </c>
      <c r="F24" s="896">
        <v>0.48</v>
      </c>
      <c r="G24" s="880">
        <v>6</v>
      </c>
      <c r="H24" s="895">
        <v>1</v>
      </c>
      <c r="I24" s="896">
        <v>0.48</v>
      </c>
      <c r="J24" s="880">
        <v>2</v>
      </c>
      <c r="K24" s="897">
        <v>0.48</v>
      </c>
      <c r="L24" s="895">
        <v>2</v>
      </c>
      <c r="M24" s="895">
        <v>15</v>
      </c>
      <c r="N24" s="898">
        <v>5</v>
      </c>
      <c r="O24" s="895" t="s">
        <v>7245</v>
      </c>
      <c r="P24" s="899" t="s">
        <v>7283</v>
      </c>
      <c r="Q24" s="900">
        <f t="shared" si="0"/>
        <v>1</v>
      </c>
      <c r="R24" s="938">
        <f t="shared" si="0"/>
        <v>0.48</v>
      </c>
      <c r="S24" s="900">
        <f t="shared" si="1"/>
        <v>0</v>
      </c>
      <c r="T24" s="938">
        <f t="shared" si="2"/>
        <v>0</v>
      </c>
      <c r="U24" s="945">
        <v>5</v>
      </c>
      <c r="V24" s="501">
        <v>2</v>
      </c>
      <c r="W24" s="501">
        <v>-3</v>
      </c>
      <c r="X24" s="943">
        <v>0.4</v>
      </c>
      <c r="Y24" s="941"/>
    </row>
    <row r="25" spans="1:25" ht="14.4" customHeight="1" x14ac:dyDescent="0.3">
      <c r="A25" s="904" t="s">
        <v>7284</v>
      </c>
      <c r="B25" s="881">
        <v>1</v>
      </c>
      <c r="C25" s="882">
        <v>1.1399999999999999</v>
      </c>
      <c r="D25" s="883">
        <v>4</v>
      </c>
      <c r="E25" s="889"/>
      <c r="F25" s="869"/>
      <c r="G25" s="870"/>
      <c r="H25" s="875">
        <v>1</v>
      </c>
      <c r="I25" s="869">
        <v>1.1399999999999999</v>
      </c>
      <c r="J25" s="870">
        <v>3</v>
      </c>
      <c r="K25" s="874">
        <v>1.1399999999999999</v>
      </c>
      <c r="L25" s="875">
        <v>2</v>
      </c>
      <c r="M25" s="875">
        <v>21</v>
      </c>
      <c r="N25" s="876">
        <v>7</v>
      </c>
      <c r="O25" s="875" t="s">
        <v>7245</v>
      </c>
      <c r="P25" s="890" t="s">
        <v>7285</v>
      </c>
      <c r="Q25" s="877">
        <f t="shared" si="0"/>
        <v>0</v>
      </c>
      <c r="R25" s="937">
        <f t="shared" si="0"/>
        <v>0</v>
      </c>
      <c r="S25" s="877">
        <f t="shared" si="1"/>
        <v>1</v>
      </c>
      <c r="T25" s="937">
        <f t="shared" si="2"/>
        <v>1.1399999999999999</v>
      </c>
      <c r="U25" s="944">
        <v>7</v>
      </c>
      <c r="V25" s="886">
        <v>3</v>
      </c>
      <c r="W25" s="886">
        <v>-4</v>
      </c>
      <c r="X25" s="942">
        <v>0.42857142857142855</v>
      </c>
      <c r="Y25" s="940"/>
    </row>
    <row r="26" spans="1:25" ht="14.4" customHeight="1" x14ac:dyDescent="0.3">
      <c r="A26" s="905" t="s">
        <v>7286</v>
      </c>
      <c r="B26" s="902">
        <v>1</v>
      </c>
      <c r="C26" s="903">
        <v>2.1800000000000002</v>
      </c>
      <c r="D26" s="884">
        <v>7</v>
      </c>
      <c r="E26" s="901"/>
      <c r="F26" s="896"/>
      <c r="G26" s="880"/>
      <c r="H26" s="895"/>
      <c r="I26" s="896"/>
      <c r="J26" s="880"/>
      <c r="K26" s="897">
        <v>2.1800000000000002</v>
      </c>
      <c r="L26" s="895">
        <v>3</v>
      </c>
      <c r="M26" s="895">
        <v>30</v>
      </c>
      <c r="N26" s="898">
        <v>10</v>
      </c>
      <c r="O26" s="895" t="s">
        <v>7245</v>
      </c>
      <c r="P26" s="899" t="s">
        <v>7287</v>
      </c>
      <c r="Q26" s="900">
        <f t="shared" si="0"/>
        <v>-1</v>
      </c>
      <c r="R26" s="938">
        <f t="shared" si="0"/>
        <v>-2.1800000000000002</v>
      </c>
      <c r="S26" s="900">
        <f t="shared" si="1"/>
        <v>0</v>
      </c>
      <c r="T26" s="938">
        <f t="shared" si="2"/>
        <v>0</v>
      </c>
      <c r="U26" s="945" t="s">
        <v>571</v>
      </c>
      <c r="V26" s="501" t="s">
        <v>571</v>
      </c>
      <c r="W26" s="501" t="s">
        <v>571</v>
      </c>
      <c r="X26" s="943" t="s">
        <v>571</v>
      </c>
      <c r="Y26" s="941"/>
    </row>
    <row r="27" spans="1:25" ht="14.4" customHeight="1" x14ac:dyDescent="0.3">
      <c r="A27" s="904" t="s">
        <v>7288</v>
      </c>
      <c r="B27" s="886"/>
      <c r="C27" s="887"/>
      <c r="D27" s="888"/>
      <c r="E27" s="889"/>
      <c r="F27" s="869"/>
      <c r="G27" s="870"/>
      <c r="H27" s="871">
        <v>1</v>
      </c>
      <c r="I27" s="872">
        <v>0.46</v>
      </c>
      <c r="J27" s="878">
        <v>3</v>
      </c>
      <c r="K27" s="874">
        <v>0.46</v>
      </c>
      <c r="L27" s="875">
        <v>1</v>
      </c>
      <c r="M27" s="875">
        <v>9</v>
      </c>
      <c r="N27" s="876">
        <v>3</v>
      </c>
      <c r="O27" s="875" t="s">
        <v>7245</v>
      </c>
      <c r="P27" s="890" t="s">
        <v>7289</v>
      </c>
      <c r="Q27" s="877">
        <f t="shared" si="0"/>
        <v>1</v>
      </c>
      <c r="R27" s="937">
        <f t="shared" si="0"/>
        <v>0.46</v>
      </c>
      <c r="S27" s="877">
        <f t="shared" si="1"/>
        <v>1</v>
      </c>
      <c r="T27" s="937">
        <f t="shared" si="2"/>
        <v>0.46</v>
      </c>
      <c r="U27" s="944">
        <v>3</v>
      </c>
      <c r="V27" s="886">
        <v>3</v>
      </c>
      <c r="W27" s="886">
        <v>0</v>
      </c>
      <c r="X27" s="942">
        <v>1</v>
      </c>
      <c r="Y27" s="940"/>
    </row>
    <row r="28" spans="1:25" ht="14.4" customHeight="1" x14ac:dyDescent="0.3">
      <c r="A28" s="904" t="s">
        <v>7290</v>
      </c>
      <c r="B28" s="886">
        <v>2</v>
      </c>
      <c r="C28" s="887">
        <v>0.68</v>
      </c>
      <c r="D28" s="888">
        <v>2.5</v>
      </c>
      <c r="E28" s="871">
        <v>1</v>
      </c>
      <c r="F28" s="872">
        <v>0.34</v>
      </c>
      <c r="G28" s="878">
        <v>1</v>
      </c>
      <c r="H28" s="875">
        <v>1</v>
      </c>
      <c r="I28" s="869">
        <v>0.34</v>
      </c>
      <c r="J28" s="870">
        <v>2</v>
      </c>
      <c r="K28" s="874">
        <v>0.34</v>
      </c>
      <c r="L28" s="875">
        <v>1</v>
      </c>
      <c r="M28" s="875">
        <v>12</v>
      </c>
      <c r="N28" s="876">
        <v>4</v>
      </c>
      <c r="O28" s="875" t="s">
        <v>7245</v>
      </c>
      <c r="P28" s="890" t="s">
        <v>7291</v>
      </c>
      <c r="Q28" s="877">
        <f t="shared" si="0"/>
        <v>-1</v>
      </c>
      <c r="R28" s="937">
        <f t="shared" si="0"/>
        <v>-0.34</v>
      </c>
      <c r="S28" s="877">
        <f t="shared" si="1"/>
        <v>0</v>
      </c>
      <c r="T28" s="937">
        <f t="shared" si="2"/>
        <v>0</v>
      </c>
      <c r="U28" s="944">
        <v>4</v>
      </c>
      <c r="V28" s="886">
        <v>2</v>
      </c>
      <c r="W28" s="886">
        <v>-2</v>
      </c>
      <c r="X28" s="942">
        <v>0.5</v>
      </c>
      <c r="Y28" s="940"/>
    </row>
    <row r="29" spans="1:25" ht="14.4" customHeight="1" x14ac:dyDescent="0.3">
      <c r="A29" s="905" t="s">
        <v>7292</v>
      </c>
      <c r="B29" s="501">
        <v>1</v>
      </c>
      <c r="C29" s="892">
        <v>0.5</v>
      </c>
      <c r="D29" s="891">
        <v>13</v>
      </c>
      <c r="E29" s="893">
        <v>2</v>
      </c>
      <c r="F29" s="894">
        <v>0.82</v>
      </c>
      <c r="G29" s="879">
        <v>3.5</v>
      </c>
      <c r="H29" s="895">
        <v>1</v>
      </c>
      <c r="I29" s="896">
        <v>0.41</v>
      </c>
      <c r="J29" s="885">
        <v>5</v>
      </c>
      <c r="K29" s="897">
        <v>0.41</v>
      </c>
      <c r="L29" s="895">
        <v>1</v>
      </c>
      <c r="M29" s="895">
        <v>12</v>
      </c>
      <c r="N29" s="898">
        <v>4</v>
      </c>
      <c r="O29" s="895" t="s">
        <v>7245</v>
      </c>
      <c r="P29" s="899" t="s">
        <v>7293</v>
      </c>
      <c r="Q29" s="900">
        <f t="shared" si="0"/>
        <v>0</v>
      </c>
      <c r="R29" s="938">
        <f t="shared" si="0"/>
        <v>-9.0000000000000024E-2</v>
      </c>
      <c r="S29" s="900">
        <f t="shared" si="1"/>
        <v>-1</v>
      </c>
      <c r="T29" s="938">
        <f t="shared" si="2"/>
        <v>-0.41</v>
      </c>
      <c r="U29" s="945">
        <v>4</v>
      </c>
      <c r="V29" s="501">
        <v>5</v>
      </c>
      <c r="W29" s="501">
        <v>1</v>
      </c>
      <c r="X29" s="943">
        <v>1.25</v>
      </c>
      <c r="Y29" s="941">
        <v>1</v>
      </c>
    </row>
    <row r="30" spans="1:25" ht="14.4" customHeight="1" x14ac:dyDescent="0.3">
      <c r="A30" s="904" t="s">
        <v>7294</v>
      </c>
      <c r="B30" s="886">
        <v>2</v>
      </c>
      <c r="C30" s="887">
        <v>5.91</v>
      </c>
      <c r="D30" s="888">
        <v>3.5</v>
      </c>
      <c r="E30" s="889"/>
      <c r="F30" s="869"/>
      <c r="G30" s="870"/>
      <c r="H30" s="871">
        <v>7</v>
      </c>
      <c r="I30" s="872">
        <v>20.67</v>
      </c>
      <c r="J30" s="878">
        <v>3</v>
      </c>
      <c r="K30" s="874">
        <v>2.95</v>
      </c>
      <c r="L30" s="875">
        <v>2</v>
      </c>
      <c r="M30" s="875">
        <v>18</v>
      </c>
      <c r="N30" s="876">
        <v>6</v>
      </c>
      <c r="O30" s="875" t="s">
        <v>7245</v>
      </c>
      <c r="P30" s="890" t="s">
        <v>7295</v>
      </c>
      <c r="Q30" s="877">
        <f t="shared" si="0"/>
        <v>5</v>
      </c>
      <c r="R30" s="937">
        <f t="shared" si="0"/>
        <v>14.760000000000002</v>
      </c>
      <c r="S30" s="877">
        <f t="shared" si="1"/>
        <v>7</v>
      </c>
      <c r="T30" s="937">
        <f t="shared" si="2"/>
        <v>20.67</v>
      </c>
      <c r="U30" s="944">
        <v>42</v>
      </c>
      <c r="V30" s="886">
        <v>21</v>
      </c>
      <c r="W30" s="886">
        <v>-21</v>
      </c>
      <c r="X30" s="942">
        <v>0.5</v>
      </c>
      <c r="Y30" s="940"/>
    </row>
    <row r="31" spans="1:25" ht="14.4" customHeight="1" x14ac:dyDescent="0.3">
      <c r="A31" s="905" t="s">
        <v>7296</v>
      </c>
      <c r="B31" s="501"/>
      <c r="C31" s="892"/>
      <c r="D31" s="891"/>
      <c r="E31" s="901">
        <v>1</v>
      </c>
      <c r="F31" s="896">
        <v>3.12</v>
      </c>
      <c r="G31" s="880">
        <v>6</v>
      </c>
      <c r="H31" s="893">
        <v>3</v>
      </c>
      <c r="I31" s="894">
        <v>9.3000000000000007</v>
      </c>
      <c r="J31" s="879">
        <v>4</v>
      </c>
      <c r="K31" s="897">
        <v>3.1</v>
      </c>
      <c r="L31" s="895">
        <v>3</v>
      </c>
      <c r="M31" s="895">
        <v>24</v>
      </c>
      <c r="N31" s="898">
        <v>8</v>
      </c>
      <c r="O31" s="895" t="s">
        <v>7245</v>
      </c>
      <c r="P31" s="899" t="s">
        <v>7295</v>
      </c>
      <c r="Q31" s="900">
        <f t="shared" si="0"/>
        <v>3</v>
      </c>
      <c r="R31" s="938">
        <f t="shared" si="0"/>
        <v>9.3000000000000007</v>
      </c>
      <c r="S31" s="900">
        <f t="shared" si="1"/>
        <v>2</v>
      </c>
      <c r="T31" s="938">
        <f t="shared" si="2"/>
        <v>6.1800000000000006</v>
      </c>
      <c r="U31" s="945">
        <v>24</v>
      </c>
      <c r="V31" s="501">
        <v>12</v>
      </c>
      <c r="W31" s="501">
        <v>-12</v>
      </c>
      <c r="X31" s="943">
        <v>0.5</v>
      </c>
      <c r="Y31" s="941"/>
    </row>
    <row r="32" spans="1:25" ht="14.4" customHeight="1" x14ac:dyDescent="0.3">
      <c r="A32" s="904" t="s">
        <v>7297</v>
      </c>
      <c r="B32" s="886"/>
      <c r="C32" s="887"/>
      <c r="D32" s="888"/>
      <c r="E32" s="889">
        <v>1</v>
      </c>
      <c r="F32" s="869">
        <v>1</v>
      </c>
      <c r="G32" s="870">
        <v>3</v>
      </c>
      <c r="H32" s="871">
        <v>2</v>
      </c>
      <c r="I32" s="872">
        <v>2.0099999999999998</v>
      </c>
      <c r="J32" s="878">
        <v>2.5</v>
      </c>
      <c r="K32" s="874">
        <v>1</v>
      </c>
      <c r="L32" s="875">
        <v>1</v>
      </c>
      <c r="M32" s="875">
        <v>12</v>
      </c>
      <c r="N32" s="876">
        <v>4</v>
      </c>
      <c r="O32" s="875" t="s">
        <v>7245</v>
      </c>
      <c r="P32" s="890" t="s">
        <v>7298</v>
      </c>
      <c r="Q32" s="877">
        <f t="shared" si="0"/>
        <v>2</v>
      </c>
      <c r="R32" s="937">
        <f t="shared" si="0"/>
        <v>2.0099999999999998</v>
      </c>
      <c r="S32" s="877">
        <f t="shared" si="1"/>
        <v>1</v>
      </c>
      <c r="T32" s="937">
        <f t="shared" si="2"/>
        <v>1.0099999999999998</v>
      </c>
      <c r="U32" s="944">
        <v>8</v>
      </c>
      <c r="V32" s="886">
        <v>5</v>
      </c>
      <c r="W32" s="886">
        <v>-3</v>
      </c>
      <c r="X32" s="942">
        <v>0.625</v>
      </c>
      <c r="Y32" s="940"/>
    </row>
    <row r="33" spans="1:25" ht="14.4" customHeight="1" x14ac:dyDescent="0.3">
      <c r="A33" s="904" t="s">
        <v>7299</v>
      </c>
      <c r="B33" s="881">
        <v>1</v>
      </c>
      <c r="C33" s="882">
        <v>0.37</v>
      </c>
      <c r="D33" s="883">
        <v>3</v>
      </c>
      <c r="E33" s="889">
        <v>1</v>
      </c>
      <c r="F33" s="869">
        <v>0.35</v>
      </c>
      <c r="G33" s="870">
        <v>3</v>
      </c>
      <c r="H33" s="875">
        <v>1</v>
      </c>
      <c r="I33" s="869">
        <v>0.37</v>
      </c>
      <c r="J33" s="870">
        <v>3</v>
      </c>
      <c r="K33" s="874">
        <v>0.35</v>
      </c>
      <c r="L33" s="875">
        <v>1</v>
      </c>
      <c r="M33" s="875">
        <v>12</v>
      </c>
      <c r="N33" s="876">
        <v>4</v>
      </c>
      <c r="O33" s="875" t="s">
        <v>7245</v>
      </c>
      <c r="P33" s="890" t="s">
        <v>7300</v>
      </c>
      <c r="Q33" s="877">
        <f t="shared" si="0"/>
        <v>0</v>
      </c>
      <c r="R33" s="937">
        <f t="shared" si="0"/>
        <v>0</v>
      </c>
      <c r="S33" s="877">
        <f t="shared" si="1"/>
        <v>0</v>
      </c>
      <c r="T33" s="937">
        <f t="shared" si="2"/>
        <v>2.0000000000000018E-2</v>
      </c>
      <c r="U33" s="944">
        <v>4</v>
      </c>
      <c r="V33" s="886">
        <v>3</v>
      </c>
      <c r="W33" s="886">
        <v>-1</v>
      </c>
      <c r="X33" s="942">
        <v>0.75</v>
      </c>
      <c r="Y33" s="940"/>
    </row>
    <row r="34" spans="1:25" ht="14.4" customHeight="1" x14ac:dyDescent="0.3">
      <c r="A34" s="905" t="s">
        <v>7301</v>
      </c>
      <c r="B34" s="902">
        <v>2</v>
      </c>
      <c r="C34" s="903">
        <v>0.85</v>
      </c>
      <c r="D34" s="884">
        <v>3</v>
      </c>
      <c r="E34" s="901">
        <v>1</v>
      </c>
      <c r="F34" s="896">
        <v>0.42</v>
      </c>
      <c r="G34" s="880">
        <v>2</v>
      </c>
      <c r="H34" s="895"/>
      <c r="I34" s="896"/>
      <c r="J34" s="880"/>
      <c r="K34" s="897">
        <v>0.42</v>
      </c>
      <c r="L34" s="895">
        <v>2</v>
      </c>
      <c r="M34" s="895">
        <v>18</v>
      </c>
      <c r="N34" s="898">
        <v>6</v>
      </c>
      <c r="O34" s="895" t="s">
        <v>7245</v>
      </c>
      <c r="P34" s="899" t="s">
        <v>7302</v>
      </c>
      <c r="Q34" s="900">
        <f t="shared" si="0"/>
        <v>-2</v>
      </c>
      <c r="R34" s="938">
        <f t="shared" si="0"/>
        <v>-0.85</v>
      </c>
      <c r="S34" s="900">
        <f t="shared" si="1"/>
        <v>-1</v>
      </c>
      <c r="T34" s="938">
        <f t="shared" si="2"/>
        <v>-0.42</v>
      </c>
      <c r="U34" s="945" t="s">
        <v>571</v>
      </c>
      <c r="V34" s="501" t="s">
        <v>571</v>
      </c>
      <c r="W34" s="501" t="s">
        <v>571</v>
      </c>
      <c r="X34" s="943" t="s">
        <v>571</v>
      </c>
      <c r="Y34" s="941"/>
    </row>
    <row r="35" spans="1:25" ht="14.4" customHeight="1" x14ac:dyDescent="0.3">
      <c r="A35" s="904" t="s">
        <v>7303</v>
      </c>
      <c r="B35" s="881">
        <v>1</v>
      </c>
      <c r="C35" s="882">
        <v>4.13</v>
      </c>
      <c r="D35" s="883">
        <v>9</v>
      </c>
      <c r="E35" s="889"/>
      <c r="F35" s="869"/>
      <c r="G35" s="870"/>
      <c r="H35" s="875"/>
      <c r="I35" s="869"/>
      <c r="J35" s="870"/>
      <c r="K35" s="874">
        <v>4.13</v>
      </c>
      <c r="L35" s="875">
        <v>4</v>
      </c>
      <c r="M35" s="875">
        <v>36</v>
      </c>
      <c r="N35" s="876">
        <v>12</v>
      </c>
      <c r="O35" s="875" t="s">
        <v>7245</v>
      </c>
      <c r="P35" s="890" t="s">
        <v>7304</v>
      </c>
      <c r="Q35" s="877">
        <f t="shared" si="0"/>
        <v>-1</v>
      </c>
      <c r="R35" s="937">
        <f t="shared" si="0"/>
        <v>-4.13</v>
      </c>
      <c r="S35" s="877">
        <f t="shared" si="1"/>
        <v>0</v>
      </c>
      <c r="T35" s="937">
        <f t="shared" si="2"/>
        <v>0</v>
      </c>
      <c r="U35" s="944" t="s">
        <v>571</v>
      </c>
      <c r="V35" s="886" t="s">
        <v>571</v>
      </c>
      <c r="W35" s="886" t="s">
        <v>571</v>
      </c>
      <c r="X35" s="942" t="s">
        <v>571</v>
      </c>
      <c r="Y35" s="940"/>
    </row>
    <row r="36" spans="1:25" ht="14.4" customHeight="1" x14ac:dyDescent="0.3">
      <c r="A36" s="904" t="s">
        <v>7305</v>
      </c>
      <c r="B36" s="881">
        <v>1</v>
      </c>
      <c r="C36" s="882">
        <v>2.88</v>
      </c>
      <c r="D36" s="883">
        <v>6</v>
      </c>
      <c r="E36" s="889"/>
      <c r="F36" s="869"/>
      <c r="G36" s="870"/>
      <c r="H36" s="875"/>
      <c r="I36" s="869"/>
      <c r="J36" s="870"/>
      <c r="K36" s="874">
        <v>2.88</v>
      </c>
      <c r="L36" s="875">
        <v>3</v>
      </c>
      <c r="M36" s="875">
        <v>27</v>
      </c>
      <c r="N36" s="876">
        <v>9</v>
      </c>
      <c r="O36" s="875" t="s">
        <v>7245</v>
      </c>
      <c r="P36" s="890" t="s">
        <v>7306</v>
      </c>
      <c r="Q36" s="877">
        <f t="shared" si="0"/>
        <v>-1</v>
      </c>
      <c r="R36" s="937">
        <f t="shared" si="0"/>
        <v>-2.88</v>
      </c>
      <c r="S36" s="877">
        <f t="shared" si="1"/>
        <v>0</v>
      </c>
      <c r="T36" s="937">
        <f t="shared" si="2"/>
        <v>0</v>
      </c>
      <c r="U36" s="944" t="s">
        <v>571</v>
      </c>
      <c r="V36" s="886" t="s">
        <v>571</v>
      </c>
      <c r="W36" s="886" t="s">
        <v>571</v>
      </c>
      <c r="X36" s="942" t="s">
        <v>571</v>
      </c>
      <c r="Y36" s="940"/>
    </row>
    <row r="37" spans="1:25" ht="14.4" customHeight="1" x14ac:dyDescent="0.3">
      <c r="A37" s="904" t="s">
        <v>7307</v>
      </c>
      <c r="B37" s="881">
        <v>1</v>
      </c>
      <c r="C37" s="882">
        <v>1.67</v>
      </c>
      <c r="D37" s="883">
        <v>5</v>
      </c>
      <c r="E37" s="889"/>
      <c r="F37" s="869"/>
      <c r="G37" s="870"/>
      <c r="H37" s="875"/>
      <c r="I37" s="869"/>
      <c r="J37" s="870"/>
      <c r="K37" s="874">
        <v>1.67</v>
      </c>
      <c r="L37" s="875">
        <v>3</v>
      </c>
      <c r="M37" s="875">
        <v>27</v>
      </c>
      <c r="N37" s="876">
        <v>9</v>
      </c>
      <c r="O37" s="875" t="s">
        <v>7245</v>
      </c>
      <c r="P37" s="890" t="s">
        <v>7308</v>
      </c>
      <c r="Q37" s="877">
        <f t="shared" si="0"/>
        <v>-1</v>
      </c>
      <c r="R37" s="937">
        <f t="shared" si="0"/>
        <v>-1.67</v>
      </c>
      <c r="S37" s="877">
        <f t="shared" si="1"/>
        <v>0</v>
      </c>
      <c r="T37" s="937">
        <f t="shared" si="2"/>
        <v>0</v>
      </c>
      <c r="U37" s="944" t="s">
        <v>571</v>
      </c>
      <c r="V37" s="886" t="s">
        <v>571</v>
      </c>
      <c r="W37" s="886" t="s">
        <v>571</v>
      </c>
      <c r="X37" s="942" t="s">
        <v>571</v>
      </c>
      <c r="Y37" s="940"/>
    </row>
    <row r="38" spans="1:25" ht="14.4" customHeight="1" x14ac:dyDescent="0.3">
      <c r="A38" s="904" t="s">
        <v>7309</v>
      </c>
      <c r="B38" s="886">
        <v>5</v>
      </c>
      <c r="C38" s="887">
        <v>1.82</v>
      </c>
      <c r="D38" s="888">
        <v>4.2</v>
      </c>
      <c r="E38" s="889">
        <v>4</v>
      </c>
      <c r="F38" s="869">
        <v>1.48</v>
      </c>
      <c r="G38" s="870">
        <v>3.5</v>
      </c>
      <c r="H38" s="871">
        <v>11</v>
      </c>
      <c r="I38" s="872">
        <v>4.25</v>
      </c>
      <c r="J38" s="878">
        <v>4</v>
      </c>
      <c r="K38" s="874">
        <v>0.36</v>
      </c>
      <c r="L38" s="875">
        <v>2</v>
      </c>
      <c r="M38" s="875">
        <v>15</v>
      </c>
      <c r="N38" s="876">
        <v>5</v>
      </c>
      <c r="O38" s="875" t="s">
        <v>7245</v>
      </c>
      <c r="P38" s="890" t="s">
        <v>7310</v>
      </c>
      <c r="Q38" s="877">
        <f t="shared" si="0"/>
        <v>6</v>
      </c>
      <c r="R38" s="937">
        <f t="shared" si="0"/>
        <v>2.4299999999999997</v>
      </c>
      <c r="S38" s="877">
        <f t="shared" si="1"/>
        <v>7</v>
      </c>
      <c r="T38" s="937">
        <f t="shared" si="2"/>
        <v>2.77</v>
      </c>
      <c r="U38" s="944">
        <v>55</v>
      </c>
      <c r="V38" s="886">
        <v>44</v>
      </c>
      <c r="W38" s="886">
        <v>-11</v>
      </c>
      <c r="X38" s="942">
        <v>0.8</v>
      </c>
      <c r="Y38" s="940">
        <v>5</v>
      </c>
    </row>
    <row r="39" spans="1:25" ht="14.4" customHeight="1" x14ac:dyDescent="0.3">
      <c r="A39" s="905" t="s">
        <v>7311</v>
      </c>
      <c r="B39" s="501">
        <v>12</v>
      </c>
      <c r="C39" s="892">
        <v>7.39</v>
      </c>
      <c r="D39" s="891">
        <v>4.8</v>
      </c>
      <c r="E39" s="901">
        <v>12</v>
      </c>
      <c r="F39" s="896">
        <v>7.09</v>
      </c>
      <c r="G39" s="880">
        <v>4.3</v>
      </c>
      <c r="H39" s="893">
        <v>10</v>
      </c>
      <c r="I39" s="894">
        <v>6.69</v>
      </c>
      <c r="J39" s="879">
        <v>4.7</v>
      </c>
      <c r="K39" s="897">
        <v>0.61</v>
      </c>
      <c r="L39" s="895">
        <v>2</v>
      </c>
      <c r="M39" s="895">
        <v>21</v>
      </c>
      <c r="N39" s="898">
        <v>7</v>
      </c>
      <c r="O39" s="895" t="s">
        <v>7245</v>
      </c>
      <c r="P39" s="899" t="s">
        <v>7312</v>
      </c>
      <c r="Q39" s="900">
        <f t="shared" si="0"/>
        <v>-2</v>
      </c>
      <c r="R39" s="938">
        <f t="shared" si="0"/>
        <v>-0.69999999999999929</v>
      </c>
      <c r="S39" s="900">
        <f t="shared" si="1"/>
        <v>-2</v>
      </c>
      <c r="T39" s="938">
        <f t="shared" si="2"/>
        <v>-0.39999999999999947</v>
      </c>
      <c r="U39" s="945">
        <v>70</v>
      </c>
      <c r="V39" s="501">
        <v>47</v>
      </c>
      <c r="W39" s="501">
        <v>-23</v>
      </c>
      <c r="X39" s="943">
        <v>0.67142857142857137</v>
      </c>
      <c r="Y39" s="941">
        <v>7</v>
      </c>
    </row>
    <row r="40" spans="1:25" ht="14.4" customHeight="1" x14ac:dyDescent="0.3">
      <c r="A40" s="904" t="s">
        <v>7313</v>
      </c>
      <c r="B40" s="886">
        <v>7</v>
      </c>
      <c r="C40" s="887">
        <v>5.14</v>
      </c>
      <c r="D40" s="888">
        <v>6</v>
      </c>
      <c r="E40" s="871">
        <v>7</v>
      </c>
      <c r="F40" s="872">
        <v>5.32</v>
      </c>
      <c r="G40" s="878">
        <v>5.0999999999999996</v>
      </c>
      <c r="H40" s="875">
        <v>12</v>
      </c>
      <c r="I40" s="869">
        <v>8.81</v>
      </c>
      <c r="J40" s="870">
        <v>4.7</v>
      </c>
      <c r="K40" s="874">
        <v>0.73</v>
      </c>
      <c r="L40" s="875">
        <v>2</v>
      </c>
      <c r="M40" s="875">
        <v>21</v>
      </c>
      <c r="N40" s="876">
        <v>7</v>
      </c>
      <c r="O40" s="875" t="s">
        <v>7245</v>
      </c>
      <c r="P40" s="890" t="s">
        <v>7314</v>
      </c>
      <c r="Q40" s="877">
        <f t="shared" si="0"/>
        <v>5</v>
      </c>
      <c r="R40" s="937">
        <f t="shared" si="0"/>
        <v>3.6700000000000008</v>
      </c>
      <c r="S40" s="877">
        <f t="shared" si="1"/>
        <v>5</v>
      </c>
      <c r="T40" s="937">
        <f t="shared" si="2"/>
        <v>3.49</v>
      </c>
      <c r="U40" s="944">
        <v>84</v>
      </c>
      <c r="V40" s="886">
        <v>56.400000000000006</v>
      </c>
      <c r="W40" s="886">
        <v>-27.599999999999994</v>
      </c>
      <c r="X40" s="942">
        <v>0.67142857142857149</v>
      </c>
      <c r="Y40" s="940"/>
    </row>
    <row r="41" spans="1:25" ht="14.4" customHeight="1" x14ac:dyDescent="0.3">
      <c r="A41" s="905" t="s">
        <v>7315</v>
      </c>
      <c r="B41" s="501">
        <v>4</v>
      </c>
      <c r="C41" s="892">
        <v>3.19</v>
      </c>
      <c r="D41" s="891">
        <v>7.3</v>
      </c>
      <c r="E41" s="893">
        <v>6</v>
      </c>
      <c r="F41" s="894">
        <v>4.92</v>
      </c>
      <c r="G41" s="879">
        <v>7.5</v>
      </c>
      <c r="H41" s="895">
        <v>1</v>
      </c>
      <c r="I41" s="896">
        <v>0.87</v>
      </c>
      <c r="J41" s="880">
        <v>6</v>
      </c>
      <c r="K41" s="897">
        <v>0.87</v>
      </c>
      <c r="L41" s="895">
        <v>3</v>
      </c>
      <c r="M41" s="895">
        <v>27</v>
      </c>
      <c r="N41" s="898">
        <v>9</v>
      </c>
      <c r="O41" s="895" t="s">
        <v>7245</v>
      </c>
      <c r="P41" s="899" t="s">
        <v>7316</v>
      </c>
      <c r="Q41" s="900">
        <f t="shared" si="0"/>
        <v>-3</v>
      </c>
      <c r="R41" s="938">
        <f t="shared" si="0"/>
        <v>-2.3199999999999998</v>
      </c>
      <c r="S41" s="900">
        <f t="shared" si="1"/>
        <v>-5</v>
      </c>
      <c r="T41" s="938">
        <f t="shared" si="2"/>
        <v>-4.05</v>
      </c>
      <c r="U41" s="945">
        <v>9</v>
      </c>
      <c r="V41" s="501">
        <v>6</v>
      </c>
      <c r="W41" s="501">
        <v>-3</v>
      </c>
      <c r="X41" s="943">
        <v>0.66666666666666663</v>
      </c>
      <c r="Y41" s="941"/>
    </row>
    <row r="42" spans="1:25" ht="14.4" customHeight="1" x14ac:dyDescent="0.3">
      <c r="A42" s="905" t="s">
        <v>7317</v>
      </c>
      <c r="B42" s="501"/>
      <c r="C42" s="892"/>
      <c r="D42" s="891"/>
      <c r="E42" s="893">
        <v>1</v>
      </c>
      <c r="F42" s="894">
        <v>1.58</v>
      </c>
      <c r="G42" s="879">
        <v>17</v>
      </c>
      <c r="H42" s="895"/>
      <c r="I42" s="896"/>
      <c r="J42" s="880"/>
      <c r="K42" s="897">
        <v>1.3</v>
      </c>
      <c r="L42" s="895">
        <v>4</v>
      </c>
      <c r="M42" s="895">
        <v>33</v>
      </c>
      <c r="N42" s="898">
        <v>11</v>
      </c>
      <c r="O42" s="895" t="s">
        <v>7245</v>
      </c>
      <c r="P42" s="899" t="s">
        <v>7318</v>
      </c>
      <c r="Q42" s="900">
        <f t="shared" si="0"/>
        <v>0</v>
      </c>
      <c r="R42" s="938">
        <f t="shared" si="0"/>
        <v>0</v>
      </c>
      <c r="S42" s="900">
        <f t="shared" si="1"/>
        <v>-1</v>
      </c>
      <c r="T42" s="938">
        <f t="shared" si="2"/>
        <v>-1.58</v>
      </c>
      <c r="U42" s="945" t="s">
        <v>571</v>
      </c>
      <c r="V42" s="501" t="s">
        <v>571</v>
      </c>
      <c r="W42" s="501" t="s">
        <v>571</v>
      </c>
      <c r="X42" s="943" t="s">
        <v>571</v>
      </c>
      <c r="Y42" s="941"/>
    </row>
    <row r="43" spans="1:25" ht="14.4" customHeight="1" x14ac:dyDescent="0.3">
      <c r="A43" s="904" t="s">
        <v>7319</v>
      </c>
      <c r="B43" s="886">
        <v>2</v>
      </c>
      <c r="C43" s="887">
        <v>0.84</v>
      </c>
      <c r="D43" s="888">
        <v>2.5</v>
      </c>
      <c r="E43" s="889">
        <v>3</v>
      </c>
      <c r="F43" s="869">
        <v>1.26</v>
      </c>
      <c r="G43" s="870">
        <v>3.3</v>
      </c>
      <c r="H43" s="871">
        <v>3</v>
      </c>
      <c r="I43" s="872">
        <v>1.25</v>
      </c>
      <c r="J43" s="878">
        <v>2.7</v>
      </c>
      <c r="K43" s="874">
        <v>0.42</v>
      </c>
      <c r="L43" s="875">
        <v>2</v>
      </c>
      <c r="M43" s="875">
        <v>15</v>
      </c>
      <c r="N43" s="876">
        <v>5</v>
      </c>
      <c r="O43" s="875" t="s">
        <v>7245</v>
      </c>
      <c r="P43" s="890" t="s">
        <v>7320</v>
      </c>
      <c r="Q43" s="877">
        <f t="shared" si="0"/>
        <v>1</v>
      </c>
      <c r="R43" s="937">
        <f t="shared" si="0"/>
        <v>0.41000000000000003</v>
      </c>
      <c r="S43" s="877">
        <f t="shared" si="1"/>
        <v>0</v>
      </c>
      <c r="T43" s="937">
        <f t="shared" si="2"/>
        <v>-1.0000000000000009E-2</v>
      </c>
      <c r="U43" s="944">
        <v>15</v>
      </c>
      <c r="V43" s="886">
        <v>8.1000000000000014</v>
      </c>
      <c r="W43" s="886">
        <v>-6.8999999999999986</v>
      </c>
      <c r="X43" s="942">
        <v>0.54000000000000015</v>
      </c>
      <c r="Y43" s="940"/>
    </row>
    <row r="44" spans="1:25" ht="14.4" customHeight="1" x14ac:dyDescent="0.3">
      <c r="A44" s="905" t="s">
        <v>7321</v>
      </c>
      <c r="B44" s="501">
        <v>2</v>
      </c>
      <c r="C44" s="892">
        <v>1.1200000000000001</v>
      </c>
      <c r="D44" s="891">
        <v>2</v>
      </c>
      <c r="E44" s="901">
        <v>1</v>
      </c>
      <c r="F44" s="896">
        <v>0.56000000000000005</v>
      </c>
      <c r="G44" s="880">
        <v>2</v>
      </c>
      <c r="H44" s="893">
        <v>1</v>
      </c>
      <c r="I44" s="894">
        <v>0.56000000000000005</v>
      </c>
      <c r="J44" s="879">
        <v>3</v>
      </c>
      <c r="K44" s="897">
        <v>0.56000000000000005</v>
      </c>
      <c r="L44" s="895">
        <v>2</v>
      </c>
      <c r="M44" s="895">
        <v>21</v>
      </c>
      <c r="N44" s="898">
        <v>7</v>
      </c>
      <c r="O44" s="895" t="s">
        <v>7245</v>
      </c>
      <c r="P44" s="899" t="s">
        <v>7322</v>
      </c>
      <c r="Q44" s="900">
        <f t="shared" si="0"/>
        <v>-1</v>
      </c>
      <c r="R44" s="938">
        <f t="shared" si="0"/>
        <v>-0.56000000000000005</v>
      </c>
      <c r="S44" s="900">
        <f t="shared" si="1"/>
        <v>0</v>
      </c>
      <c r="T44" s="938">
        <f t="shared" si="2"/>
        <v>0</v>
      </c>
      <c r="U44" s="945">
        <v>7</v>
      </c>
      <c r="V44" s="501">
        <v>3</v>
      </c>
      <c r="W44" s="501">
        <v>-4</v>
      </c>
      <c r="X44" s="943">
        <v>0.42857142857142855</v>
      </c>
      <c r="Y44" s="941"/>
    </row>
    <row r="45" spans="1:25" ht="14.4" customHeight="1" x14ac:dyDescent="0.3">
      <c r="A45" s="904" t="s">
        <v>7323</v>
      </c>
      <c r="B45" s="886"/>
      <c r="C45" s="887"/>
      <c r="D45" s="888"/>
      <c r="E45" s="871">
        <v>1</v>
      </c>
      <c r="F45" s="872">
        <v>7.26</v>
      </c>
      <c r="G45" s="878">
        <v>8</v>
      </c>
      <c r="H45" s="875"/>
      <c r="I45" s="869"/>
      <c r="J45" s="870"/>
      <c r="K45" s="874">
        <v>7.26</v>
      </c>
      <c r="L45" s="875">
        <v>4</v>
      </c>
      <c r="M45" s="875">
        <v>39</v>
      </c>
      <c r="N45" s="876">
        <v>13</v>
      </c>
      <c r="O45" s="875" t="s">
        <v>7245</v>
      </c>
      <c r="P45" s="890" t="s">
        <v>7324</v>
      </c>
      <c r="Q45" s="877">
        <f t="shared" si="0"/>
        <v>0</v>
      </c>
      <c r="R45" s="937">
        <f t="shared" si="0"/>
        <v>0</v>
      </c>
      <c r="S45" s="877">
        <f t="shared" si="1"/>
        <v>-1</v>
      </c>
      <c r="T45" s="937">
        <f t="shared" si="2"/>
        <v>-7.26</v>
      </c>
      <c r="U45" s="944" t="s">
        <v>571</v>
      </c>
      <c r="V45" s="886" t="s">
        <v>571</v>
      </c>
      <c r="W45" s="886" t="s">
        <v>571</v>
      </c>
      <c r="X45" s="942" t="s">
        <v>571</v>
      </c>
      <c r="Y45" s="940"/>
    </row>
    <row r="46" spans="1:25" ht="14.4" customHeight="1" x14ac:dyDescent="0.3">
      <c r="A46" s="904" t="s">
        <v>7325</v>
      </c>
      <c r="B46" s="881">
        <v>7</v>
      </c>
      <c r="C46" s="882">
        <v>14.11</v>
      </c>
      <c r="D46" s="883">
        <v>3</v>
      </c>
      <c r="E46" s="889">
        <v>1</v>
      </c>
      <c r="F46" s="869">
        <v>2.12</v>
      </c>
      <c r="G46" s="870">
        <v>4</v>
      </c>
      <c r="H46" s="875">
        <v>2</v>
      </c>
      <c r="I46" s="869">
        <v>4.6100000000000003</v>
      </c>
      <c r="J46" s="870">
        <v>7</v>
      </c>
      <c r="K46" s="874">
        <v>2.12</v>
      </c>
      <c r="L46" s="875">
        <v>3</v>
      </c>
      <c r="M46" s="875">
        <v>24</v>
      </c>
      <c r="N46" s="876">
        <v>8</v>
      </c>
      <c r="O46" s="875" t="s">
        <v>7245</v>
      </c>
      <c r="P46" s="890" t="s">
        <v>7326</v>
      </c>
      <c r="Q46" s="877">
        <f t="shared" si="0"/>
        <v>-5</v>
      </c>
      <c r="R46" s="937">
        <f t="shared" si="0"/>
        <v>-9.5</v>
      </c>
      <c r="S46" s="877">
        <f t="shared" si="1"/>
        <v>1</v>
      </c>
      <c r="T46" s="937">
        <f t="shared" si="2"/>
        <v>2.4900000000000002</v>
      </c>
      <c r="U46" s="944">
        <v>16</v>
      </c>
      <c r="V46" s="886">
        <v>14</v>
      </c>
      <c r="W46" s="886">
        <v>-2</v>
      </c>
      <c r="X46" s="942">
        <v>0.875</v>
      </c>
      <c r="Y46" s="940">
        <v>3</v>
      </c>
    </row>
    <row r="47" spans="1:25" ht="14.4" customHeight="1" x14ac:dyDescent="0.3">
      <c r="A47" s="905" t="s">
        <v>7327</v>
      </c>
      <c r="B47" s="902"/>
      <c r="C47" s="903"/>
      <c r="D47" s="884"/>
      <c r="E47" s="901">
        <v>1</v>
      </c>
      <c r="F47" s="896">
        <v>3.71</v>
      </c>
      <c r="G47" s="880">
        <v>34</v>
      </c>
      <c r="H47" s="895"/>
      <c r="I47" s="896"/>
      <c r="J47" s="880"/>
      <c r="K47" s="897">
        <v>2.86</v>
      </c>
      <c r="L47" s="895">
        <v>4</v>
      </c>
      <c r="M47" s="895">
        <v>36</v>
      </c>
      <c r="N47" s="898">
        <v>12</v>
      </c>
      <c r="O47" s="895" t="s">
        <v>7245</v>
      </c>
      <c r="P47" s="899" t="s">
        <v>7328</v>
      </c>
      <c r="Q47" s="900">
        <f t="shared" si="0"/>
        <v>0</v>
      </c>
      <c r="R47" s="938">
        <f t="shared" si="0"/>
        <v>0</v>
      </c>
      <c r="S47" s="900">
        <f t="shared" si="1"/>
        <v>-1</v>
      </c>
      <c r="T47" s="938">
        <f t="shared" si="2"/>
        <v>-3.71</v>
      </c>
      <c r="U47" s="945" t="s">
        <v>571</v>
      </c>
      <c r="V47" s="501" t="s">
        <v>571</v>
      </c>
      <c r="W47" s="501" t="s">
        <v>571</v>
      </c>
      <c r="X47" s="943" t="s">
        <v>571</v>
      </c>
      <c r="Y47" s="941"/>
    </row>
    <row r="48" spans="1:25" ht="14.4" customHeight="1" x14ac:dyDescent="0.3">
      <c r="A48" s="905" t="s">
        <v>7329</v>
      </c>
      <c r="B48" s="902"/>
      <c r="C48" s="903"/>
      <c r="D48" s="884"/>
      <c r="E48" s="901"/>
      <c r="F48" s="896"/>
      <c r="G48" s="880"/>
      <c r="H48" s="895">
        <v>1</v>
      </c>
      <c r="I48" s="896">
        <v>6.19</v>
      </c>
      <c r="J48" s="880">
        <v>7</v>
      </c>
      <c r="K48" s="897">
        <v>3.81</v>
      </c>
      <c r="L48" s="895">
        <v>4</v>
      </c>
      <c r="M48" s="895">
        <v>39</v>
      </c>
      <c r="N48" s="898">
        <v>13</v>
      </c>
      <c r="O48" s="895" t="s">
        <v>7245</v>
      </c>
      <c r="P48" s="899" t="s">
        <v>7330</v>
      </c>
      <c r="Q48" s="900">
        <f t="shared" si="0"/>
        <v>1</v>
      </c>
      <c r="R48" s="938">
        <f t="shared" si="0"/>
        <v>6.19</v>
      </c>
      <c r="S48" s="900">
        <f t="shared" si="1"/>
        <v>1</v>
      </c>
      <c r="T48" s="938">
        <f t="shared" si="2"/>
        <v>6.19</v>
      </c>
      <c r="U48" s="945">
        <v>13</v>
      </c>
      <c r="V48" s="501">
        <v>7</v>
      </c>
      <c r="W48" s="501">
        <v>-6</v>
      </c>
      <c r="X48" s="943">
        <v>0.53846153846153844</v>
      </c>
      <c r="Y48" s="941"/>
    </row>
    <row r="49" spans="1:25" ht="14.4" customHeight="1" x14ac:dyDescent="0.3">
      <c r="A49" s="904" t="s">
        <v>7331</v>
      </c>
      <c r="B49" s="886"/>
      <c r="C49" s="887"/>
      <c r="D49" s="888"/>
      <c r="E49" s="889"/>
      <c r="F49" s="869"/>
      <c r="G49" s="870"/>
      <c r="H49" s="871">
        <v>1</v>
      </c>
      <c r="I49" s="872">
        <v>2.33</v>
      </c>
      <c r="J49" s="873">
        <v>29</v>
      </c>
      <c r="K49" s="874">
        <v>2.3199999999999998</v>
      </c>
      <c r="L49" s="875">
        <v>6</v>
      </c>
      <c r="M49" s="875">
        <v>54</v>
      </c>
      <c r="N49" s="876">
        <v>18</v>
      </c>
      <c r="O49" s="875" t="s">
        <v>7245</v>
      </c>
      <c r="P49" s="890" t="s">
        <v>7332</v>
      </c>
      <c r="Q49" s="877">
        <f t="shared" si="0"/>
        <v>1</v>
      </c>
      <c r="R49" s="937">
        <f t="shared" si="0"/>
        <v>2.33</v>
      </c>
      <c r="S49" s="877">
        <f t="shared" si="1"/>
        <v>1</v>
      </c>
      <c r="T49" s="937">
        <f t="shared" si="2"/>
        <v>2.33</v>
      </c>
      <c r="U49" s="944">
        <v>18</v>
      </c>
      <c r="V49" s="886">
        <v>29</v>
      </c>
      <c r="W49" s="886">
        <v>11</v>
      </c>
      <c r="X49" s="942">
        <v>1.6111111111111112</v>
      </c>
      <c r="Y49" s="940">
        <v>11</v>
      </c>
    </row>
    <row r="50" spans="1:25" ht="14.4" customHeight="1" x14ac:dyDescent="0.3">
      <c r="A50" s="904" t="s">
        <v>7333</v>
      </c>
      <c r="B50" s="886"/>
      <c r="C50" s="887"/>
      <c r="D50" s="888"/>
      <c r="E50" s="871">
        <v>1</v>
      </c>
      <c r="F50" s="872">
        <v>0.42</v>
      </c>
      <c r="G50" s="878">
        <v>5</v>
      </c>
      <c r="H50" s="875"/>
      <c r="I50" s="869"/>
      <c r="J50" s="870"/>
      <c r="K50" s="874">
        <v>0.42</v>
      </c>
      <c r="L50" s="875">
        <v>2</v>
      </c>
      <c r="M50" s="875">
        <v>18</v>
      </c>
      <c r="N50" s="876">
        <v>6</v>
      </c>
      <c r="O50" s="875" t="s">
        <v>7245</v>
      </c>
      <c r="P50" s="890" t="s">
        <v>7334</v>
      </c>
      <c r="Q50" s="877">
        <f t="shared" si="0"/>
        <v>0</v>
      </c>
      <c r="R50" s="937">
        <f t="shared" si="0"/>
        <v>0</v>
      </c>
      <c r="S50" s="877">
        <f t="shared" si="1"/>
        <v>-1</v>
      </c>
      <c r="T50" s="937">
        <f t="shared" si="2"/>
        <v>-0.42</v>
      </c>
      <c r="U50" s="944" t="s">
        <v>571</v>
      </c>
      <c r="V50" s="886" t="s">
        <v>571</v>
      </c>
      <c r="W50" s="886" t="s">
        <v>571</v>
      </c>
      <c r="X50" s="942" t="s">
        <v>571</v>
      </c>
      <c r="Y50" s="940"/>
    </row>
    <row r="51" spans="1:25" ht="14.4" customHeight="1" x14ac:dyDescent="0.3">
      <c r="A51" s="905" t="s">
        <v>7335</v>
      </c>
      <c r="B51" s="501"/>
      <c r="C51" s="892"/>
      <c r="D51" s="891"/>
      <c r="E51" s="893">
        <v>1</v>
      </c>
      <c r="F51" s="894">
        <v>0.56000000000000005</v>
      </c>
      <c r="G51" s="879">
        <v>3</v>
      </c>
      <c r="H51" s="895"/>
      <c r="I51" s="896"/>
      <c r="J51" s="880"/>
      <c r="K51" s="897">
        <v>0.54</v>
      </c>
      <c r="L51" s="895">
        <v>3</v>
      </c>
      <c r="M51" s="895">
        <v>24</v>
      </c>
      <c r="N51" s="898">
        <v>8</v>
      </c>
      <c r="O51" s="895" t="s">
        <v>7245</v>
      </c>
      <c r="P51" s="899" t="s">
        <v>7336</v>
      </c>
      <c r="Q51" s="900">
        <f t="shared" si="0"/>
        <v>0</v>
      </c>
      <c r="R51" s="938">
        <f t="shared" si="0"/>
        <v>0</v>
      </c>
      <c r="S51" s="900">
        <f t="shared" si="1"/>
        <v>-1</v>
      </c>
      <c r="T51" s="938">
        <f t="shared" si="2"/>
        <v>-0.56000000000000005</v>
      </c>
      <c r="U51" s="945" t="s">
        <v>571</v>
      </c>
      <c r="V51" s="501" t="s">
        <v>571</v>
      </c>
      <c r="W51" s="501" t="s">
        <v>571</v>
      </c>
      <c r="X51" s="943" t="s">
        <v>571</v>
      </c>
      <c r="Y51" s="941"/>
    </row>
    <row r="52" spans="1:25" ht="14.4" customHeight="1" x14ac:dyDescent="0.3">
      <c r="A52" s="904" t="s">
        <v>7337</v>
      </c>
      <c r="B52" s="881">
        <v>1</v>
      </c>
      <c r="C52" s="882">
        <v>0.37</v>
      </c>
      <c r="D52" s="883">
        <v>3</v>
      </c>
      <c r="E52" s="889"/>
      <c r="F52" s="869"/>
      <c r="G52" s="870"/>
      <c r="H52" s="875"/>
      <c r="I52" s="869"/>
      <c r="J52" s="870"/>
      <c r="K52" s="874">
        <v>0.37</v>
      </c>
      <c r="L52" s="875">
        <v>1</v>
      </c>
      <c r="M52" s="875">
        <v>12</v>
      </c>
      <c r="N52" s="876">
        <v>4</v>
      </c>
      <c r="O52" s="875" t="s">
        <v>7245</v>
      </c>
      <c r="P52" s="890" t="s">
        <v>7338</v>
      </c>
      <c r="Q52" s="877">
        <f t="shared" si="0"/>
        <v>-1</v>
      </c>
      <c r="R52" s="937">
        <f t="shared" si="0"/>
        <v>-0.37</v>
      </c>
      <c r="S52" s="877">
        <f t="shared" si="1"/>
        <v>0</v>
      </c>
      <c r="T52" s="937">
        <f t="shared" si="2"/>
        <v>0</v>
      </c>
      <c r="U52" s="944" t="s">
        <v>571</v>
      </c>
      <c r="V52" s="886" t="s">
        <v>571</v>
      </c>
      <c r="W52" s="886" t="s">
        <v>571</v>
      </c>
      <c r="X52" s="942" t="s">
        <v>571</v>
      </c>
      <c r="Y52" s="940"/>
    </row>
    <row r="53" spans="1:25" ht="14.4" customHeight="1" x14ac:dyDescent="0.3">
      <c r="A53" s="904" t="s">
        <v>7339</v>
      </c>
      <c r="B53" s="886"/>
      <c r="C53" s="887"/>
      <c r="D53" s="888"/>
      <c r="E53" s="871">
        <v>1</v>
      </c>
      <c r="F53" s="872">
        <v>4.09</v>
      </c>
      <c r="G53" s="878">
        <v>12</v>
      </c>
      <c r="H53" s="875"/>
      <c r="I53" s="869"/>
      <c r="J53" s="870"/>
      <c r="K53" s="874">
        <v>4.09</v>
      </c>
      <c r="L53" s="875">
        <v>5</v>
      </c>
      <c r="M53" s="875">
        <v>45</v>
      </c>
      <c r="N53" s="876">
        <v>15</v>
      </c>
      <c r="O53" s="875" t="s">
        <v>7245</v>
      </c>
      <c r="P53" s="890" t="s">
        <v>7340</v>
      </c>
      <c r="Q53" s="877">
        <f t="shared" si="0"/>
        <v>0</v>
      </c>
      <c r="R53" s="937">
        <f t="shared" si="0"/>
        <v>0</v>
      </c>
      <c r="S53" s="877">
        <f t="shared" si="1"/>
        <v>-1</v>
      </c>
      <c r="T53" s="937">
        <f t="shared" si="2"/>
        <v>-4.09</v>
      </c>
      <c r="U53" s="944" t="s">
        <v>571</v>
      </c>
      <c r="V53" s="886" t="s">
        <v>571</v>
      </c>
      <c r="W53" s="886" t="s">
        <v>571</v>
      </c>
      <c r="X53" s="942" t="s">
        <v>571</v>
      </c>
      <c r="Y53" s="940"/>
    </row>
    <row r="54" spans="1:25" ht="14.4" customHeight="1" x14ac:dyDescent="0.3">
      <c r="A54" s="904" t="s">
        <v>7341</v>
      </c>
      <c r="B54" s="886"/>
      <c r="C54" s="887"/>
      <c r="D54" s="888"/>
      <c r="E54" s="871">
        <v>1</v>
      </c>
      <c r="F54" s="872">
        <v>3.01</v>
      </c>
      <c r="G54" s="878">
        <v>8</v>
      </c>
      <c r="H54" s="875"/>
      <c r="I54" s="869"/>
      <c r="J54" s="870"/>
      <c r="K54" s="874">
        <v>3.01</v>
      </c>
      <c r="L54" s="875">
        <v>4</v>
      </c>
      <c r="M54" s="875">
        <v>33</v>
      </c>
      <c r="N54" s="876">
        <v>11</v>
      </c>
      <c r="O54" s="875" t="s">
        <v>7245</v>
      </c>
      <c r="P54" s="890" t="s">
        <v>7342</v>
      </c>
      <c r="Q54" s="877">
        <f t="shared" si="0"/>
        <v>0</v>
      </c>
      <c r="R54" s="937">
        <f t="shared" si="0"/>
        <v>0</v>
      </c>
      <c r="S54" s="877">
        <f t="shared" si="1"/>
        <v>-1</v>
      </c>
      <c r="T54" s="937">
        <f t="shared" si="2"/>
        <v>-3.01</v>
      </c>
      <c r="U54" s="944" t="s">
        <v>571</v>
      </c>
      <c r="V54" s="886" t="s">
        <v>571</v>
      </c>
      <c r="W54" s="886" t="s">
        <v>571</v>
      </c>
      <c r="X54" s="942" t="s">
        <v>571</v>
      </c>
      <c r="Y54" s="940"/>
    </row>
    <row r="55" spans="1:25" ht="14.4" customHeight="1" x14ac:dyDescent="0.3">
      <c r="A55" s="904" t="s">
        <v>7343</v>
      </c>
      <c r="B55" s="886"/>
      <c r="C55" s="887"/>
      <c r="D55" s="888"/>
      <c r="E55" s="871">
        <v>1</v>
      </c>
      <c r="F55" s="872">
        <v>1</v>
      </c>
      <c r="G55" s="878">
        <v>4</v>
      </c>
      <c r="H55" s="875"/>
      <c r="I55" s="869"/>
      <c r="J55" s="870"/>
      <c r="K55" s="874">
        <v>1</v>
      </c>
      <c r="L55" s="875">
        <v>2</v>
      </c>
      <c r="M55" s="875">
        <v>18</v>
      </c>
      <c r="N55" s="876">
        <v>6</v>
      </c>
      <c r="O55" s="875" t="s">
        <v>7245</v>
      </c>
      <c r="P55" s="890" t="s">
        <v>7344</v>
      </c>
      <c r="Q55" s="877">
        <f t="shared" si="0"/>
        <v>0</v>
      </c>
      <c r="R55" s="937">
        <f t="shared" si="0"/>
        <v>0</v>
      </c>
      <c r="S55" s="877">
        <f t="shared" si="1"/>
        <v>-1</v>
      </c>
      <c r="T55" s="937">
        <f t="shared" si="2"/>
        <v>-1</v>
      </c>
      <c r="U55" s="944" t="s">
        <v>571</v>
      </c>
      <c r="V55" s="886" t="s">
        <v>571</v>
      </c>
      <c r="W55" s="886" t="s">
        <v>571</v>
      </c>
      <c r="X55" s="942" t="s">
        <v>571</v>
      </c>
      <c r="Y55" s="940"/>
    </row>
    <row r="56" spans="1:25" ht="14.4" customHeight="1" x14ac:dyDescent="0.3">
      <c r="A56" s="904" t="s">
        <v>7345</v>
      </c>
      <c r="B56" s="881">
        <v>1</v>
      </c>
      <c r="C56" s="882">
        <v>0.31</v>
      </c>
      <c r="D56" s="883">
        <v>3</v>
      </c>
      <c r="E56" s="889"/>
      <c r="F56" s="869"/>
      <c r="G56" s="870"/>
      <c r="H56" s="875">
        <v>1</v>
      </c>
      <c r="I56" s="869">
        <v>0.31</v>
      </c>
      <c r="J56" s="873">
        <v>10</v>
      </c>
      <c r="K56" s="874">
        <v>0.31</v>
      </c>
      <c r="L56" s="875">
        <v>1</v>
      </c>
      <c r="M56" s="875">
        <v>12</v>
      </c>
      <c r="N56" s="876">
        <v>4</v>
      </c>
      <c r="O56" s="875" t="s">
        <v>7245</v>
      </c>
      <c r="P56" s="890" t="s">
        <v>7346</v>
      </c>
      <c r="Q56" s="877">
        <f t="shared" si="0"/>
        <v>0</v>
      </c>
      <c r="R56" s="937">
        <f t="shared" si="0"/>
        <v>0</v>
      </c>
      <c r="S56" s="877">
        <f t="shared" si="1"/>
        <v>1</v>
      </c>
      <c r="T56" s="937">
        <f t="shared" si="2"/>
        <v>0.31</v>
      </c>
      <c r="U56" s="944">
        <v>4</v>
      </c>
      <c r="V56" s="886">
        <v>10</v>
      </c>
      <c r="W56" s="886">
        <v>6</v>
      </c>
      <c r="X56" s="942">
        <v>2.5</v>
      </c>
      <c r="Y56" s="940">
        <v>6</v>
      </c>
    </row>
    <row r="57" spans="1:25" ht="14.4" customHeight="1" x14ac:dyDescent="0.3">
      <c r="A57" s="905" t="s">
        <v>7347</v>
      </c>
      <c r="B57" s="902">
        <v>1</v>
      </c>
      <c r="C57" s="903">
        <v>0.46</v>
      </c>
      <c r="D57" s="884">
        <v>5</v>
      </c>
      <c r="E57" s="901"/>
      <c r="F57" s="896"/>
      <c r="G57" s="880"/>
      <c r="H57" s="895"/>
      <c r="I57" s="896"/>
      <c r="J57" s="880"/>
      <c r="K57" s="897">
        <v>0.46</v>
      </c>
      <c r="L57" s="895">
        <v>2</v>
      </c>
      <c r="M57" s="895">
        <v>15</v>
      </c>
      <c r="N57" s="898">
        <v>5</v>
      </c>
      <c r="O57" s="895" t="s">
        <v>7245</v>
      </c>
      <c r="P57" s="899" t="s">
        <v>7348</v>
      </c>
      <c r="Q57" s="900">
        <f t="shared" si="0"/>
        <v>-1</v>
      </c>
      <c r="R57" s="938">
        <f t="shared" si="0"/>
        <v>-0.46</v>
      </c>
      <c r="S57" s="900">
        <f t="shared" si="1"/>
        <v>0</v>
      </c>
      <c r="T57" s="938">
        <f t="shared" si="2"/>
        <v>0</v>
      </c>
      <c r="U57" s="945" t="s">
        <v>571</v>
      </c>
      <c r="V57" s="501" t="s">
        <v>571</v>
      </c>
      <c r="W57" s="501" t="s">
        <v>571</v>
      </c>
      <c r="X57" s="943" t="s">
        <v>571</v>
      </c>
      <c r="Y57" s="941"/>
    </row>
    <row r="58" spans="1:25" ht="14.4" customHeight="1" x14ac:dyDescent="0.3">
      <c r="A58" s="904" t="s">
        <v>7349</v>
      </c>
      <c r="B58" s="881">
        <v>1</v>
      </c>
      <c r="C58" s="882">
        <v>4.1500000000000004</v>
      </c>
      <c r="D58" s="883">
        <v>8</v>
      </c>
      <c r="E58" s="889"/>
      <c r="F58" s="869"/>
      <c r="G58" s="870"/>
      <c r="H58" s="875"/>
      <c r="I58" s="869"/>
      <c r="J58" s="870"/>
      <c r="K58" s="874">
        <v>4.1500000000000004</v>
      </c>
      <c r="L58" s="875">
        <v>4</v>
      </c>
      <c r="M58" s="875">
        <v>36</v>
      </c>
      <c r="N58" s="876">
        <v>12</v>
      </c>
      <c r="O58" s="875" t="s">
        <v>7245</v>
      </c>
      <c r="P58" s="890" t="s">
        <v>7350</v>
      </c>
      <c r="Q58" s="877">
        <f t="shared" si="0"/>
        <v>-1</v>
      </c>
      <c r="R58" s="937">
        <f t="shared" si="0"/>
        <v>-4.1500000000000004</v>
      </c>
      <c r="S58" s="877">
        <f t="shared" si="1"/>
        <v>0</v>
      </c>
      <c r="T58" s="937">
        <f t="shared" si="2"/>
        <v>0</v>
      </c>
      <c r="U58" s="944" t="s">
        <v>571</v>
      </c>
      <c r="V58" s="886" t="s">
        <v>571</v>
      </c>
      <c r="W58" s="886" t="s">
        <v>571</v>
      </c>
      <c r="X58" s="942" t="s">
        <v>571</v>
      </c>
      <c r="Y58" s="940"/>
    </row>
    <row r="59" spans="1:25" ht="14.4" customHeight="1" x14ac:dyDescent="0.3">
      <c r="A59" s="904" t="s">
        <v>7351</v>
      </c>
      <c r="B59" s="886">
        <v>1</v>
      </c>
      <c r="C59" s="887">
        <v>0.44</v>
      </c>
      <c r="D59" s="888">
        <v>8</v>
      </c>
      <c r="E59" s="871">
        <v>4</v>
      </c>
      <c r="F59" s="872">
        <v>1.81</v>
      </c>
      <c r="G59" s="878">
        <v>9.8000000000000007</v>
      </c>
      <c r="H59" s="875"/>
      <c r="I59" s="869"/>
      <c r="J59" s="870"/>
      <c r="K59" s="874">
        <v>0.44</v>
      </c>
      <c r="L59" s="875">
        <v>2</v>
      </c>
      <c r="M59" s="875">
        <v>18</v>
      </c>
      <c r="N59" s="876">
        <v>6</v>
      </c>
      <c r="O59" s="875" t="s">
        <v>7245</v>
      </c>
      <c r="P59" s="890" t="s">
        <v>7352</v>
      </c>
      <c r="Q59" s="877">
        <f t="shared" si="0"/>
        <v>-1</v>
      </c>
      <c r="R59" s="937">
        <f t="shared" si="0"/>
        <v>-0.44</v>
      </c>
      <c r="S59" s="877">
        <f t="shared" si="1"/>
        <v>-4</v>
      </c>
      <c r="T59" s="937">
        <f t="shared" si="2"/>
        <v>-1.81</v>
      </c>
      <c r="U59" s="944" t="s">
        <v>571</v>
      </c>
      <c r="V59" s="886" t="s">
        <v>571</v>
      </c>
      <c r="W59" s="886" t="s">
        <v>571</v>
      </c>
      <c r="X59" s="942" t="s">
        <v>571</v>
      </c>
      <c r="Y59" s="940"/>
    </row>
    <row r="60" spans="1:25" ht="14.4" customHeight="1" x14ac:dyDescent="0.3">
      <c r="A60" s="905" t="s">
        <v>7353</v>
      </c>
      <c r="B60" s="501">
        <v>1</v>
      </c>
      <c r="C60" s="892">
        <v>0.65</v>
      </c>
      <c r="D60" s="891">
        <v>4</v>
      </c>
      <c r="E60" s="893"/>
      <c r="F60" s="894"/>
      <c r="G60" s="879"/>
      <c r="H60" s="895"/>
      <c r="I60" s="896"/>
      <c r="J60" s="880"/>
      <c r="K60" s="897">
        <v>0.65</v>
      </c>
      <c r="L60" s="895">
        <v>3</v>
      </c>
      <c r="M60" s="895">
        <v>24</v>
      </c>
      <c r="N60" s="898">
        <v>8</v>
      </c>
      <c r="O60" s="895" t="s">
        <v>7245</v>
      </c>
      <c r="P60" s="899" t="s">
        <v>7352</v>
      </c>
      <c r="Q60" s="900">
        <f t="shared" si="0"/>
        <v>-1</v>
      </c>
      <c r="R60" s="938">
        <f t="shared" si="0"/>
        <v>-0.65</v>
      </c>
      <c r="S60" s="900">
        <f t="shared" si="1"/>
        <v>0</v>
      </c>
      <c r="T60" s="938">
        <f t="shared" si="2"/>
        <v>0</v>
      </c>
      <c r="U60" s="945" t="s">
        <v>571</v>
      </c>
      <c r="V60" s="501" t="s">
        <v>571</v>
      </c>
      <c r="W60" s="501" t="s">
        <v>571</v>
      </c>
      <c r="X60" s="943" t="s">
        <v>571</v>
      </c>
      <c r="Y60" s="941"/>
    </row>
    <row r="61" spans="1:25" ht="14.4" customHeight="1" x14ac:dyDescent="0.3">
      <c r="A61" s="904" t="s">
        <v>7354</v>
      </c>
      <c r="B61" s="886"/>
      <c r="C61" s="887"/>
      <c r="D61" s="888"/>
      <c r="E61" s="871">
        <v>3</v>
      </c>
      <c r="F61" s="872">
        <v>15.54</v>
      </c>
      <c r="G61" s="878">
        <v>13.7</v>
      </c>
      <c r="H61" s="875">
        <v>1</v>
      </c>
      <c r="I61" s="869">
        <v>5.18</v>
      </c>
      <c r="J61" s="870">
        <v>7</v>
      </c>
      <c r="K61" s="874">
        <v>5.18</v>
      </c>
      <c r="L61" s="875">
        <v>3</v>
      </c>
      <c r="M61" s="875">
        <v>27</v>
      </c>
      <c r="N61" s="876">
        <v>9</v>
      </c>
      <c r="O61" s="875" t="s">
        <v>7245</v>
      </c>
      <c r="P61" s="890" t="s">
        <v>7355</v>
      </c>
      <c r="Q61" s="877">
        <f t="shared" si="0"/>
        <v>1</v>
      </c>
      <c r="R61" s="937">
        <f t="shared" si="0"/>
        <v>5.18</v>
      </c>
      <c r="S61" s="877">
        <f t="shared" si="1"/>
        <v>-2</v>
      </c>
      <c r="T61" s="937">
        <f t="shared" si="2"/>
        <v>-10.36</v>
      </c>
      <c r="U61" s="944">
        <v>9</v>
      </c>
      <c r="V61" s="886">
        <v>7</v>
      </c>
      <c r="W61" s="886">
        <v>-2</v>
      </c>
      <c r="X61" s="942">
        <v>0.77777777777777779</v>
      </c>
      <c r="Y61" s="940"/>
    </row>
    <row r="62" spans="1:25" ht="14.4" customHeight="1" x14ac:dyDescent="0.3">
      <c r="A62" s="904" t="s">
        <v>7356</v>
      </c>
      <c r="B62" s="881">
        <v>5</v>
      </c>
      <c r="C62" s="882">
        <v>14.66</v>
      </c>
      <c r="D62" s="883">
        <v>4.5999999999999996</v>
      </c>
      <c r="E62" s="889">
        <v>2</v>
      </c>
      <c r="F62" s="869">
        <v>6.04</v>
      </c>
      <c r="G62" s="870">
        <v>6.5</v>
      </c>
      <c r="H62" s="875">
        <v>2</v>
      </c>
      <c r="I62" s="869">
        <v>6.04</v>
      </c>
      <c r="J62" s="870">
        <v>8</v>
      </c>
      <c r="K62" s="874">
        <v>3.02</v>
      </c>
      <c r="L62" s="875">
        <v>4</v>
      </c>
      <c r="M62" s="875">
        <v>33</v>
      </c>
      <c r="N62" s="876">
        <v>11</v>
      </c>
      <c r="O62" s="875" t="s">
        <v>7245</v>
      </c>
      <c r="P62" s="890" t="s">
        <v>7357</v>
      </c>
      <c r="Q62" s="877">
        <f t="shared" si="0"/>
        <v>-3</v>
      </c>
      <c r="R62" s="937">
        <f t="shared" si="0"/>
        <v>-8.620000000000001</v>
      </c>
      <c r="S62" s="877">
        <f t="shared" si="1"/>
        <v>0</v>
      </c>
      <c r="T62" s="937">
        <f t="shared" si="2"/>
        <v>0</v>
      </c>
      <c r="U62" s="944">
        <v>22</v>
      </c>
      <c r="V62" s="886">
        <v>16</v>
      </c>
      <c r="W62" s="886">
        <v>-6</v>
      </c>
      <c r="X62" s="942">
        <v>0.72727272727272729</v>
      </c>
      <c r="Y62" s="940"/>
    </row>
    <row r="63" spans="1:25" ht="14.4" customHeight="1" x14ac:dyDescent="0.3">
      <c r="A63" s="905" t="s">
        <v>7358</v>
      </c>
      <c r="B63" s="902"/>
      <c r="C63" s="903"/>
      <c r="D63" s="884"/>
      <c r="E63" s="901"/>
      <c r="F63" s="896"/>
      <c r="G63" s="880"/>
      <c r="H63" s="895">
        <v>1</v>
      </c>
      <c r="I63" s="896">
        <v>3.11</v>
      </c>
      <c r="J63" s="880">
        <v>7</v>
      </c>
      <c r="K63" s="897">
        <v>3.11</v>
      </c>
      <c r="L63" s="895">
        <v>4</v>
      </c>
      <c r="M63" s="895">
        <v>39</v>
      </c>
      <c r="N63" s="898">
        <v>13</v>
      </c>
      <c r="O63" s="895" t="s">
        <v>7245</v>
      </c>
      <c r="P63" s="899" t="s">
        <v>7357</v>
      </c>
      <c r="Q63" s="900">
        <f t="shared" si="0"/>
        <v>1</v>
      </c>
      <c r="R63" s="938">
        <f t="shared" si="0"/>
        <v>3.11</v>
      </c>
      <c r="S63" s="900">
        <f t="shared" si="1"/>
        <v>1</v>
      </c>
      <c r="T63" s="938">
        <f t="shared" si="2"/>
        <v>3.11</v>
      </c>
      <c r="U63" s="945">
        <v>13</v>
      </c>
      <c r="V63" s="501">
        <v>7</v>
      </c>
      <c r="W63" s="501">
        <v>-6</v>
      </c>
      <c r="X63" s="943">
        <v>0.53846153846153844</v>
      </c>
      <c r="Y63" s="941"/>
    </row>
    <row r="64" spans="1:25" ht="14.4" customHeight="1" x14ac:dyDescent="0.3">
      <c r="A64" s="904" t="s">
        <v>7359</v>
      </c>
      <c r="B64" s="886">
        <v>2</v>
      </c>
      <c r="C64" s="887">
        <v>3.18</v>
      </c>
      <c r="D64" s="888">
        <v>6.5</v>
      </c>
      <c r="E64" s="871">
        <v>1</v>
      </c>
      <c r="F64" s="872">
        <v>1.59</v>
      </c>
      <c r="G64" s="878">
        <v>7</v>
      </c>
      <c r="H64" s="875">
        <v>2</v>
      </c>
      <c r="I64" s="869">
        <v>3.46</v>
      </c>
      <c r="J64" s="870">
        <v>7.5</v>
      </c>
      <c r="K64" s="874">
        <v>1.59</v>
      </c>
      <c r="L64" s="875">
        <v>4</v>
      </c>
      <c r="M64" s="875">
        <v>36</v>
      </c>
      <c r="N64" s="876">
        <v>12</v>
      </c>
      <c r="O64" s="875" t="s">
        <v>7245</v>
      </c>
      <c r="P64" s="890" t="s">
        <v>7360</v>
      </c>
      <c r="Q64" s="877">
        <f t="shared" si="0"/>
        <v>0</v>
      </c>
      <c r="R64" s="937">
        <f t="shared" si="0"/>
        <v>0.2799999999999998</v>
      </c>
      <c r="S64" s="877">
        <f t="shared" si="1"/>
        <v>1</v>
      </c>
      <c r="T64" s="937">
        <f t="shared" si="2"/>
        <v>1.8699999999999999</v>
      </c>
      <c r="U64" s="944">
        <v>24</v>
      </c>
      <c r="V64" s="886">
        <v>15</v>
      </c>
      <c r="W64" s="886">
        <v>-9</v>
      </c>
      <c r="X64" s="942">
        <v>0.625</v>
      </c>
      <c r="Y64" s="940"/>
    </row>
    <row r="65" spans="1:25" ht="14.4" customHeight="1" x14ac:dyDescent="0.3">
      <c r="A65" s="905" t="s">
        <v>7361</v>
      </c>
      <c r="B65" s="501"/>
      <c r="C65" s="892"/>
      <c r="D65" s="891"/>
      <c r="E65" s="893">
        <v>2</v>
      </c>
      <c r="F65" s="894">
        <v>4.58</v>
      </c>
      <c r="G65" s="879">
        <v>20.5</v>
      </c>
      <c r="H65" s="895">
        <v>1</v>
      </c>
      <c r="I65" s="896">
        <v>2.16</v>
      </c>
      <c r="J65" s="880">
        <v>8</v>
      </c>
      <c r="K65" s="897">
        <v>2.16</v>
      </c>
      <c r="L65" s="895">
        <v>5</v>
      </c>
      <c r="M65" s="895">
        <v>48</v>
      </c>
      <c r="N65" s="898">
        <v>16</v>
      </c>
      <c r="O65" s="895" t="s">
        <v>7245</v>
      </c>
      <c r="P65" s="899" t="s">
        <v>7360</v>
      </c>
      <c r="Q65" s="900">
        <f t="shared" si="0"/>
        <v>1</v>
      </c>
      <c r="R65" s="938">
        <f t="shared" si="0"/>
        <v>2.16</v>
      </c>
      <c r="S65" s="900">
        <f t="shared" si="1"/>
        <v>-1</v>
      </c>
      <c r="T65" s="938">
        <f t="shared" si="2"/>
        <v>-2.42</v>
      </c>
      <c r="U65" s="945">
        <v>16</v>
      </c>
      <c r="V65" s="501">
        <v>8</v>
      </c>
      <c r="W65" s="501">
        <v>-8</v>
      </c>
      <c r="X65" s="943">
        <v>0.5</v>
      </c>
      <c r="Y65" s="941"/>
    </row>
    <row r="66" spans="1:25" ht="14.4" customHeight="1" x14ac:dyDescent="0.3">
      <c r="A66" s="905" t="s">
        <v>7362</v>
      </c>
      <c r="B66" s="501"/>
      <c r="C66" s="892"/>
      <c r="D66" s="891"/>
      <c r="E66" s="893">
        <v>1</v>
      </c>
      <c r="F66" s="894">
        <v>4.1900000000000004</v>
      </c>
      <c r="G66" s="879">
        <v>16</v>
      </c>
      <c r="H66" s="895"/>
      <c r="I66" s="896"/>
      <c r="J66" s="880"/>
      <c r="K66" s="897">
        <v>4.1900000000000004</v>
      </c>
      <c r="L66" s="895">
        <v>9</v>
      </c>
      <c r="M66" s="895">
        <v>78</v>
      </c>
      <c r="N66" s="898">
        <v>26</v>
      </c>
      <c r="O66" s="895" t="s">
        <v>7245</v>
      </c>
      <c r="P66" s="899" t="s">
        <v>7360</v>
      </c>
      <c r="Q66" s="900">
        <f t="shared" si="0"/>
        <v>0</v>
      </c>
      <c r="R66" s="938">
        <f t="shared" si="0"/>
        <v>0</v>
      </c>
      <c r="S66" s="900">
        <f t="shared" si="1"/>
        <v>-1</v>
      </c>
      <c r="T66" s="938">
        <f t="shared" si="2"/>
        <v>-4.1900000000000004</v>
      </c>
      <c r="U66" s="945" t="s">
        <v>571</v>
      </c>
      <c r="V66" s="501" t="s">
        <v>571</v>
      </c>
      <c r="W66" s="501" t="s">
        <v>571</v>
      </c>
      <c r="X66" s="943" t="s">
        <v>571</v>
      </c>
      <c r="Y66" s="941"/>
    </row>
    <row r="67" spans="1:25" ht="14.4" customHeight="1" x14ac:dyDescent="0.3">
      <c r="A67" s="904" t="s">
        <v>7363</v>
      </c>
      <c r="B67" s="886">
        <v>23</v>
      </c>
      <c r="C67" s="887">
        <v>53.26</v>
      </c>
      <c r="D67" s="888">
        <v>7.1</v>
      </c>
      <c r="E67" s="871">
        <v>32</v>
      </c>
      <c r="F67" s="872">
        <v>72.33</v>
      </c>
      <c r="G67" s="878">
        <v>5.6</v>
      </c>
      <c r="H67" s="875">
        <v>23</v>
      </c>
      <c r="I67" s="869">
        <v>53.74</v>
      </c>
      <c r="J67" s="870">
        <v>6.1</v>
      </c>
      <c r="K67" s="874">
        <v>2.38</v>
      </c>
      <c r="L67" s="875">
        <v>4</v>
      </c>
      <c r="M67" s="875">
        <v>33</v>
      </c>
      <c r="N67" s="876">
        <v>11</v>
      </c>
      <c r="O67" s="875" t="s">
        <v>7245</v>
      </c>
      <c r="P67" s="890" t="s">
        <v>7364</v>
      </c>
      <c r="Q67" s="877">
        <f t="shared" si="0"/>
        <v>0</v>
      </c>
      <c r="R67" s="937">
        <f t="shared" si="0"/>
        <v>0.48000000000000398</v>
      </c>
      <c r="S67" s="877">
        <f t="shared" si="1"/>
        <v>-9</v>
      </c>
      <c r="T67" s="937">
        <f t="shared" si="2"/>
        <v>-18.589999999999996</v>
      </c>
      <c r="U67" s="944">
        <v>253</v>
      </c>
      <c r="V67" s="886">
        <v>140.29999999999998</v>
      </c>
      <c r="W67" s="886">
        <v>-112.70000000000002</v>
      </c>
      <c r="X67" s="942">
        <v>0.55454545454545445</v>
      </c>
      <c r="Y67" s="940">
        <v>5</v>
      </c>
    </row>
    <row r="68" spans="1:25" ht="14.4" customHeight="1" x14ac:dyDescent="0.3">
      <c r="A68" s="905" t="s">
        <v>7365</v>
      </c>
      <c r="B68" s="501">
        <v>15</v>
      </c>
      <c r="C68" s="892">
        <v>40.700000000000003</v>
      </c>
      <c r="D68" s="891">
        <v>7.3</v>
      </c>
      <c r="E68" s="893">
        <v>18</v>
      </c>
      <c r="F68" s="894">
        <v>50.78</v>
      </c>
      <c r="G68" s="879">
        <v>7</v>
      </c>
      <c r="H68" s="895">
        <v>18</v>
      </c>
      <c r="I68" s="896">
        <v>48.93</v>
      </c>
      <c r="J68" s="880">
        <v>9.3000000000000007</v>
      </c>
      <c r="K68" s="897">
        <v>2.76</v>
      </c>
      <c r="L68" s="895">
        <v>4</v>
      </c>
      <c r="M68" s="895">
        <v>39</v>
      </c>
      <c r="N68" s="898">
        <v>13</v>
      </c>
      <c r="O68" s="895" t="s">
        <v>7245</v>
      </c>
      <c r="P68" s="899" t="s">
        <v>7364</v>
      </c>
      <c r="Q68" s="900">
        <f t="shared" si="0"/>
        <v>3</v>
      </c>
      <c r="R68" s="938">
        <f t="shared" si="0"/>
        <v>8.2299999999999969</v>
      </c>
      <c r="S68" s="900">
        <f t="shared" si="1"/>
        <v>0</v>
      </c>
      <c r="T68" s="938">
        <f t="shared" si="2"/>
        <v>-1.8500000000000014</v>
      </c>
      <c r="U68" s="945">
        <v>234</v>
      </c>
      <c r="V68" s="501">
        <v>167.4</v>
      </c>
      <c r="W68" s="501">
        <v>-66.599999999999994</v>
      </c>
      <c r="X68" s="943">
        <v>0.7153846153846154</v>
      </c>
      <c r="Y68" s="941">
        <v>29</v>
      </c>
    </row>
    <row r="69" spans="1:25" ht="14.4" customHeight="1" x14ac:dyDescent="0.3">
      <c r="A69" s="905" t="s">
        <v>7366</v>
      </c>
      <c r="B69" s="501">
        <v>4</v>
      </c>
      <c r="C69" s="892">
        <v>14.29</v>
      </c>
      <c r="D69" s="891">
        <v>8</v>
      </c>
      <c r="E69" s="893">
        <v>6</v>
      </c>
      <c r="F69" s="894">
        <v>23.49</v>
      </c>
      <c r="G69" s="879">
        <v>15</v>
      </c>
      <c r="H69" s="895">
        <v>4</v>
      </c>
      <c r="I69" s="896">
        <v>14.6</v>
      </c>
      <c r="J69" s="880">
        <v>13</v>
      </c>
      <c r="K69" s="897">
        <v>3.7</v>
      </c>
      <c r="L69" s="895">
        <v>6</v>
      </c>
      <c r="M69" s="895">
        <v>51</v>
      </c>
      <c r="N69" s="898">
        <v>17</v>
      </c>
      <c r="O69" s="895" t="s">
        <v>7245</v>
      </c>
      <c r="P69" s="899" t="s">
        <v>7364</v>
      </c>
      <c r="Q69" s="900">
        <f t="shared" si="0"/>
        <v>0</v>
      </c>
      <c r="R69" s="938">
        <f t="shared" si="0"/>
        <v>0.3100000000000005</v>
      </c>
      <c r="S69" s="900">
        <f t="shared" si="1"/>
        <v>-2</v>
      </c>
      <c r="T69" s="938">
        <f t="shared" si="2"/>
        <v>-8.8899999999999988</v>
      </c>
      <c r="U69" s="945">
        <v>68</v>
      </c>
      <c r="V69" s="501">
        <v>52</v>
      </c>
      <c r="W69" s="501">
        <v>-16</v>
      </c>
      <c r="X69" s="943">
        <v>0.76470588235294112</v>
      </c>
      <c r="Y69" s="941">
        <v>10</v>
      </c>
    </row>
    <row r="70" spans="1:25" ht="14.4" customHeight="1" x14ac:dyDescent="0.3">
      <c r="A70" s="904" t="s">
        <v>7367</v>
      </c>
      <c r="B70" s="886">
        <v>3</v>
      </c>
      <c r="C70" s="887">
        <v>2.48</v>
      </c>
      <c r="D70" s="888">
        <v>5.7</v>
      </c>
      <c r="E70" s="871">
        <v>3</v>
      </c>
      <c r="F70" s="872">
        <v>3.57</v>
      </c>
      <c r="G70" s="878">
        <v>11.3</v>
      </c>
      <c r="H70" s="875">
        <v>1</v>
      </c>
      <c r="I70" s="869">
        <v>0.79</v>
      </c>
      <c r="J70" s="870">
        <v>3</v>
      </c>
      <c r="K70" s="874">
        <v>0.79</v>
      </c>
      <c r="L70" s="875">
        <v>2</v>
      </c>
      <c r="M70" s="875">
        <v>15</v>
      </c>
      <c r="N70" s="876">
        <v>5</v>
      </c>
      <c r="O70" s="875" t="s">
        <v>7245</v>
      </c>
      <c r="P70" s="890" t="s">
        <v>7368</v>
      </c>
      <c r="Q70" s="877">
        <f t="shared" ref="Q70:R133" si="3">H70-B70</f>
        <v>-2</v>
      </c>
      <c r="R70" s="937">
        <f t="shared" si="3"/>
        <v>-1.69</v>
      </c>
      <c r="S70" s="877">
        <f t="shared" ref="S70:S133" si="4">H70-E70</f>
        <v>-2</v>
      </c>
      <c r="T70" s="937">
        <f t="shared" ref="T70:T133" si="5">I70-F70</f>
        <v>-2.78</v>
      </c>
      <c r="U70" s="944">
        <v>5</v>
      </c>
      <c r="V70" s="886">
        <v>3</v>
      </c>
      <c r="W70" s="886">
        <v>-2</v>
      </c>
      <c r="X70" s="942">
        <v>0.6</v>
      </c>
      <c r="Y70" s="940"/>
    </row>
    <row r="71" spans="1:25" ht="14.4" customHeight="1" x14ac:dyDescent="0.3">
      <c r="A71" s="905" t="s">
        <v>7369</v>
      </c>
      <c r="B71" s="501">
        <v>2</v>
      </c>
      <c r="C71" s="892">
        <v>3.98</v>
      </c>
      <c r="D71" s="891">
        <v>11</v>
      </c>
      <c r="E71" s="893">
        <v>5</v>
      </c>
      <c r="F71" s="894">
        <v>9.23</v>
      </c>
      <c r="G71" s="879">
        <v>16</v>
      </c>
      <c r="H71" s="895">
        <v>3</v>
      </c>
      <c r="I71" s="896">
        <v>7</v>
      </c>
      <c r="J71" s="885">
        <v>16.7</v>
      </c>
      <c r="K71" s="897">
        <v>1.84</v>
      </c>
      <c r="L71" s="895">
        <v>5</v>
      </c>
      <c r="M71" s="895">
        <v>42</v>
      </c>
      <c r="N71" s="898">
        <v>14</v>
      </c>
      <c r="O71" s="895" t="s">
        <v>7245</v>
      </c>
      <c r="P71" s="899" t="s">
        <v>7368</v>
      </c>
      <c r="Q71" s="900">
        <f t="shared" si="3"/>
        <v>1</v>
      </c>
      <c r="R71" s="938">
        <f t="shared" si="3"/>
        <v>3.02</v>
      </c>
      <c r="S71" s="900">
        <f t="shared" si="4"/>
        <v>-2</v>
      </c>
      <c r="T71" s="938">
        <f t="shared" si="5"/>
        <v>-2.2300000000000004</v>
      </c>
      <c r="U71" s="945">
        <v>42</v>
      </c>
      <c r="V71" s="501">
        <v>50.099999999999994</v>
      </c>
      <c r="W71" s="501">
        <v>8.0999999999999943</v>
      </c>
      <c r="X71" s="943">
        <v>1.1928571428571426</v>
      </c>
      <c r="Y71" s="941">
        <v>8</v>
      </c>
    </row>
    <row r="72" spans="1:25" ht="14.4" customHeight="1" x14ac:dyDescent="0.3">
      <c r="A72" s="904" t="s">
        <v>7370</v>
      </c>
      <c r="B72" s="886">
        <v>145</v>
      </c>
      <c r="C72" s="887">
        <v>178.93</v>
      </c>
      <c r="D72" s="888">
        <v>4</v>
      </c>
      <c r="E72" s="889">
        <v>159</v>
      </c>
      <c r="F72" s="869">
        <v>198</v>
      </c>
      <c r="G72" s="870">
        <v>3.7</v>
      </c>
      <c r="H72" s="871">
        <v>172</v>
      </c>
      <c r="I72" s="872">
        <v>212.79</v>
      </c>
      <c r="J72" s="878">
        <v>3.9</v>
      </c>
      <c r="K72" s="874">
        <v>1.22</v>
      </c>
      <c r="L72" s="875">
        <v>2</v>
      </c>
      <c r="M72" s="875">
        <v>18</v>
      </c>
      <c r="N72" s="876">
        <v>6</v>
      </c>
      <c r="O72" s="875" t="s">
        <v>7245</v>
      </c>
      <c r="P72" s="890" t="s">
        <v>7371</v>
      </c>
      <c r="Q72" s="877">
        <f t="shared" si="3"/>
        <v>27</v>
      </c>
      <c r="R72" s="937">
        <f t="shared" si="3"/>
        <v>33.859999999999985</v>
      </c>
      <c r="S72" s="877">
        <f t="shared" si="4"/>
        <v>13</v>
      </c>
      <c r="T72" s="937">
        <f t="shared" si="5"/>
        <v>14.789999999999992</v>
      </c>
      <c r="U72" s="944">
        <v>1032</v>
      </c>
      <c r="V72" s="886">
        <v>670.8</v>
      </c>
      <c r="W72" s="886">
        <v>-361.20000000000005</v>
      </c>
      <c r="X72" s="942">
        <v>0.64999999999999991</v>
      </c>
      <c r="Y72" s="940">
        <v>57</v>
      </c>
    </row>
    <row r="73" spans="1:25" ht="14.4" customHeight="1" x14ac:dyDescent="0.3">
      <c r="A73" s="905" t="s">
        <v>7372</v>
      </c>
      <c r="B73" s="501">
        <v>11</v>
      </c>
      <c r="C73" s="892">
        <v>20.75</v>
      </c>
      <c r="D73" s="891">
        <v>6.8</v>
      </c>
      <c r="E73" s="901">
        <v>22</v>
      </c>
      <c r="F73" s="896">
        <v>36.869999999999997</v>
      </c>
      <c r="G73" s="880">
        <v>6.4</v>
      </c>
      <c r="H73" s="893">
        <v>20</v>
      </c>
      <c r="I73" s="894">
        <v>34.06</v>
      </c>
      <c r="J73" s="885">
        <v>8.9</v>
      </c>
      <c r="K73" s="897">
        <v>1.58</v>
      </c>
      <c r="L73" s="895">
        <v>3</v>
      </c>
      <c r="M73" s="895">
        <v>24</v>
      </c>
      <c r="N73" s="898">
        <v>8</v>
      </c>
      <c r="O73" s="895" t="s">
        <v>7245</v>
      </c>
      <c r="P73" s="899" t="s">
        <v>7371</v>
      </c>
      <c r="Q73" s="900">
        <f t="shared" si="3"/>
        <v>9</v>
      </c>
      <c r="R73" s="938">
        <f t="shared" si="3"/>
        <v>13.310000000000002</v>
      </c>
      <c r="S73" s="900">
        <f t="shared" si="4"/>
        <v>-2</v>
      </c>
      <c r="T73" s="938">
        <f t="shared" si="5"/>
        <v>-2.8099999999999952</v>
      </c>
      <c r="U73" s="945">
        <v>160</v>
      </c>
      <c r="V73" s="501">
        <v>178</v>
      </c>
      <c r="W73" s="501">
        <v>18</v>
      </c>
      <c r="X73" s="943">
        <v>1.1125</v>
      </c>
      <c r="Y73" s="941">
        <v>56</v>
      </c>
    </row>
    <row r="74" spans="1:25" ht="14.4" customHeight="1" x14ac:dyDescent="0.3">
      <c r="A74" s="905" t="s">
        <v>7373</v>
      </c>
      <c r="B74" s="501">
        <v>2</v>
      </c>
      <c r="C74" s="892">
        <v>6.89</v>
      </c>
      <c r="D74" s="891">
        <v>25.5</v>
      </c>
      <c r="E74" s="901">
        <v>1</v>
      </c>
      <c r="F74" s="896">
        <v>2.37</v>
      </c>
      <c r="G74" s="880">
        <v>7</v>
      </c>
      <c r="H74" s="893"/>
      <c r="I74" s="894"/>
      <c r="J74" s="879"/>
      <c r="K74" s="897">
        <v>2.37</v>
      </c>
      <c r="L74" s="895">
        <v>4</v>
      </c>
      <c r="M74" s="895">
        <v>39</v>
      </c>
      <c r="N74" s="898">
        <v>13</v>
      </c>
      <c r="O74" s="895" t="s">
        <v>7245</v>
      </c>
      <c r="P74" s="899" t="s">
        <v>7371</v>
      </c>
      <c r="Q74" s="900">
        <f t="shared" si="3"/>
        <v>-2</v>
      </c>
      <c r="R74" s="938">
        <f t="shared" si="3"/>
        <v>-6.89</v>
      </c>
      <c r="S74" s="900">
        <f t="shared" si="4"/>
        <v>-1</v>
      </c>
      <c r="T74" s="938">
        <f t="shared" si="5"/>
        <v>-2.37</v>
      </c>
      <c r="U74" s="945" t="s">
        <v>571</v>
      </c>
      <c r="V74" s="501" t="s">
        <v>571</v>
      </c>
      <c r="W74" s="501" t="s">
        <v>571</v>
      </c>
      <c r="X74" s="943" t="s">
        <v>571</v>
      </c>
      <c r="Y74" s="941"/>
    </row>
    <row r="75" spans="1:25" ht="14.4" customHeight="1" x14ac:dyDescent="0.3">
      <c r="A75" s="904" t="s">
        <v>7374</v>
      </c>
      <c r="B75" s="886">
        <v>85</v>
      </c>
      <c r="C75" s="887">
        <v>32.33</v>
      </c>
      <c r="D75" s="888">
        <v>2.6</v>
      </c>
      <c r="E75" s="889">
        <v>86</v>
      </c>
      <c r="F75" s="869">
        <v>32.72</v>
      </c>
      <c r="G75" s="870">
        <v>2.7</v>
      </c>
      <c r="H75" s="871">
        <v>98</v>
      </c>
      <c r="I75" s="872">
        <v>38.01</v>
      </c>
      <c r="J75" s="878">
        <v>2.9</v>
      </c>
      <c r="K75" s="874">
        <v>0.38</v>
      </c>
      <c r="L75" s="875">
        <v>1</v>
      </c>
      <c r="M75" s="875">
        <v>9</v>
      </c>
      <c r="N75" s="876">
        <v>3</v>
      </c>
      <c r="O75" s="875" t="s">
        <v>7245</v>
      </c>
      <c r="P75" s="890" t="s">
        <v>7375</v>
      </c>
      <c r="Q75" s="877">
        <f t="shared" si="3"/>
        <v>13</v>
      </c>
      <c r="R75" s="937">
        <f t="shared" si="3"/>
        <v>5.68</v>
      </c>
      <c r="S75" s="877">
        <f t="shared" si="4"/>
        <v>12</v>
      </c>
      <c r="T75" s="937">
        <f t="shared" si="5"/>
        <v>5.2899999999999991</v>
      </c>
      <c r="U75" s="944">
        <v>294</v>
      </c>
      <c r="V75" s="886">
        <v>284.2</v>
      </c>
      <c r="W75" s="886">
        <v>-9.8000000000000114</v>
      </c>
      <c r="X75" s="942">
        <v>0.96666666666666667</v>
      </c>
      <c r="Y75" s="940">
        <v>21</v>
      </c>
    </row>
    <row r="76" spans="1:25" ht="14.4" customHeight="1" x14ac:dyDescent="0.3">
      <c r="A76" s="905" t="s">
        <v>7376</v>
      </c>
      <c r="B76" s="501">
        <v>3</v>
      </c>
      <c r="C76" s="892">
        <v>1.41</v>
      </c>
      <c r="D76" s="891">
        <v>3.3</v>
      </c>
      <c r="E76" s="901">
        <v>8</v>
      </c>
      <c r="F76" s="896">
        <v>3.98</v>
      </c>
      <c r="G76" s="880">
        <v>4.8</v>
      </c>
      <c r="H76" s="893">
        <v>10</v>
      </c>
      <c r="I76" s="894">
        <v>4.84</v>
      </c>
      <c r="J76" s="879">
        <v>3</v>
      </c>
      <c r="K76" s="897">
        <v>0.47</v>
      </c>
      <c r="L76" s="895">
        <v>1</v>
      </c>
      <c r="M76" s="895">
        <v>12</v>
      </c>
      <c r="N76" s="898">
        <v>4</v>
      </c>
      <c r="O76" s="895" t="s">
        <v>7245</v>
      </c>
      <c r="P76" s="899" t="s">
        <v>7377</v>
      </c>
      <c r="Q76" s="900">
        <f t="shared" si="3"/>
        <v>7</v>
      </c>
      <c r="R76" s="938">
        <f t="shared" si="3"/>
        <v>3.4299999999999997</v>
      </c>
      <c r="S76" s="900">
        <f t="shared" si="4"/>
        <v>2</v>
      </c>
      <c r="T76" s="938">
        <f t="shared" si="5"/>
        <v>0.85999999999999988</v>
      </c>
      <c r="U76" s="945">
        <v>40</v>
      </c>
      <c r="V76" s="501">
        <v>30</v>
      </c>
      <c r="W76" s="501">
        <v>-10</v>
      </c>
      <c r="X76" s="943">
        <v>0.75</v>
      </c>
      <c r="Y76" s="941"/>
    </row>
    <row r="77" spans="1:25" ht="14.4" customHeight="1" x14ac:dyDescent="0.3">
      <c r="A77" s="905" t="s">
        <v>7378</v>
      </c>
      <c r="B77" s="501">
        <v>1</v>
      </c>
      <c r="C77" s="892">
        <v>1.05</v>
      </c>
      <c r="D77" s="891">
        <v>3</v>
      </c>
      <c r="E77" s="901"/>
      <c r="F77" s="896"/>
      <c r="G77" s="880"/>
      <c r="H77" s="893">
        <v>1</v>
      </c>
      <c r="I77" s="894">
        <v>1.05</v>
      </c>
      <c r="J77" s="885">
        <v>16</v>
      </c>
      <c r="K77" s="897">
        <v>1.05</v>
      </c>
      <c r="L77" s="895">
        <v>3</v>
      </c>
      <c r="M77" s="895">
        <v>27</v>
      </c>
      <c r="N77" s="898">
        <v>9</v>
      </c>
      <c r="O77" s="895" t="s">
        <v>7245</v>
      </c>
      <c r="P77" s="899" t="s">
        <v>7379</v>
      </c>
      <c r="Q77" s="900">
        <f t="shared" si="3"/>
        <v>0</v>
      </c>
      <c r="R77" s="938">
        <f t="shared" si="3"/>
        <v>0</v>
      </c>
      <c r="S77" s="900">
        <f t="shared" si="4"/>
        <v>1</v>
      </c>
      <c r="T77" s="938">
        <f t="shared" si="5"/>
        <v>1.05</v>
      </c>
      <c r="U77" s="945">
        <v>9</v>
      </c>
      <c r="V77" s="501">
        <v>16</v>
      </c>
      <c r="W77" s="501">
        <v>7</v>
      </c>
      <c r="X77" s="943">
        <v>1.7777777777777777</v>
      </c>
      <c r="Y77" s="941">
        <v>7</v>
      </c>
    </row>
    <row r="78" spans="1:25" ht="14.4" customHeight="1" x14ac:dyDescent="0.3">
      <c r="A78" s="904" t="s">
        <v>7380</v>
      </c>
      <c r="B78" s="886">
        <v>2</v>
      </c>
      <c r="C78" s="887">
        <v>2.16</v>
      </c>
      <c r="D78" s="888">
        <v>4.5</v>
      </c>
      <c r="E78" s="889">
        <v>2</v>
      </c>
      <c r="F78" s="869">
        <v>1.49</v>
      </c>
      <c r="G78" s="870">
        <v>3</v>
      </c>
      <c r="H78" s="871">
        <v>2</v>
      </c>
      <c r="I78" s="872">
        <v>1.63</v>
      </c>
      <c r="J78" s="878">
        <v>2.5</v>
      </c>
      <c r="K78" s="874">
        <v>0.74</v>
      </c>
      <c r="L78" s="875">
        <v>1</v>
      </c>
      <c r="M78" s="875">
        <v>12</v>
      </c>
      <c r="N78" s="876">
        <v>4</v>
      </c>
      <c r="O78" s="875" t="s">
        <v>7245</v>
      </c>
      <c r="P78" s="890" t="s">
        <v>7381</v>
      </c>
      <c r="Q78" s="877">
        <f t="shared" si="3"/>
        <v>0</v>
      </c>
      <c r="R78" s="937">
        <f t="shared" si="3"/>
        <v>-0.53000000000000025</v>
      </c>
      <c r="S78" s="877">
        <f t="shared" si="4"/>
        <v>0</v>
      </c>
      <c r="T78" s="937">
        <f t="shared" si="5"/>
        <v>0.1399999999999999</v>
      </c>
      <c r="U78" s="944">
        <v>8</v>
      </c>
      <c r="V78" s="886">
        <v>5</v>
      </c>
      <c r="W78" s="886">
        <v>-3</v>
      </c>
      <c r="X78" s="942">
        <v>0.625</v>
      </c>
      <c r="Y78" s="940"/>
    </row>
    <row r="79" spans="1:25" ht="14.4" customHeight="1" x14ac:dyDescent="0.3">
      <c r="A79" s="905" t="s">
        <v>7382</v>
      </c>
      <c r="B79" s="501">
        <v>1</v>
      </c>
      <c r="C79" s="892">
        <v>1.36</v>
      </c>
      <c r="D79" s="891">
        <v>4</v>
      </c>
      <c r="E79" s="901">
        <v>1</v>
      </c>
      <c r="F79" s="896">
        <v>1.66</v>
      </c>
      <c r="G79" s="880">
        <v>4</v>
      </c>
      <c r="H79" s="893">
        <v>1</v>
      </c>
      <c r="I79" s="894">
        <v>1.43</v>
      </c>
      <c r="J79" s="879">
        <v>3</v>
      </c>
      <c r="K79" s="897">
        <v>1.35</v>
      </c>
      <c r="L79" s="895">
        <v>3</v>
      </c>
      <c r="M79" s="895">
        <v>24</v>
      </c>
      <c r="N79" s="898">
        <v>8</v>
      </c>
      <c r="O79" s="895" t="s">
        <v>7245</v>
      </c>
      <c r="P79" s="899" t="s">
        <v>7383</v>
      </c>
      <c r="Q79" s="900">
        <f t="shared" si="3"/>
        <v>0</v>
      </c>
      <c r="R79" s="938">
        <f t="shared" si="3"/>
        <v>6.999999999999984E-2</v>
      </c>
      <c r="S79" s="900">
        <f t="shared" si="4"/>
        <v>0</v>
      </c>
      <c r="T79" s="938">
        <f t="shared" si="5"/>
        <v>-0.22999999999999998</v>
      </c>
      <c r="U79" s="945">
        <v>8</v>
      </c>
      <c r="V79" s="501">
        <v>3</v>
      </c>
      <c r="W79" s="501">
        <v>-5</v>
      </c>
      <c r="X79" s="943">
        <v>0.375</v>
      </c>
      <c r="Y79" s="941"/>
    </row>
    <row r="80" spans="1:25" ht="14.4" customHeight="1" x14ac:dyDescent="0.3">
      <c r="A80" s="904" t="s">
        <v>7384</v>
      </c>
      <c r="B80" s="886">
        <v>15</v>
      </c>
      <c r="C80" s="887">
        <v>12.33</v>
      </c>
      <c r="D80" s="888">
        <v>4.5</v>
      </c>
      <c r="E80" s="889">
        <v>22</v>
      </c>
      <c r="F80" s="869">
        <v>16.13</v>
      </c>
      <c r="G80" s="870">
        <v>4</v>
      </c>
      <c r="H80" s="871">
        <v>22</v>
      </c>
      <c r="I80" s="872">
        <v>17.62</v>
      </c>
      <c r="J80" s="878">
        <v>3.9</v>
      </c>
      <c r="K80" s="874">
        <v>0.62</v>
      </c>
      <c r="L80" s="875">
        <v>1</v>
      </c>
      <c r="M80" s="875">
        <v>12</v>
      </c>
      <c r="N80" s="876">
        <v>4</v>
      </c>
      <c r="O80" s="875" t="s">
        <v>7245</v>
      </c>
      <c r="P80" s="890" t="s">
        <v>7385</v>
      </c>
      <c r="Q80" s="877">
        <f t="shared" si="3"/>
        <v>7</v>
      </c>
      <c r="R80" s="937">
        <f t="shared" si="3"/>
        <v>5.2900000000000009</v>
      </c>
      <c r="S80" s="877">
        <f t="shared" si="4"/>
        <v>0</v>
      </c>
      <c r="T80" s="937">
        <f t="shared" si="5"/>
        <v>1.490000000000002</v>
      </c>
      <c r="U80" s="944">
        <v>88</v>
      </c>
      <c r="V80" s="886">
        <v>85.8</v>
      </c>
      <c r="W80" s="886">
        <v>-2.2000000000000028</v>
      </c>
      <c r="X80" s="942">
        <v>0.97499999999999998</v>
      </c>
      <c r="Y80" s="940">
        <v>17</v>
      </c>
    </row>
    <row r="81" spans="1:25" ht="14.4" customHeight="1" x14ac:dyDescent="0.3">
      <c r="A81" s="905" t="s">
        <v>7386</v>
      </c>
      <c r="B81" s="501">
        <v>2</v>
      </c>
      <c r="C81" s="892">
        <v>3.64</v>
      </c>
      <c r="D81" s="891">
        <v>20.5</v>
      </c>
      <c r="E81" s="901">
        <v>2</v>
      </c>
      <c r="F81" s="896">
        <v>2.59</v>
      </c>
      <c r="G81" s="880">
        <v>7</v>
      </c>
      <c r="H81" s="893">
        <v>5</v>
      </c>
      <c r="I81" s="894">
        <v>5.42</v>
      </c>
      <c r="J81" s="885">
        <v>7.2</v>
      </c>
      <c r="K81" s="897">
        <v>0.81</v>
      </c>
      <c r="L81" s="895">
        <v>2</v>
      </c>
      <c r="M81" s="895">
        <v>18</v>
      </c>
      <c r="N81" s="898">
        <v>6</v>
      </c>
      <c r="O81" s="895" t="s">
        <v>7245</v>
      </c>
      <c r="P81" s="899" t="s">
        <v>7387</v>
      </c>
      <c r="Q81" s="900">
        <f t="shared" si="3"/>
        <v>3</v>
      </c>
      <c r="R81" s="938">
        <f t="shared" si="3"/>
        <v>1.7799999999999998</v>
      </c>
      <c r="S81" s="900">
        <f t="shared" si="4"/>
        <v>3</v>
      </c>
      <c r="T81" s="938">
        <f t="shared" si="5"/>
        <v>2.83</v>
      </c>
      <c r="U81" s="945">
        <v>30</v>
      </c>
      <c r="V81" s="501">
        <v>36</v>
      </c>
      <c r="W81" s="501">
        <v>6</v>
      </c>
      <c r="X81" s="943">
        <v>1.2</v>
      </c>
      <c r="Y81" s="941">
        <v>11</v>
      </c>
    </row>
    <row r="82" spans="1:25" ht="14.4" customHeight="1" x14ac:dyDescent="0.3">
      <c r="A82" s="904" t="s">
        <v>7388</v>
      </c>
      <c r="B82" s="886">
        <v>280</v>
      </c>
      <c r="C82" s="887">
        <v>257.82</v>
      </c>
      <c r="D82" s="888">
        <v>2.8</v>
      </c>
      <c r="E82" s="889">
        <v>294</v>
      </c>
      <c r="F82" s="869">
        <v>277.79000000000002</v>
      </c>
      <c r="G82" s="870">
        <v>2.8</v>
      </c>
      <c r="H82" s="871">
        <v>355</v>
      </c>
      <c r="I82" s="872">
        <v>329.2</v>
      </c>
      <c r="J82" s="878">
        <v>2.8</v>
      </c>
      <c r="K82" s="874">
        <v>0.89</v>
      </c>
      <c r="L82" s="875">
        <v>1</v>
      </c>
      <c r="M82" s="875">
        <v>12</v>
      </c>
      <c r="N82" s="876">
        <v>4</v>
      </c>
      <c r="O82" s="875" t="s">
        <v>7245</v>
      </c>
      <c r="P82" s="890" t="s">
        <v>7389</v>
      </c>
      <c r="Q82" s="877">
        <f t="shared" si="3"/>
        <v>75</v>
      </c>
      <c r="R82" s="937">
        <f t="shared" si="3"/>
        <v>71.38</v>
      </c>
      <c r="S82" s="877">
        <f t="shared" si="4"/>
        <v>61</v>
      </c>
      <c r="T82" s="937">
        <f t="shared" si="5"/>
        <v>51.409999999999968</v>
      </c>
      <c r="U82" s="944">
        <v>1420</v>
      </c>
      <c r="V82" s="886">
        <v>993.99999999999989</v>
      </c>
      <c r="W82" s="886">
        <v>-426.00000000000011</v>
      </c>
      <c r="X82" s="942">
        <v>0.7</v>
      </c>
      <c r="Y82" s="940">
        <v>37</v>
      </c>
    </row>
    <row r="83" spans="1:25" ht="14.4" customHeight="1" x14ac:dyDescent="0.3">
      <c r="A83" s="905" t="s">
        <v>7390</v>
      </c>
      <c r="B83" s="501">
        <v>37</v>
      </c>
      <c r="C83" s="892">
        <v>52.42</v>
      </c>
      <c r="D83" s="891">
        <v>3.7</v>
      </c>
      <c r="E83" s="901">
        <v>46</v>
      </c>
      <c r="F83" s="896">
        <v>65.52</v>
      </c>
      <c r="G83" s="880">
        <v>4.0999999999999996</v>
      </c>
      <c r="H83" s="893">
        <v>41</v>
      </c>
      <c r="I83" s="894">
        <v>57.08</v>
      </c>
      <c r="J83" s="879">
        <v>4.4000000000000004</v>
      </c>
      <c r="K83" s="897">
        <v>1.37</v>
      </c>
      <c r="L83" s="895">
        <v>2</v>
      </c>
      <c r="M83" s="895">
        <v>21</v>
      </c>
      <c r="N83" s="898">
        <v>7</v>
      </c>
      <c r="O83" s="895" t="s">
        <v>7245</v>
      </c>
      <c r="P83" s="899" t="s">
        <v>7391</v>
      </c>
      <c r="Q83" s="900">
        <f t="shared" si="3"/>
        <v>4</v>
      </c>
      <c r="R83" s="938">
        <f t="shared" si="3"/>
        <v>4.6599999999999966</v>
      </c>
      <c r="S83" s="900">
        <f t="shared" si="4"/>
        <v>-5</v>
      </c>
      <c r="T83" s="938">
        <f t="shared" si="5"/>
        <v>-8.4399999999999977</v>
      </c>
      <c r="U83" s="945">
        <v>287</v>
      </c>
      <c r="V83" s="501">
        <v>180.4</v>
      </c>
      <c r="W83" s="501">
        <v>-106.6</v>
      </c>
      <c r="X83" s="943">
        <v>0.62857142857142856</v>
      </c>
      <c r="Y83" s="941">
        <v>20</v>
      </c>
    </row>
    <row r="84" spans="1:25" ht="14.4" customHeight="1" x14ac:dyDescent="0.3">
      <c r="A84" s="905" t="s">
        <v>7392</v>
      </c>
      <c r="B84" s="501">
        <v>6</v>
      </c>
      <c r="C84" s="892">
        <v>10.85</v>
      </c>
      <c r="D84" s="891">
        <v>4.3</v>
      </c>
      <c r="E84" s="901">
        <v>7</v>
      </c>
      <c r="F84" s="896">
        <v>11.93</v>
      </c>
      <c r="G84" s="880">
        <v>4.5999999999999996</v>
      </c>
      <c r="H84" s="893">
        <v>4</v>
      </c>
      <c r="I84" s="894">
        <v>11.52</v>
      </c>
      <c r="J84" s="879">
        <v>8.8000000000000007</v>
      </c>
      <c r="K84" s="897">
        <v>1.76</v>
      </c>
      <c r="L84" s="895">
        <v>3</v>
      </c>
      <c r="M84" s="895">
        <v>27</v>
      </c>
      <c r="N84" s="898">
        <v>9</v>
      </c>
      <c r="O84" s="895" t="s">
        <v>7245</v>
      </c>
      <c r="P84" s="899" t="s">
        <v>7393</v>
      </c>
      <c r="Q84" s="900">
        <f t="shared" si="3"/>
        <v>-2</v>
      </c>
      <c r="R84" s="938">
        <f t="shared" si="3"/>
        <v>0.66999999999999993</v>
      </c>
      <c r="S84" s="900">
        <f t="shared" si="4"/>
        <v>-3</v>
      </c>
      <c r="T84" s="938">
        <f t="shared" si="5"/>
        <v>-0.41000000000000014</v>
      </c>
      <c r="U84" s="945">
        <v>36</v>
      </c>
      <c r="V84" s="501">
        <v>35.200000000000003</v>
      </c>
      <c r="W84" s="501">
        <v>-0.79999999999999716</v>
      </c>
      <c r="X84" s="943">
        <v>0.97777777777777786</v>
      </c>
      <c r="Y84" s="941">
        <v>13</v>
      </c>
    </row>
    <row r="85" spans="1:25" ht="14.4" customHeight="1" x14ac:dyDescent="0.3">
      <c r="A85" s="904" t="s">
        <v>7394</v>
      </c>
      <c r="B85" s="881">
        <v>44</v>
      </c>
      <c r="C85" s="882">
        <v>23.93</v>
      </c>
      <c r="D85" s="883">
        <v>2.7</v>
      </c>
      <c r="E85" s="889">
        <v>42</v>
      </c>
      <c r="F85" s="869">
        <v>23.69</v>
      </c>
      <c r="G85" s="870">
        <v>2.7</v>
      </c>
      <c r="H85" s="875">
        <v>44</v>
      </c>
      <c r="I85" s="869">
        <v>25.5</v>
      </c>
      <c r="J85" s="870">
        <v>2.6</v>
      </c>
      <c r="K85" s="874">
        <v>0.54</v>
      </c>
      <c r="L85" s="875">
        <v>1</v>
      </c>
      <c r="M85" s="875">
        <v>12</v>
      </c>
      <c r="N85" s="876">
        <v>4</v>
      </c>
      <c r="O85" s="875" t="s">
        <v>7245</v>
      </c>
      <c r="P85" s="890" t="s">
        <v>7395</v>
      </c>
      <c r="Q85" s="877">
        <f t="shared" si="3"/>
        <v>0</v>
      </c>
      <c r="R85" s="937">
        <f t="shared" si="3"/>
        <v>1.5700000000000003</v>
      </c>
      <c r="S85" s="877">
        <f t="shared" si="4"/>
        <v>2</v>
      </c>
      <c r="T85" s="937">
        <f t="shared" si="5"/>
        <v>1.8099999999999987</v>
      </c>
      <c r="U85" s="944">
        <v>176</v>
      </c>
      <c r="V85" s="886">
        <v>114.4</v>
      </c>
      <c r="W85" s="886">
        <v>-61.599999999999994</v>
      </c>
      <c r="X85" s="942">
        <v>0.65</v>
      </c>
      <c r="Y85" s="940">
        <v>2</v>
      </c>
    </row>
    <row r="86" spans="1:25" ht="14.4" customHeight="1" x14ac:dyDescent="0.3">
      <c r="A86" s="905" t="s">
        <v>7396</v>
      </c>
      <c r="B86" s="902">
        <v>1</v>
      </c>
      <c r="C86" s="903">
        <v>0.8</v>
      </c>
      <c r="D86" s="884">
        <v>3</v>
      </c>
      <c r="E86" s="901">
        <v>2</v>
      </c>
      <c r="F86" s="896">
        <v>1.61</v>
      </c>
      <c r="G86" s="880">
        <v>5</v>
      </c>
      <c r="H86" s="895"/>
      <c r="I86" s="896"/>
      <c r="J86" s="880"/>
      <c r="K86" s="897">
        <v>0.8</v>
      </c>
      <c r="L86" s="895">
        <v>2</v>
      </c>
      <c r="M86" s="895">
        <v>21</v>
      </c>
      <c r="N86" s="898">
        <v>7</v>
      </c>
      <c r="O86" s="895" t="s">
        <v>7245</v>
      </c>
      <c r="P86" s="899" t="s">
        <v>7397</v>
      </c>
      <c r="Q86" s="900">
        <f t="shared" si="3"/>
        <v>-1</v>
      </c>
      <c r="R86" s="938">
        <f t="shared" si="3"/>
        <v>-0.8</v>
      </c>
      <c r="S86" s="900">
        <f t="shared" si="4"/>
        <v>-2</v>
      </c>
      <c r="T86" s="938">
        <f t="shared" si="5"/>
        <v>-1.61</v>
      </c>
      <c r="U86" s="945" t="s">
        <v>571</v>
      </c>
      <c r="V86" s="501" t="s">
        <v>571</v>
      </c>
      <c r="W86" s="501" t="s">
        <v>571</v>
      </c>
      <c r="X86" s="943" t="s">
        <v>571</v>
      </c>
      <c r="Y86" s="941"/>
    </row>
    <row r="87" spans="1:25" ht="14.4" customHeight="1" x14ac:dyDescent="0.3">
      <c r="A87" s="904" t="s">
        <v>7398</v>
      </c>
      <c r="B87" s="881">
        <v>13</v>
      </c>
      <c r="C87" s="882">
        <v>8.34</v>
      </c>
      <c r="D87" s="883">
        <v>2.9</v>
      </c>
      <c r="E87" s="889">
        <v>7</v>
      </c>
      <c r="F87" s="869">
        <v>5.08</v>
      </c>
      <c r="G87" s="870">
        <v>4.4000000000000004</v>
      </c>
      <c r="H87" s="875">
        <v>8</v>
      </c>
      <c r="I87" s="869">
        <v>6.07</v>
      </c>
      <c r="J87" s="870">
        <v>4</v>
      </c>
      <c r="K87" s="874">
        <v>0.61</v>
      </c>
      <c r="L87" s="875">
        <v>1</v>
      </c>
      <c r="M87" s="875">
        <v>12</v>
      </c>
      <c r="N87" s="876">
        <v>4</v>
      </c>
      <c r="O87" s="875" t="s">
        <v>7245</v>
      </c>
      <c r="P87" s="890" t="s">
        <v>7399</v>
      </c>
      <c r="Q87" s="877">
        <f t="shared" si="3"/>
        <v>-5</v>
      </c>
      <c r="R87" s="937">
        <f t="shared" si="3"/>
        <v>-2.2699999999999996</v>
      </c>
      <c r="S87" s="877">
        <f t="shared" si="4"/>
        <v>1</v>
      </c>
      <c r="T87" s="937">
        <f t="shared" si="5"/>
        <v>0.99000000000000021</v>
      </c>
      <c r="U87" s="944">
        <v>32</v>
      </c>
      <c r="V87" s="886">
        <v>32</v>
      </c>
      <c r="W87" s="886">
        <v>0</v>
      </c>
      <c r="X87" s="942">
        <v>1</v>
      </c>
      <c r="Y87" s="940">
        <v>4</v>
      </c>
    </row>
    <row r="88" spans="1:25" ht="14.4" customHeight="1" x14ac:dyDescent="0.3">
      <c r="A88" s="905" t="s">
        <v>7400</v>
      </c>
      <c r="B88" s="902">
        <v>1</v>
      </c>
      <c r="C88" s="903">
        <v>1.25</v>
      </c>
      <c r="D88" s="884">
        <v>3</v>
      </c>
      <c r="E88" s="901">
        <v>3</v>
      </c>
      <c r="F88" s="896">
        <v>4.97</v>
      </c>
      <c r="G88" s="880">
        <v>10.3</v>
      </c>
      <c r="H88" s="895">
        <v>3</v>
      </c>
      <c r="I88" s="896">
        <v>4.05</v>
      </c>
      <c r="J88" s="880">
        <v>9</v>
      </c>
      <c r="K88" s="897">
        <v>1.25</v>
      </c>
      <c r="L88" s="895">
        <v>3</v>
      </c>
      <c r="M88" s="895">
        <v>27</v>
      </c>
      <c r="N88" s="898">
        <v>9</v>
      </c>
      <c r="O88" s="895" t="s">
        <v>7245</v>
      </c>
      <c r="P88" s="899" t="s">
        <v>7399</v>
      </c>
      <c r="Q88" s="900">
        <f t="shared" si="3"/>
        <v>2</v>
      </c>
      <c r="R88" s="938">
        <f t="shared" si="3"/>
        <v>2.8</v>
      </c>
      <c r="S88" s="900">
        <f t="shared" si="4"/>
        <v>0</v>
      </c>
      <c r="T88" s="938">
        <f t="shared" si="5"/>
        <v>-0.91999999999999993</v>
      </c>
      <c r="U88" s="945">
        <v>27</v>
      </c>
      <c r="V88" s="501">
        <v>27</v>
      </c>
      <c r="W88" s="501">
        <v>0</v>
      </c>
      <c r="X88" s="943">
        <v>1</v>
      </c>
      <c r="Y88" s="941">
        <v>6</v>
      </c>
    </row>
    <row r="89" spans="1:25" ht="14.4" customHeight="1" x14ac:dyDescent="0.3">
      <c r="A89" s="905" t="s">
        <v>7401</v>
      </c>
      <c r="B89" s="902">
        <v>2</v>
      </c>
      <c r="C89" s="903">
        <v>5.67</v>
      </c>
      <c r="D89" s="884">
        <v>9</v>
      </c>
      <c r="E89" s="901">
        <v>1</v>
      </c>
      <c r="F89" s="896">
        <v>2.84</v>
      </c>
      <c r="G89" s="880">
        <v>10</v>
      </c>
      <c r="H89" s="895"/>
      <c r="I89" s="896"/>
      <c r="J89" s="880"/>
      <c r="K89" s="897">
        <v>2.84</v>
      </c>
      <c r="L89" s="895">
        <v>5</v>
      </c>
      <c r="M89" s="895">
        <v>48</v>
      </c>
      <c r="N89" s="898">
        <v>16</v>
      </c>
      <c r="O89" s="895" t="s">
        <v>7245</v>
      </c>
      <c r="P89" s="899" t="s">
        <v>7399</v>
      </c>
      <c r="Q89" s="900">
        <f t="shared" si="3"/>
        <v>-2</v>
      </c>
      <c r="R89" s="938">
        <f t="shared" si="3"/>
        <v>-5.67</v>
      </c>
      <c r="S89" s="900">
        <f t="shared" si="4"/>
        <v>-1</v>
      </c>
      <c r="T89" s="938">
        <f t="shared" si="5"/>
        <v>-2.84</v>
      </c>
      <c r="U89" s="945" t="s">
        <v>571</v>
      </c>
      <c r="V89" s="501" t="s">
        <v>571</v>
      </c>
      <c r="W89" s="501" t="s">
        <v>571</v>
      </c>
      <c r="X89" s="943" t="s">
        <v>571</v>
      </c>
      <c r="Y89" s="941"/>
    </row>
    <row r="90" spans="1:25" ht="14.4" customHeight="1" x14ac:dyDescent="0.3">
      <c r="A90" s="904" t="s">
        <v>7402</v>
      </c>
      <c r="B90" s="881">
        <v>109</v>
      </c>
      <c r="C90" s="882">
        <v>66.25</v>
      </c>
      <c r="D90" s="883">
        <v>3</v>
      </c>
      <c r="E90" s="889">
        <v>105</v>
      </c>
      <c r="F90" s="869">
        <v>63.5</v>
      </c>
      <c r="G90" s="870">
        <v>3</v>
      </c>
      <c r="H90" s="875">
        <v>77</v>
      </c>
      <c r="I90" s="869">
        <v>47.86</v>
      </c>
      <c r="J90" s="873">
        <v>3.1</v>
      </c>
      <c r="K90" s="874">
        <v>0.6</v>
      </c>
      <c r="L90" s="875">
        <v>1</v>
      </c>
      <c r="M90" s="875">
        <v>9</v>
      </c>
      <c r="N90" s="876">
        <v>3</v>
      </c>
      <c r="O90" s="875" t="s">
        <v>7245</v>
      </c>
      <c r="P90" s="890" t="s">
        <v>7403</v>
      </c>
      <c r="Q90" s="877">
        <f t="shared" si="3"/>
        <v>-32</v>
      </c>
      <c r="R90" s="937">
        <f t="shared" si="3"/>
        <v>-18.39</v>
      </c>
      <c r="S90" s="877">
        <f t="shared" si="4"/>
        <v>-28</v>
      </c>
      <c r="T90" s="937">
        <f t="shared" si="5"/>
        <v>-15.64</v>
      </c>
      <c r="U90" s="944">
        <v>231</v>
      </c>
      <c r="V90" s="886">
        <v>238.70000000000002</v>
      </c>
      <c r="W90" s="886">
        <v>7.7000000000000171</v>
      </c>
      <c r="X90" s="942">
        <v>1.0333333333333334</v>
      </c>
      <c r="Y90" s="940">
        <v>12</v>
      </c>
    </row>
    <row r="91" spans="1:25" ht="14.4" customHeight="1" x14ac:dyDescent="0.3">
      <c r="A91" s="905" t="s">
        <v>7404</v>
      </c>
      <c r="B91" s="902">
        <v>2</v>
      </c>
      <c r="C91" s="903">
        <v>1.24</v>
      </c>
      <c r="D91" s="884">
        <v>7.5</v>
      </c>
      <c r="E91" s="901">
        <v>4</v>
      </c>
      <c r="F91" s="896">
        <v>2.48</v>
      </c>
      <c r="G91" s="880">
        <v>2.8</v>
      </c>
      <c r="H91" s="895">
        <v>7</v>
      </c>
      <c r="I91" s="896">
        <v>4.92</v>
      </c>
      <c r="J91" s="885">
        <v>5</v>
      </c>
      <c r="K91" s="897">
        <v>0.62</v>
      </c>
      <c r="L91" s="895">
        <v>1</v>
      </c>
      <c r="M91" s="895">
        <v>12</v>
      </c>
      <c r="N91" s="898">
        <v>4</v>
      </c>
      <c r="O91" s="895" t="s">
        <v>7245</v>
      </c>
      <c r="P91" s="899" t="s">
        <v>7405</v>
      </c>
      <c r="Q91" s="900">
        <f t="shared" si="3"/>
        <v>5</v>
      </c>
      <c r="R91" s="938">
        <f t="shared" si="3"/>
        <v>3.6799999999999997</v>
      </c>
      <c r="S91" s="900">
        <f t="shared" si="4"/>
        <v>3</v>
      </c>
      <c r="T91" s="938">
        <f t="shared" si="5"/>
        <v>2.44</v>
      </c>
      <c r="U91" s="945">
        <v>28</v>
      </c>
      <c r="V91" s="501">
        <v>35</v>
      </c>
      <c r="W91" s="501">
        <v>7</v>
      </c>
      <c r="X91" s="943">
        <v>1.25</v>
      </c>
      <c r="Y91" s="941">
        <v>12</v>
      </c>
    </row>
    <row r="92" spans="1:25" ht="14.4" customHeight="1" x14ac:dyDescent="0.3">
      <c r="A92" s="905" t="s">
        <v>7406</v>
      </c>
      <c r="B92" s="902">
        <v>1</v>
      </c>
      <c r="C92" s="903">
        <v>0.69</v>
      </c>
      <c r="D92" s="884">
        <v>3</v>
      </c>
      <c r="E92" s="901"/>
      <c r="F92" s="896"/>
      <c r="G92" s="880"/>
      <c r="H92" s="895"/>
      <c r="I92" s="896"/>
      <c r="J92" s="880"/>
      <c r="K92" s="897">
        <v>0.69</v>
      </c>
      <c r="L92" s="895">
        <v>1</v>
      </c>
      <c r="M92" s="895">
        <v>12</v>
      </c>
      <c r="N92" s="898">
        <v>4</v>
      </c>
      <c r="O92" s="895" t="s">
        <v>7245</v>
      </c>
      <c r="P92" s="899" t="s">
        <v>7407</v>
      </c>
      <c r="Q92" s="900">
        <f t="shared" si="3"/>
        <v>-1</v>
      </c>
      <c r="R92" s="938">
        <f t="shared" si="3"/>
        <v>-0.69</v>
      </c>
      <c r="S92" s="900">
        <f t="shared" si="4"/>
        <v>0</v>
      </c>
      <c r="T92" s="938">
        <f t="shared" si="5"/>
        <v>0</v>
      </c>
      <c r="U92" s="945" t="s">
        <v>571</v>
      </c>
      <c r="V92" s="501" t="s">
        <v>571</v>
      </c>
      <c r="W92" s="501" t="s">
        <v>571</v>
      </c>
      <c r="X92" s="943" t="s">
        <v>571</v>
      </c>
      <c r="Y92" s="941"/>
    </row>
    <row r="93" spans="1:25" ht="14.4" customHeight="1" x14ac:dyDescent="0.3">
      <c r="A93" s="904" t="s">
        <v>7408</v>
      </c>
      <c r="B93" s="886"/>
      <c r="C93" s="887"/>
      <c r="D93" s="888"/>
      <c r="E93" s="889"/>
      <c r="F93" s="869"/>
      <c r="G93" s="870"/>
      <c r="H93" s="871">
        <v>1</v>
      </c>
      <c r="I93" s="872">
        <v>4.5199999999999996</v>
      </c>
      <c r="J93" s="873">
        <v>17</v>
      </c>
      <c r="K93" s="874">
        <v>4.5199999999999996</v>
      </c>
      <c r="L93" s="875">
        <v>5</v>
      </c>
      <c r="M93" s="875">
        <v>42</v>
      </c>
      <c r="N93" s="876">
        <v>14</v>
      </c>
      <c r="O93" s="875" t="s">
        <v>7245</v>
      </c>
      <c r="P93" s="890" t="s">
        <v>7409</v>
      </c>
      <c r="Q93" s="877">
        <f t="shared" si="3"/>
        <v>1</v>
      </c>
      <c r="R93" s="937">
        <f t="shared" si="3"/>
        <v>4.5199999999999996</v>
      </c>
      <c r="S93" s="877">
        <f t="shared" si="4"/>
        <v>1</v>
      </c>
      <c r="T93" s="937">
        <f t="shared" si="5"/>
        <v>4.5199999999999996</v>
      </c>
      <c r="U93" s="944">
        <v>14</v>
      </c>
      <c r="V93" s="886">
        <v>17</v>
      </c>
      <c r="W93" s="886">
        <v>3</v>
      </c>
      <c r="X93" s="942">
        <v>1.2142857142857142</v>
      </c>
      <c r="Y93" s="940">
        <v>3</v>
      </c>
    </row>
    <row r="94" spans="1:25" ht="14.4" customHeight="1" x14ac:dyDescent="0.3">
      <c r="A94" s="904" t="s">
        <v>7410</v>
      </c>
      <c r="B94" s="886">
        <v>1</v>
      </c>
      <c r="C94" s="887">
        <v>0.49</v>
      </c>
      <c r="D94" s="888">
        <v>2</v>
      </c>
      <c r="E94" s="889">
        <v>1</v>
      </c>
      <c r="F94" s="869">
        <v>0.92</v>
      </c>
      <c r="G94" s="870">
        <v>6</v>
      </c>
      <c r="H94" s="871">
        <v>2</v>
      </c>
      <c r="I94" s="872">
        <v>0.99</v>
      </c>
      <c r="J94" s="878">
        <v>5.5</v>
      </c>
      <c r="K94" s="874">
        <v>0.49</v>
      </c>
      <c r="L94" s="875">
        <v>2</v>
      </c>
      <c r="M94" s="875">
        <v>21</v>
      </c>
      <c r="N94" s="876">
        <v>7</v>
      </c>
      <c r="O94" s="875" t="s">
        <v>7245</v>
      </c>
      <c r="P94" s="890" t="s">
        <v>7411</v>
      </c>
      <c r="Q94" s="877">
        <f t="shared" si="3"/>
        <v>1</v>
      </c>
      <c r="R94" s="937">
        <f t="shared" si="3"/>
        <v>0.5</v>
      </c>
      <c r="S94" s="877">
        <f t="shared" si="4"/>
        <v>1</v>
      </c>
      <c r="T94" s="937">
        <f t="shared" si="5"/>
        <v>6.9999999999999951E-2</v>
      </c>
      <c r="U94" s="944">
        <v>14</v>
      </c>
      <c r="V94" s="886">
        <v>11</v>
      </c>
      <c r="W94" s="886">
        <v>-3</v>
      </c>
      <c r="X94" s="942">
        <v>0.7857142857142857</v>
      </c>
      <c r="Y94" s="940">
        <v>2</v>
      </c>
    </row>
    <row r="95" spans="1:25" ht="14.4" customHeight="1" x14ac:dyDescent="0.3">
      <c r="A95" s="904" t="s">
        <v>7412</v>
      </c>
      <c r="B95" s="886">
        <v>3</v>
      </c>
      <c r="C95" s="887">
        <v>1.44</v>
      </c>
      <c r="D95" s="888">
        <v>6.3</v>
      </c>
      <c r="E95" s="871">
        <v>9</v>
      </c>
      <c r="F95" s="872">
        <v>4.26</v>
      </c>
      <c r="G95" s="878">
        <v>4.5999999999999996</v>
      </c>
      <c r="H95" s="875">
        <v>7</v>
      </c>
      <c r="I95" s="869">
        <v>3.34</v>
      </c>
      <c r="J95" s="870">
        <v>3.7</v>
      </c>
      <c r="K95" s="874">
        <v>0.47</v>
      </c>
      <c r="L95" s="875">
        <v>2</v>
      </c>
      <c r="M95" s="875">
        <v>21</v>
      </c>
      <c r="N95" s="876">
        <v>7</v>
      </c>
      <c r="O95" s="875" t="s">
        <v>7245</v>
      </c>
      <c r="P95" s="890" t="s">
        <v>7413</v>
      </c>
      <c r="Q95" s="877">
        <f t="shared" si="3"/>
        <v>4</v>
      </c>
      <c r="R95" s="937">
        <f t="shared" si="3"/>
        <v>1.9</v>
      </c>
      <c r="S95" s="877">
        <f t="shared" si="4"/>
        <v>-2</v>
      </c>
      <c r="T95" s="937">
        <f t="shared" si="5"/>
        <v>-0.91999999999999993</v>
      </c>
      <c r="U95" s="944">
        <v>49</v>
      </c>
      <c r="V95" s="886">
        <v>25.900000000000002</v>
      </c>
      <c r="W95" s="886">
        <v>-23.099999999999998</v>
      </c>
      <c r="X95" s="942">
        <v>0.52857142857142858</v>
      </c>
      <c r="Y95" s="940"/>
    </row>
    <row r="96" spans="1:25" ht="14.4" customHeight="1" x14ac:dyDescent="0.3">
      <c r="A96" s="905" t="s">
        <v>7414</v>
      </c>
      <c r="B96" s="501">
        <v>3</v>
      </c>
      <c r="C96" s="892">
        <v>1.89</v>
      </c>
      <c r="D96" s="891">
        <v>6.3</v>
      </c>
      <c r="E96" s="893">
        <v>2</v>
      </c>
      <c r="F96" s="894">
        <v>1.26</v>
      </c>
      <c r="G96" s="879">
        <v>4.5</v>
      </c>
      <c r="H96" s="895"/>
      <c r="I96" s="896"/>
      <c r="J96" s="880"/>
      <c r="K96" s="897">
        <v>0.63</v>
      </c>
      <c r="L96" s="895">
        <v>3</v>
      </c>
      <c r="M96" s="895">
        <v>27</v>
      </c>
      <c r="N96" s="898">
        <v>9</v>
      </c>
      <c r="O96" s="895" t="s">
        <v>7245</v>
      </c>
      <c r="P96" s="899" t="s">
        <v>7415</v>
      </c>
      <c r="Q96" s="900">
        <f t="shared" si="3"/>
        <v>-3</v>
      </c>
      <c r="R96" s="938">
        <f t="shared" si="3"/>
        <v>-1.89</v>
      </c>
      <c r="S96" s="900">
        <f t="shared" si="4"/>
        <v>-2</v>
      </c>
      <c r="T96" s="938">
        <f t="shared" si="5"/>
        <v>-1.26</v>
      </c>
      <c r="U96" s="945" t="s">
        <v>571</v>
      </c>
      <c r="V96" s="501" t="s">
        <v>571</v>
      </c>
      <c r="W96" s="501" t="s">
        <v>571</v>
      </c>
      <c r="X96" s="943" t="s">
        <v>571</v>
      </c>
      <c r="Y96" s="941"/>
    </row>
    <row r="97" spans="1:25" ht="14.4" customHeight="1" x14ac:dyDescent="0.3">
      <c r="A97" s="904" t="s">
        <v>7416</v>
      </c>
      <c r="B97" s="886">
        <v>23</v>
      </c>
      <c r="C97" s="887">
        <v>7.95</v>
      </c>
      <c r="D97" s="888">
        <v>2.9</v>
      </c>
      <c r="E97" s="871">
        <v>31</v>
      </c>
      <c r="F97" s="872">
        <v>10.4</v>
      </c>
      <c r="G97" s="878">
        <v>2.7</v>
      </c>
      <c r="H97" s="875">
        <v>25</v>
      </c>
      <c r="I97" s="869">
        <v>8.07</v>
      </c>
      <c r="J97" s="870">
        <v>2.7</v>
      </c>
      <c r="K97" s="874">
        <v>0.32</v>
      </c>
      <c r="L97" s="875">
        <v>1</v>
      </c>
      <c r="M97" s="875">
        <v>9</v>
      </c>
      <c r="N97" s="876">
        <v>3</v>
      </c>
      <c r="O97" s="875" t="s">
        <v>7245</v>
      </c>
      <c r="P97" s="890" t="s">
        <v>7417</v>
      </c>
      <c r="Q97" s="877">
        <f t="shared" si="3"/>
        <v>2</v>
      </c>
      <c r="R97" s="937">
        <f t="shared" si="3"/>
        <v>0.12000000000000011</v>
      </c>
      <c r="S97" s="877">
        <f t="shared" si="4"/>
        <v>-6</v>
      </c>
      <c r="T97" s="937">
        <f t="shared" si="5"/>
        <v>-2.33</v>
      </c>
      <c r="U97" s="944">
        <v>75</v>
      </c>
      <c r="V97" s="886">
        <v>67.5</v>
      </c>
      <c r="W97" s="886">
        <v>-7.5</v>
      </c>
      <c r="X97" s="942">
        <v>0.9</v>
      </c>
      <c r="Y97" s="940">
        <v>9</v>
      </c>
    </row>
    <row r="98" spans="1:25" ht="14.4" customHeight="1" x14ac:dyDescent="0.3">
      <c r="A98" s="905" t="s">
        <v>7418</v>
      </c>
      <c r="B98" s="501">
        <v>11</v>
      </c>
      <c r="C98" s="892">
        <v>4.68</v>
      </c>
      <c r="D98" s="891">
        <v>3.3</v>
      </c>
      <c r="E98" s="893">
        <v>9</v>
      </c>
      <c r="F98" s="894">
        <v>4.1100000000000003</v>
      </c>
      <c r="G98" s="879">
        <v>6.3</v>
      </c>
      <c r="H98" s="895">
        <v>10</v>
      </c>
      <c r="I98" s="896">
        <v>4.38</v>
      </c>
      <c r="J98" s="880">
        <v>3.4</v>
      </c>
      <c r="K98" s="897">
        <v>0.42</v>
      </c>
      <c r="L98" s="895">
        <v>2</v>
      </c>
      <c r="M98" s="895">
        <v>15</v>
      </c>
      <c r="N98" s="898">
        <v>5</v>
      </c>
      <c r="O98" s="895" t="s">
        <v>7245</v>
      </c>
      <c r="P98" s="899" t="s">
        <v>7419</v>
      </c>
      <c r="Q98" s="900">
        <f t="shared" si="3"/>
        <v>-1</v>
      </c>
      <c r="R98" s="938">
        <f t="shared" si="3"/>
        <v>-0.29999999999999982</v>
      </c>
      <c r="S98" s="900">
        <f t="shared" si="4"/>
        <v>1</v>
      </c>
      <c r="T98" s="938">
        <f t="shared" si="5"/>
        <v>0.26999999999999957</v>
      </c>
      <c r="U98" s="945">
        <v>50</v>
      </c>
      <c r="V98" s="501">
        <v>34</v>
      </c>
      <c r="W98" s="501">
        <v>-16</v>
      </c>
      <c r="X98" s="943">
        <v>0.68</v>
      </c>
      <c r="Y98" s="941">
        <v>1</v>
      </c>
    </row>
    <row r="99" spans="1:25" ht="14.4" customHeight="1" x14ac:dyDescent="0.3">
      <c r="A99" s="905" t="s">
        <v>7420</v>
      </c>
      <c r="B99" s="501"/>
      <c r="C99" s="892"/>
      <c r="D99" s="891"/>
      <c r="E99" s="893"/>
      <c r="F99" s="894"/>
      <c r="G99" s="879"/>
      <c r="H99" s="895">
        <v>1</v>
      </c>
      <c r="I99" s="896">
        <v>0.72</v>
      </c>
      <c r="J99" s="880">
        <v>3</v>
      </c>
      <c r="K99" s="897">
        <v>0.72</v>
      </c>
      <c r="L99" s="895">
        <v>3</v>
      </c>
      <c r="M99" s="895">
        <v>24</v>
      </c>
      <c r="N99" s="898">
        <v>8</v>
      </c>
      <c r="O99" s="895" t="s">
        <v>7245</v>
      </c>
      <c r="P99" s="899" t="s">
        <v>7421</v>
      </c>
      <c r="Q99" s="900">
        <f t="shared" si="3"/>
        <v>1</v>
      </c>
      <c r="R99" s="938">
        <f t="shared" si="3"/>
        <v>0.72</v>
      </c>
      <c r="S99" s="900">
        <f t="shared" si="4"/>
        <v>1</v>
      </c>
      <c r="T99" s="938">
        <f t="shared" si="5"/>
        <v>0.72</v>
      </c>
      <c r="U99" s="945">
        <v>8</v>
      </c>
      <c r="V99" s="501">
        <v>3</v>
      </c>
      <c r="W99" s="501">
        <v>-5</v>
      </c>
      <c r="X99" s="943">
        <v>0.375</v>
      </c>
      <c r="Y99" s="941"/>
    </row>
    <row r="100" spans="1:25" ht="14.4" customHeight="1" x14ac:dyDescent="0.3">
      <c r="A100" s="904" t="s">
        <v>7422</v>
      </c>
      <c r="B100" s="886">
        <v>1</v>
      </c>
      <c r="C100" s="887">
        <v>0.56999999999999995</v>
      </c>
      <c r="D100" s="888">
        <v>6</v>
      </c>
      <c r="E100" s="871">
        <v>1</v>
      </c>
      <c r="F100" s="872">
        <v>0.56999999999999995</v>
      </c>
      <c r="G100" s="878">
        <v>2</v>
      </c>
      <c r="H100" s="875"/>
      <c r="I100" s="869"/>
      <c r="J100" s="870"/>
      <c r="K100" s="874">
        <v>0.56999999999999995</v>
      </c>
      <c r="L100" s="875">
        <v>2</v>
      </c>
      <c r="M100" s="875">
        <v>21</v>
      </c>
      <c r="N100" s="876">
        <v>7</v>
      </c>
      <c r="O100" s="875" t="s">
        <v>7245</v>
      </c>
      <c r="P100" s="890" t="s">
        <v>7423</v>
      </c>
      <c r="Q100" s="877">
        <f t="shared" si="3"/>
        <v>-1</v>
      </c>
      <c r="R100" s="937">
        <f t="shared" si="3"/>
        <v>-0.56999999999999995</v>
      </c>
      <c r="S100" s="877">
        <f t="shared" si="4"/>
        <v>-1</v>
      </c>
      <c r="T100" s="937">
        <f t="shared" si="5"/>
        <v>-0.56999999999999995</v>
      </c>
      <c r="U100" s="944" t="s">
        <v>571</v>
      </c>
      <c r="V100" s="886" t="s">
        <v>571</v>
      </c>
      <c r="W100" s="886" t="s">
        <v>571</v>
      </c>
      <c r="X100" s="942" t="s">
        <v>571</v>
      </c>
      <c r="Y100" s="940"/>
    </row>
    <row r="101" spans="1:25" ht="14.4" customHeight="1" x14ac:dyDescent="0.3">
      <c r="A101" s="904" t="s">
        <v>7424</v>
      </c>
      <c r="B101" s="881">
        <v>2</v>
      </c>
      <c r="C101" s="882">
        <v>1.1499999999999999</v>
      </c>
      <c r="D101" s="883">
        <v>2.5</v>
      </c>
      <c r="E101" s="889"/>
      <c r="F101" s="869"/>
      <c r="G101" s="870"/>
      <c r="H101" s="875">
        <v>2</v>
      </c>
      <c r="I101" s="869">
        <v>1.2</v>
      </c>
      <c r="J101" s="870">
        <v>4</v>
      </c>
      <c r="K101" s="874">
        <v>0.68</v>
      </c>
      <c r="L101" s="875">
        <v>3</v>
      </c>
      <c r="M101" s="875">
        <v>24</v>
      </c>
      <c r="N101" s="876">
        <v>8</v>
      </c>
      <c r="O101" s="875" t="s">
        <v>7245</v>
      </c>
      <c r="P101" s="890" t="s">
        <v>7425</v>
      </c>
      <c r="Q101" s="877">
        <f t="shared" si="3"/>
        <v>0</v>
      </c>
      <c r="R101" s="937">
        <f t="shared" si="3"/>
        <v>5.0000000000000044E-2</v>
      </c>
      <c r="S101" s="877">
        <f t="shared" si="4"/>
        <v>2</v>
      </c>
      <c r="T101" s="937">
        <f t="shared" si="5"/>
        <v>1.2</v>
      </c>
      <c r="U101" s="944">
        <v>16</v>
      </c>
      <c r="V101" s="886">
        <v>8</v>
      </c>
      <c r="W101" s="886">
        <v>-8</v>
      </c>
      <c r="X101" s="942">
        <v>0.5</v>
      </c>
      <c r="Y101" s="940"/>
    </row>
    <row r="102" spans="1:25" ht="14.4" customHeight="1" x14ac:dyDescent="0.3">
      <c r="A102" s="905" t="s">
        <v>7426</v>
      </c>
      <c r="B102" s="902">
        <v>5</v>
      </c>
      <c r="C102" s="903">
        <v>4.26</v>
      </c>
      <c r="D102" s="884">
        <v>10.4</v>
      </c>
      <c r="E102" s="901"/>
      <c r="F102" s="896"/>
      <c r="G102" s="880"/>
      <c r="H102" s="895"/>
      <c r="I102" s="896"/>
      <c r="J102" s="880"/>
      <c r="K102" s="897">
        <v>0.89</v>
      </c>
      <c r="L102" s="895">
        <v>4</v>
      </c>
      <c r="M102" s="895">
        <v>33</v>
      </c>
      <c r="N102" s="898">
        <v>11</v>
      </c>
      <c r="O102" s="895" t="s">
        <v>7245</v>
      </c>
      <c r="P102" s="899" t="s">
        <v>7427</v>
      </c>
      <c r="Q102" s="900">
        <f t="shared" si="3"/>
        <v>-5</v>
      </c>
      <c r="R102" s="938">
        <f t="shared" si="3"/>
        <v>-4.26</v>
      </c>
      <c r="S102" s="900">
        <f t="shared" si="4"/>
        <v>0</v>
      </c>
      <c r="T102" s="938">
        <f t="shared" si="5"/>
        <v>0</v>
      </c>
      <c r="U102" s="945" t="s">
        <v>571</v>
      </c>
      <c r="V102" s="501" t="s">
        <v>571</v>
      </c>
      <c r="W102" s="501" t="s">
        <v>571</v>
      </c>
      <c r="X102" s="943" t="s">
        <v>571</v>
      </c>
      <c r="Y102" s="941"/>
    </row>
    <row r="103" spans="1:25" ht="14.4" customHeight="1" x14ac:dyDescent="0.3">
      <c r="A103" s="905" t="s">
        <v>7428</v>
      </c>
      <c r="B103" s="902">
        <v>1</v>
      </c>
      <c r="C103" s="903">
        <v>1.68</v>
      </c>
      <c r="D103" s="884">
        <v>11</v>
      </c>
      <c r="E103" s="901"/>
      <c r="F103" s="896"/>
      <c r="G103" s="880"/>
      <c r="H103" s="895"/>
      <c r="I103" s="896"/>
      <c r="J103" s="880"/>
      <c r="K103" s="897">
        <v>1.68</v>
      </c>
      <c r="L103" s="895">
        <v>5</v>
      </c>
      <c r="M103" s="895">
        <v>42</v>
      </c>
      <c r="N103" s="898">
        <v>14</v>
      </c>
      <c r="O103" s="895" t="s">
        <v>7245</v>
      </c>
      <c r="P103" s="899" t="s">
        <v>7429</v>
      </c>
      <c r="Q103" s="900">
        <f t="shared" si="3"/>
        <v>-1</v>
      </c>
      <c r="R103" s="938">
        <f t="shared" si="3"/>
        <v>-1.68</v>
      </c>
      <c r="S103" s="900">
        <f t="shared" si="4"/>
        <v>0</v>
      </c>
      <c r="T103" s="938">
        <f t="shared" si="5"/>
        <v>0</v>
      </c>
      <c r="U103" s="945" t="s">
        <v>571</v>
      </c>
      <c r="V103" s="501" t="s">
        <v>571</v>
      </c>
      <c r="W103" s="501" t="s">
        <v>571</v>
      </c>
      <c r="X103" s="943" t="s">
        <v>571</v>
      </c>
      <c r="Y103" s="941"/>
    </row>
    <row r="104" spans="1:25" ht="14.4" customHeight="1" x14ac:dyDescent="0.3">
      <c r="A104" s="904" t="s">
        <v>7430</v>
      </c>
      <c r="B104" s="881">
        <v>9</v>
      </c>
      <c r="C104" s="882">
        <v>3.89</v>
      </c>
      <c r="D104" s="883">
        <v>3.2</v>
      </c>
      <c r="E104" s="889">
        <v>8</v>
      </c>
      <c r="F104" s="869">
        <v>3.42</v>
      </c>
      <c r="G104" s="870">
        <v>2.8</v>
      </c>
      <c r="H104" s="875">
        <v>10</v>
      </c>
      <c r="I104" s="869">
        <v>4.12</v>
      </c>
      <c r="J104" s="870">
        <v>3.1</v>
      </c>
      <c r="K104" s="874">
        <v>0.43</v>
      </c>
      <c r="L104" s="875">
        <v>2</v>
      </c>
      <c r="M104" s="875">
        <v>18</v>
      </c>
      <c r="N104" s="876">
        <v>6</v>
      </c>
      <c r="O104" s="875" t="s">
        <v>7245</v>
      </c>
      <c r="P104" s="890" t="s">
        <v>7431</v>
      </c>
      <c r="Q104" s="877">
        <f t="shared" si="3"/>
        <v>1</v>
      </c>
      <c r="R104" s="937">
        <f t="shared" si="3"/>
        <v>0.22999999999999998</v>
      </c>
      <c r="S104" s="877">
        <f t="shared" si="4"/>
        <v>2</v>
      </c>
      <c r="T104" s="937">
        <f t="shared" si="5"/>
        <v>0.70000000000000018</v>
      </c>
      <c r="U104" s="944">
        <v>60</v>
      </c>
      <c r="V104" s="886">
        <v>31</v>
      </c>
      <c r="W104" s="886">
        <v>-29</v>
      </c>
      <c r="X104" s="942">
        <v>0.51666666666666672</v>
      </c>
      <c r="Y104" s="940">
        <v>2</v>
      </c>
    </row>
    <row r="105" spans="1:25" ht="14.4" customHeight="1" x14ac:dyDescent="0.3">
      <c r="A105" s="905" t="s">
        <v>7432</v>
      </c>
      <c r="B105" s="902">
        <v>6</v>
      </c>
      <c r="C105" s="903">
        <v>3.05</v>
      </c>
      <c r="D105" s="884">
        <v>2.7</v>
      </c>
      <c r="E105" s="901">
        <v>1</v>
      </c>
      <c r="F105" s="896">
        <v>0.56999999999999995</v>
      </c>
      <c r="G105" s="880">
        <v>8</v>
      </c>
      <c r="H105" s="895">
        <v>2</v>
      </c>
      <c r="I105" s="896">
        <v>1.01</v>
      </c>
      <c r="J105" s="880">
        <v>5</v>
      </c>
      <c r="K105" s="897">
        <v>0.5</v>
      </c>
      <c r="L105" s="895">
        <v>2</v>
      </c>
      <c r="M105" s="895">
        <v>21</v>
      </c>
      <c r="N105" s="898">
        <v>7</v>
      </c>
      <c r="O105" s="895" t="s">
        <v>7245</v>
      </c>
      <c r="P105" s="899" t="s">
        <v>7433</v>
      </c>
      <c r="Q105" s="900">
        <f t="shared" si="3"/>
        <v>-4</v>
      </c>
      <c r="R105" s="938">
        <f t="shared" si="3"/>
        <v>-2.04</v>
      </c>
      <c r="S105" s="900">
        <f t="shared" si="4"/>
        <v>1</v>
      </c>
      <c r="T105" s="938">
        <f t="shared" si="5"/>
        <v>0.44000000000000006</v>
      </c>
      <c r="U105" s="945">
        <v>14</v>
      </c>
      <c r="V105" s="501">
        <v>10</v>
      </c>
      <c r="W105" s="501">
        <v>-4</v>
      </c>
      <c r="X105" s="943">
        <v>0.7142857142857143</v>
      </c>
      <c r="Y105" s="941"/>
    </row>
    <row r="106" spans="1:25" ht="14.4" customHeight="1" x14ac:dyDescent="0.3">
      <c r="A106" s="904" t="s">
        <v>7434</v>
      </c>
      <c r="B106" s="886">
        <v>1</v>
      </c>
      <c r="C106" s="887">
        <v>0.42</v>
      </c>
      <c r="D106" s="888">
        <v>2</v>
      </c>
      <c r="E106" s="889"/>
      <c r="F106" s="869"/>
      <c r="G106" s="870"/>
      <c r="H106" s="871">
        <v>1</v>
      </c>
      <c r="I106" s="872">
        <v>0.44</v>
      </c>
      <c r="J106" s="873">
        <v>8</v>
      </c>
      <c r="K106" s="874">
        <v>0.42</v>
      </c>
      <c r="L106" s="875">
        <v>2</v>
      </c>
      <c r="M106" s="875">
        <v>18</v>
      </c>
      <c r="N106" s="876">
        <v>6</v>
      </c>
      <c r="O106" s="875" t="s">
        <v>7245</v>
      </c>
      <c r="P106" s="890" t="s">
        <v>7435</v>
      </c>
      <c r="Q106" s="877">
        <f t="shared" si="3"/>
        <v>0</v>
      </c>
      <c r="R106" s="937">
        <f t="shared" si="3"/>
        <v>2.0000000000000018E-2</v>
      </c>
      <c r="S106" s="877">
        <f t="shared" si="4"/>
        <v>1</v>
      </c>
      <c r="T106" s="937">
        <f t="shared" si="5"/>
        <v>0.44</v>
      </c>
      <c r="U106" s="944">
        <v>6</v>
      </c>
      <c r="V106" s="886">
        <v>8</v>
      </c>
      <c r="W106" s="886">
        <v>2</v>
      </c>
      <c r="X106" s="942">
        <v>1.3333333333333333</v>
      </c>
      <c r="Y106" s="940">
        <v>2</v>
      </c>
    </row>
    <row r="107" spans="1:25" ht="14.4" customHeight="1" x14ac:dyDescent="0.3">
      <c r="A107" s="904" t="s">
        <v>7436</v>
      </c>
      <c r="B107" s="886"/>
      <c r="C107" s="887"/>
      <c r="D107" s="888"/>
      <c r="E107" s="889">
        <v>1</v>
      </c>
      <c r="F107" s="869">
        <v>0.51</v>
      </c>
      <c r="G107" s="870">
        <v>2</v>
      </c>
      <c r="H107" s="871">
        <v>4</v>
      </c>
      <c r="I107" s="872">
        <v>2.0299999999999998</v>
      </c>
      <c r="J107" s="878">
        <v>5</v>
      </c>
      <c r="K107" s="874">
        <v>0.51</v>
      </c>
      <c r="L107" s="875">
        <v>2</v>
      </c>
      <c r="M107" s="875">
        <v>21</v>
      </c>
      <c r="N107" s="876">
        <v>7</v>
      </c>
      <c r="O107" s="875" t="s">
        <v>7245</v>
      </c>
      <c r="P107" s="890" t="s">
        <v>7437</v>
      </c>
      <c r="Q107" s="877">
        <f t="shared" si="3"/>
        <v>4</v>
      </c>
      <c r="R107" s="937">
        <f t="shared" si="3"/>
        <v>2.0299999999999998</v>
      </c>
      <c r="S107" s="877">
        <f t="shared" si="4"/>
        <v>3</v>
      </c>
      <c r="T107" s="937">
        <f t="shared" si="5"/>
        <v>1.5199999999999998</v>
      </c>
      <c r="U107" s="944">
        <v>28</v>
      </c>
      <c r="V107" s="886">
        <v>20</v>
      </c>
      <c r="W107" s="886">
        <v>-8</v>
      </c>
      <c r="X107" s="942">
        <v>0.7142857142857143</v>
      </c>
      <c r="Y107" s="940">
        <v>3</v>
      </c>
    </row>
    <row r="108" spans="1:25" ht="14.4" customHeight="1" x14ac:dyDescent="0.3">
      <c r="A108" s="905" t="s">
        <v>7438</v>
      </c>
      <c r="B108" s="501">
        <v>1</v>
      </c>
      <c r="C108" s="892">
        <v>0.73</v>
      </c>
      <c r="D108" s="891">
        <v>15</v>
      </c>
      <c r="E108" s="901"/>
      <c r="F108" s="896"/>
      <c r="G108" s="880"/>
      <c r="H108" s="893">
        <v>1</v>
      </c>
      <c r="I108" s="894">
        <v>0.67</v>
      </c>
      <c r="J108" s="879">
        <v>9</v>
      </c>
      <c r="K108" s="897">
        <v>0.67</v>
      </c>
      <c r="L108" s="895">
        <v>3</v>
      </c>
      <c r="M108" s="895">
        <v>27</v>
      </c>
      <c r="N108" s="898">
        <v>9</v>
      </c>
      <c r="O108" s="895" t="s">
        <v>7245</v>
      </c>
      <c r="P108" s="899" t="s">
        <v>7437</v>
      </c>
      <c r="Q108" s="900">
        <f t="shared" si="3"/>
        <v>0</v>
      </c>
      <c r="R108" s="938">
        <f t="shared" si="3"/>
        <v>-5.9999999999999942E-2</v>
      </c>
      <c r="S108" s="900">
        <f t="shared" si="4"/>
        <v>1</v>
      </c>
      <c r="T108" s="938">
        <f t="shared" si="5"/>
        <v>0.67</v>
      </c>
      <c r="U108" s="945">
        <v>9</v>
      </c>
      <c r="V108" s="501">
        <v>9</v>
      </c>
      <c r="W108" s="501">
        <v>0</v>
      </c>
      <c r="X108" s="943">
        <v>1</v>
      </c>
      <c r="Y108" s="941"/>
    </row>
    <row r="109" spans="1:25" ht="14.4" customHeight="1" x14ac:dyDescent="0.3">
      <c r="A109" s="904" t="s">
        <v>7439</v>
      </c>
      <c r="B109" s="886">
        <v>2</v>
      </c>
      <c r="C109" s="887">
        <v>0.71</v>
      </c>
      <c r="D109" s="888">
        <v>3.5</v>
      </c>
      <c r="E109" s="889">
        <v>4</v>
      </c>
      <c r="F109" s="869">
        <v>1.4</v>
      </c>
      <c r="G109" s="870">
        <v>2.8</v>
      </c>
      <c r="H109" s="871">
        <v>6</v>
      </c>
      <c r="I109" s="872">
        <v>2.09</v>
      </c>
      <c r="J109" s="873">
        <v>4.8</v>
      </c>
      <c r="K109" s="874">
        <v>0.35</v>
      </c>
      <c r="L109" s="875">
        <v>1</v>
      </c>
      <c r="M109" s="875">
        <v>12</v>
      </c>
      <c r="N109" s="876">
        <v>4</v>
      </c>
      <c r="O109" s="875" t="s">
        <v>7245</v>
      </c>
      <c r="P109" s="890" t="s">
        <v>7440</v>
      </c>
      <c r="Q109" s="877">
        <f t="shared" si="3"/>
        <v>4</v>
      </c>
      <c r="R109" s="937">
        <f t="shared" si="3"/>
        <v>1.38</v>
      </c>
      <c r="S109" s="877">
        <f t="shared" si="4"/>
        <v>2</v>
      </c>
      <c r="T109" s="937">
        <f t="shared" si="5"/>
        <v>0.69</v>
      </c>
      <c r="U109" s="944">
        <v>24</v>
      </c>
      <c r="V109" s="886">
        <v>28.799999999999997</v>
      </c>
      <c r="W109" s="886">
        <v>4.7999999999999972</v>
      </c>
      <c r="X109" s="942">
        <v>1.2</v>
      </c>
      <c r="Y109" s="940">
        <v>8</v>
      </c>
    </row>
    <row r="110" spans="1:25" ht="14.4" customHeight="1" x14ac:dyDescent="0.3">
      <c r="A110" s="905" t="s">
        <v>7441</v>
      </c>
      <c r="B110" s="501"/>
      <c r="C110" s="892"/>
      <c r="D110" s="891"/>
      <c r="E110" s="901">
        <v>2</v>
      </c>
      <c r="F110" s="896">
        <v>0.98</v>
      </c>
      <c r="G110" s="880">
        <v>3</v>
      </c>
      <c r="H110" s="893"/>
      <c r="I110" s="894"/>
      <c r="J110" s="879"/>
      <c r="K110" s="897">
        <v>0.49</v>
      </c>
      <c r="L110" s="895">
        <v>2</v>
      </c>
      <c r="M110" s="895">
        <v>18</v>
      </c>
      <c r="N110" s="898">
        <v>6</v>
      </c>
      <c r="O110" s="895" t="s">
        <v>7245</v>
      </c>
      <c r="P110" s="899" t="s">
        <v>7440</v>
      </c>
      <c r="Q110" s="900">
        <f t="shared" si="3"/>
        <v>0</v>
      </c>
      <c r="R110" s="938">
        <f t="shared" si="3"/>
        <v>0</v>
      </c>
      <c r="S110" s="900">
        <f t="shared" si="4"/>
        <v>-2</v>
      </c>
      <c r="T110" s="938">
        <f t="shared" si="5"/>
        <v>-0.98</v>
      </c>
      <c r="U110" s="945" t="s">
        <v>571</v>
      </c>
      <c r="V110" s="501" t="s">
        <v>571</v>
      </c>
      <c r="W110" s="501" t="s">
        <v>571</v>
      </c>
      <c r="X110" s="943" t="s">
        <v>571</v>
      </c>
      <c r="Y110" s="941"/>
    </row>
    <row r="111" spans="1:25" ht="14.4" customHeight="1" x14ac:dyDescent="0.3">
      <c r="A111" s="904" t="s">
        <v>7442</v>
      </c>
      <c r="B111" s="886">
        <v>5</v>
      </c>
      <c r="C111" s="887">
        <v>1.53</v>
      </c>
      <c r="D111" s="888">
        <v>3.8</v>
      </c>
      <c r="E111" s="871">
        <v>13</v>
      </c>
      <c r="F111" s="872">
        <v>4.62</v>
      </c>
      <c r="G111" s="878">
        <v>3.6</v>
      </c>
      <c r="H111" s="875">
        <v>11</v>
      </c>
      <c r="I111" s="869">
        <v>3.36</v>
      </c>
      <c r="J111" s="870">
        <v>2.4</v>
      </c>
      <c r="K111" s="874">
        <v>0.3</v>
      </c>
      <c r="L111" s="875">
        <v>1</v>
      </c>
      <c r="M111" s="875">
        <v>12</v>
      </c>
      <c r="N111" s="876">
        <v>4</v>
      </c>
      <c r="O111" s="875" t="s">
        <v>7245</v>
      </c>
      <c r="P111" s="890" t="s">
        <v>7443</v>
      </c>
      <c r="Q111" s="877">
        <f t="shared" si="3"/>
        <v>6</v>
      </c>
      <c r="R111" s="937">
        <f t="shared" si="3"/>
        <v>1.8299999999999998</v>
      </c>
      <c r="S111" s="877">
        <f t="shared" si="4"/>
        <v>-2</v>
      </c>
      <c r="T111" s="937">
        <f t="shared" si="5"/>
        <v>-1.2600000000000002</v>
      </c>
      <c r="U111" s="944">
        <v>44</v>
      </c>
      <c r="V111" s="886">
        <v>26.4</v>
      </c>
      <c r="W111" s="886">
        <v>-17.600000000000001</v>
      </c>
      <c r="X111" s="942">
        <v>0.6</v>
      </c>
      <c r="Y111" s="940">
        <v>1</v>
      </c>
    </row>
    <row r="112" spans="1:25" ht="14.4" customHeight="1" x14ac:dyDescent="0.3">
      <c r="A112" s="905" t="s">
        <v>7444</v>
      </c>
      <c r="B112" s="501">
        <v>1</v>
      </c>
      <c r="C112" s="892">
        <v>0.46</v>
      </c>
      <c r="D112" s="891">
        <v>6</v>
      </c>
      <c r="E112" s="893">
        <v>3</v>
      </c>
      <c r="F112" s="894">
        <v>1.18</v>
      </c>
      <c r="G112" s="879">
        <v>4</v>
      </c>
      <c r="H112" s="895"/>
      <c r="I112" s="896"/>
      <c r="J112" s="880"/>
      <c r="K112" s="897">
        <v>0.46</v>
      </c>
      <c r="L112" s="895">
        <v>2</v>
      </c>
      <c r="M112" s="895">
        <v>18</v>
      </c>
      <c r="N112" s="898">
        <v>6</v>
      </c>
      <c r="O112" s="895" t="s">
        <v>7245</v>
      </c>
      <c r="P112" s="899" t="s">
        <v>7445</v>
      </c>
      <c r="Q112" s="900">
        <f t="shared" si="3"/>
        <v>-1</v>
      </c>
      <c r="R112" s="938">
        <f t="shared" si="3"/>
        <v>-0.46</v>
      </c>
      <c r="S112" s="900">
        <f t="shared" si="4"/>
        <v>-3</v>
      </c>
      <c r="T112" s="938">
        <f t="shared" si="5"/>
        <v>-1.18</v>
      </c>
      <c r="U112" s="945" t="s">
        <v>571</v>
      </c>
      <c r="V112" s="501" t="s">
        <v>571</v>
      </c>
      <c r="W112" s="501" t="s">
        <v>571</v>
      </c>
      <c r="X112" s="943" t="s">
        <v>571</v>
      </c>
      <c r="Y112" s="941"/>
    </row>
    <row r="113" spans="1:25" ht="14.4" customHeight="1" x14ac:dyDescent="0.3">
      <c r="A113" s="905" t="s">
        <v>7446</v>
      </c>
      <c r="B113" s="501">
        <v>1</v>
      </c>
      <c r="C113" s="892">
        <v>0.69</v>
      </c>
      <c r="D113" s="891">
        <v>8</v>
      </c>
      <c r="E113" s="893">
        <v>1</v>
      </c>
      <c r="F113" s="894">
        <v>0.81</v>
      </c>
      <c r="G113" s="879">
        <v>12</v>
      </c>
      <c r="H113" s="895"/>
      <c r="I113" s="896"/>
      <c r="J113" s="880"/>
      <c r="K113" s="897">
        <v>0.68</v>
      </c>
      <c r="L113" s="895">
        <v>3</v>
      </c>
      <c r="M113" s="895">
        <v>24</v>
      </c>
      <c r="N113" s="898">
        <v>8</v>
      </c>
      <c r="O113" s="895" t="s">
        <v>7245</v>
      </c>
      <c r="P113" s="899" t="s">
        <v>7447</v>
      </c>
      <c r="Q113" s="900">
        <f t="shared" si="3"/>
        <v>-1</v>
      </c>
      <c r="R113" s="938">
        <f t="shared" si="3"/>
        <v>-0.69</v>
      </c>
      <c r="S113" s="900">
        <f t="shared" si="4"/>
        <v>-1</v>
      </c>
      <c r="T113" s="938">
        <f t="shared" si="5"/>
        <v>-0.81</v>
      </c>
      <c r="U113" s="945" t="s">
        <v>571</v>
      </c>
      <c r="V113" s="501" t="s">
        <v>571</v>
      </c>
      <c r="W113" s="501" t="s">
        <v>571</v>
      </c>
      <c r="X113" s="943" t="s">
        <v>571</v>
      </c>
      <c r="Y113" s="941"/>
    </row>
    <row r="114" spans="1:25" ht="14.4" customHeight="1" x14ac:dyDescent="0.3">
      <c r="A114" s="904" t="s">
        <v>7448</v>
      </c>
      <c r="B114" s="886"/>
      <c r="C114" s="887"/>
      <c r="D114" s="888"/>
      <c r="E114" s="871">
        <v>1</v>
      </c>
      <c r="F114" s="872">
        <v>0.74</v>
      </c>
      <c r="G114" s="878">
        <v>5</v>
      </c>
      <c r="H114" s="875">
        <v>1</v>
      </c>
      <c r="I114" s="869">
        <v>0.8</v>
      </c>
      <c r="J114" s="873">
        <v>12</v>
      </c>
      <c r="K114" s="874">
        <v>0.74</v>
      </c>
      <c r="L114" s="875">
        <v>2</v>
      </c>
      <c r="M114" s="875">
        <v>15</v>
      </c>
      <c r="N114" s="876">
        <v>5</v>
      </c>
      <c r="O114" s="875" t="s">
        <v>7245</v>
      </c>
      <c r="P114" s="890" t="s">
        <v>7449</v>
      </c>
      <c r="Q114" s="877">
        <f t="shared" si="3"/>
        <v>1</v>
      </c>
      <c r="R114" s="937">
        <f t="shared" si="3"/>
        <v>0.8</v>
      </c>
      <c r="S114" s="877">
        <f t="shared" si="4"/>
        <v>0</v>
      </c>
      <c r="T114" s="937">
        <f t="shared" si="5"/>
        <v>6.0000000000000053E-2</v>
      </c>
      <c r="U114" s="944">
        <v>5</v>
      </c>
      <c r="V114" s="886">
        <v>12</v>
      </c>
      <c r="W114" s="886">
        <v>7</v>
      </c>
      <c r="X114" s="942">
        <v>2.4</v>
      </c>
      <c r="Y114" s="940">
        <v>7</v>
      </c>
    </row>
    <row r="115" spans="1:25" ht="14.4" customHeight="1" x14ac:dyDescent="0.3">
      <c r="A115" s="905" t="s">
        <v>7450</v>
      </c>
      <c r="B115" s="501">
        <v>1</v>
      </c>
      <c r="C115" s="892">
        <v>1.45</v>
      </c>
      <c r="D115" s="891">
        <v>19</v>
      </c>
      <c r="E115" s="893">
        <v>3</v>
      </c>
      <c r="F115" s="894">
        <v>3.73</v>
      </c>
      <c r="G115" s="879">
        <v>10.3</v>
      </c>
      <c r="H115" s="895">
        <v>2</v>
      </c>
      <c r="I115" s="896">
        <v>2.4700000000000002</v>
      </c>
      <c r="J115" s="880">
        <v>9</v>
      </c>
      <c r="K115" s="897">
        <v>1.24</v>
      </c>
      <c r="L115" s="895">
        <v>4</v>
      </c>
      <c r="M115" s="895">
        <v>33</v>
      </c>
      <c r="N115" s="898">
        <v>11</v>
      </c>
      <c r="O115" s="895" t="s">
        <v>7245</v>
      </c>
      <c r="P115" s="899" t="s">
        <v>7451</v>
      </c>
      <c r="Q115" s="900">
        <f t="shared" si="3"/>
        <v>1</v>
      </c>
      <c r="R115" s="938">
        <f t="shared" si="3"/>
        <v>1.0200000000000002</v>
      </c>
      <c r="S115" s="900">
        <f t="shared" si="4"/>
        <v>-1</v>
      </c>
      <c r="T115" s="938">
        <f t="shared" si="5"/>
        <v>-1.2599999999999998</v>
      </c>
      <c r="U115" s="945">
        <v>22</v>
      </c>
      <c r="V115" s="501">
        <v>18</v>
      </c>
      <c r="W115" s="501">
        <v>-4</v>
      </c>
      <c r="X115" s="943">
        <v>0.81818181818181823</v>
      </c>
      <c r="Y115" s="941"/>
    </row>
    <row r="116" spans="1:25" ht="14.4" customHeight="1" x14ac:dyDescent="0.3">
      <c r="A116" s="904" t="s">
        <v>7452</v>
      </c>
      <c r="B116" s="886">
        <v>3</v>
      </c>
      <c r="C116" s="887">
        <v>1.35</v>
      </c>
      <c r="D116" s="888">
        <v>3.3</v>
      </c>
      <c r="E116" s="889">
        <v>4</v>
      </c>
      <c r="F116" s="869">
        <v>1.85</v>
      </c>
      <c r="G116" s="870">
        <v>5.3</v>
      </c>
      <c r="H116" s="871">
        <v>3</v>
      </c>
      <c r="I116" s="872">
        <v>1.89</v>
      </c>
      <c r="J116" s="878">
        <v>2</v>
      </c>
      <c r="K116" s="874">
        <v>0.45</v>
      </c>
      <c r="L116" s="875">
        <v>1</v>
      </c>
      <c r="M116" s="875">
        <v>12</v>
      </c>
      <c r="N116" s="876">
        <v>4</v>
      </c>
      <c r="O116" s="875" t="s">
        <v>7245</v>
      </c>
      <c r="P116" s="890" t="s">
        <v>7453</v>
      </c>
      <c r="Q116" s="877">
        <f t="shared" si="3"/>
        <v>0</v>
      </c>
      <c r="R116" s="937">
        <f t="shared" si="3"/>
        <v>0.53999999999999981</v>
      </c>
      <c r="S116" s="877">
        <f t="shared" si="4"/>
        <v>-1</v>
      </c>
      <c r="T116" s="937">
        <f t="shared" si="5"/>
        <v>3.9999999999999813E-2</v>
      </c>
      <c r="U116" s="944">
        <v>12</v>
      </c>
      <c r="V116" s="886">
        <v>6</v>
      </c>
      <c r="W116" s="886">
        <v>-6</v>
      </c>
      <c r="X116" s="942">
        <v>0.5</v>
      </c>
      <c r="Y116" s="940"/>
    </row>
    <row r="117" spans="1:25" ht="14.4" customHeight="1" x14ac:dyDescent="0.3">
      <c r="A117" s="905" t="s">
        <v>7454</v>
      </c>
      <c r="B117" s="501">
        <v>1</v>
      </c>
      <c r="C117" s="892">
        <v>0.72</v>
      </c>
      <c r="D117" s="891">
        <v>5</v>
      </c>
      <c r="E117" s="901"/>
      <c r="F117" s="896"/>
      <c r="G117" s="880"/>
      <c r="H117" s="893">
        <v>2</v>
      </c>
      <c r="I117" s="894">
        <v>2.37</v>
      </c>
      <c r="J117" s="885">
        <v>17</v>
      </c>
      <c r="K117" s="897">
        <v>0.72</v>
      </c>
      <c r="L117" s="895">
        <v>3</v>
      </c>
      <c r="M117" s="895">
        <v>24</v>
      </c>
      <c r="N117" s="898">
        <v>8</v>
      </c>
      <c r="O117" s="895" t="s">
        <v>7245</v>
      </c>
      <c r="P117" s="899" t="s">
        <v>7453</v>
      </c>
      <c r="Q117" s="900">
        <f t="shared" si="3"/>
        <v>1</v>
      </c>
      <c r="R117" s="938">
        <f t="shared" si="3"/>
        <v>1.6500000000000001</v>
      </c>
      <c r="S117" s="900">
        <f t="shared" si="4"/>
        <v>2</v>
      </c>
      <c r="T117" s="938">
        <f t="shared" si="5"/>
        <v>2.37</v>
      </c>
      <c r="U117" s="945">
        <v>16</v>
      </c>
      <c r="V117" s="501">
        <v>34</v>
      </c>
      <c r="W117" s="501">
        <v>18</v>
      </c>
      <c r="X117" s="943">
        <v>2.125</v>
      </c>
      <c r="Y117" s="941">
        <v>18</v>
      </c>
    </row>
    <row r="118" spans="1:25" ht="14.4" customHeight="1" x14ac:dyDescent="0.3">
      <c r="A118" s="905" t="s">
        <v>7455</v>
      </c>
      <c r="B118" s="501"/>
      <c r="C118" s="892"/>
      <c r="D118" s="891"/>
      <c r="E118" s="901">
        <v>1</v>
      </c>
      <c r="F118" s="896">
        <v>2.3199999999999998</v>
      </c>
      <c r="G118" s="880">
        <v>4</v>
      </c>
      <c r="H118" s="893"/>
      <c r="I118" s="894"/>
      <c r="J118" s="879"/>
      <c r="K118" s="897">
        <v>1.52</v>
      </c>
      <c r="L118" s="895">
        <v>4</v>
      </c>
      <c r="M118" s="895">
        <v>36</v>
      </c>
      <c r="N118" s="898">
        <v>12</v>
      </c>
      <c r="O118" s="895" t="s">
        <v>7245</v>
      </c>
      <c r="P118" s="899" t="s">
        <v>7453</v>
      </c>
      <c r="Q118" s="900">
        <f t="shared" si="3"/>
        <v>0</v>
      </c>
      <c r="R118" s="938">
        <f t="shared" si="3"/>
        <v>0</v>
      </c>
      <c r="S118" s="900">
        <f t="shared" si="4"/>
        <v>-1</v>
      </c>
      <c r="T118" s="938">
        <f t="shared" si="5"/>
        <v>-2.3199999999999998</v>
      </c>
      <c r="U118" s="945" t="s">
        <v>571</v>
      </c>
      <c r="V118" s="501" t="s">
        <v>571</v>
      </c>
      <c r="W118" s="501" t="s">
        <v>571</v>
      </c>
      <c r="X118" s="943" t="s">
        <v>571</v>
      </c>
      <c r="Y118" s="941"/>
    </row>
    <row r="119" spans="1:25" ht="14.4" customHeight="1" x14ac:dyDescent="0.3">
      <c r="A119" s="904" t="s">
        <v>7456</v>
      </c>
      <c r="B119" s="886">
        <v>6</v>
      </c>
      <c r="C119" s="887">
        <v>2.92</v>
      </c>
      <c r="D119" s="888">
        <v>3.2</v>
      </c>
      <c r="E119" s="871">
        <v>3</v>
      </c>
      <c r="F119" s="872">
        <v>1.46</v>
      </c>
      <c r="G119" s="878">
        <v>6</v>
      </c>
      <c r="H119" s="875">
        <v>1</v>
      </c>
      <c r="I119" s="869">
        <v>0.52</v>
      </c>
      <c r="J119" s="873">
        <v>11</v>
      </c>
      <c r="K119" s="874">
        <v>0.49</v>
      </c>
      <c r="L119" s="875">
        <v>2</v>
      </c>
      <c r="M119" s="875">
        <v>21</v>
      </c>
      <c r="N119" s="876">
        <v>7</v>
      </c>
      <c r="O119" s="875" t="s">
        <v>7245</v>
      </c>
      <c r="P119" s="890" t="s">
        <v>7457</v>
      </c>
      <c r="Q119" s="877">
        <f t="shared" si="3"/>
        <v>-5</v>
      </c>
      <c r="R119" s="937">
        <f t="shared" si="3"/>
        <v>-2.4</v>
      </c>
      <c r="S119" s="877">
        <f t="shared" si="4"/>
        <v>-2</v>
      </c>
      <c r="T119" s="937">
        <f t="shared" si="5"/>
        <v>-0.94</v>
      </c>
      <c r="U119" s="944">
        <v>7</v>
      </c>
      <c r="V119" s="886">
        <v>11</v>
      </c>
      <c r="W119" s="886">
        <v>4</v>
      </c>
      <c r="X119" s="942">
        <v>1.5714285714285714</v>
      </c>
      <c r="Y119" s="940">
        <v>4</v>
      </c>
    </row>
    <row r="120" spans="1:25" ht="14.4" customHeight="1" x14ac:dyDescent="0.3">
      <c r="A120" s="905" t="s">
        <v>7458</v>
      </c>
      <c r="B120" s="501">
        <v>6</v>
      </c>
      <c r="C120" s="892">
        <v>3.09</v>
      </c>
      <c r="D120" s="891">
        <v>3.3</v>
      </c>
      <c r="E120" s="893">
        <v>10</v>
      </c>
      <c r="F120" s="894">
        <v>6.68</v>
      </c>
      <c r="G120" s="879">
        <v>8.6999999999999993</v>
      </c>
      <c r="H120" s="895">
        <v>4</v>
      </c>
      <c r="I120" s="896">
        <v>2.66</v>
      </c>
      <c r="J120" s="880">
        <v>7.3</v>
      </c>
      <c r="K120" s="897">
        <v>0.65</v>
      </c>
      <c r="L120" s="895">
        <v>3</v>
      </c>
      <c r="M120" s="895">
        <v>30</v>
      </c>
      <c r="N120" s="898">
        <v>10</v>
      </c>
      <c r="O120" s="895" t="s">
        <v>7245</v>
      </c>
      <c r="P120" s="899" t="s">
        <v>7459</v>
      </c>
      <c r="Q120" s="900">
        <f t="shared" si="3"/>
        <v>-2</v>
      </c>
      <c r="R120" s="938">
        <f t="shared" si="3"/>
        <v>-0.42999999999999972</v>
      </c>
      <c r="S120" s="900">
        <f t="shared" si="4"/>
        <v>-6</v>
      </c>
      <c r="T120" s="938">
        <f t="shared" si="5"/>
        <v>-4.0199999999999996</v>
      </c>
      <c r="U120" s="945">
        <v>40</v>
      </c>
      <c r="V120" s="501">
        <v>29.2</v>
      </c>
      <c r="W120" s="501">
        <v>-10.8</v>
      </c>
      <c r="X120" s="943">
        <v>0.73</v>
      </c>
      <c r="Y120" s="941"/>
    </row>
    <row r="121" spans="1:25" ht="14.4" customHeight="1" x14ac:dyDescent="0.3">
      <c r="A121" s="905" t="s">
        <v>7460</v>
      </c>
      <c r="B121" s="501">
        <v>1</v>
      </c>
      <c r="C121" s="892">
        <v>1.01</v>
      </c>
      <c r="D121" s="891">
        <v>18</v>
      </c>
      <c r="E121" s="893"/>
      <c r="F121" s="894"/>
      <c r="G121" s="879"/>
      <c r="H121" s="895"/>
      <c r="I121" s="896"/>
      <c r="J121" s="880"/>
      <c r="K121" s="897">
        <v>0.97</v>
      </c>
      <c r="L121" s="895">
        <v>4</v>
      </c>
      <c r="M121" s="895">
        <v>36</v>
      </c>
      <c r="N121" s="898">
        <v>12</v>
      </c>
      <c r="O121" s="895" t="s">
        <v>7245</v>
      </c>
      <c r="P121" s="899" t="s">
        <v>7461</v>
      </c>
      <c r="Q121" s="900">
        <f t="shared" si="3"/>
        <v>-1</v>
      </c>
      <c r="R121" s="938">
        <f t="shared" si="3"/>
        <v>-1.01</v>
      </c>
      <c r="S121" s="900">
        <f t="shared" si="4"/>
        <v>0</v>
      </c>
      <c r="T121" s="938">
        <f t="shared" si="5"/>
        <v>0</v>
      </c>
      <c r="U121" s="945" t="s">
        <v>571</v>
      </c>
      <c r="V121" s="501" t="s">
        <v>571</v>
      </c>
      <c r="W121" s="501" t="s">
        <v>571</v>
      </c>
      <c r="X121" s="943" t="s">
        <v>571</v>
      </c>
      <c r="Y121" s="941"/>
    </row>
    <row r="122" spans="1:25" ht="14.4" customHeight="1" x14ac:dyDescent="0.3">
      <c r="A122" s="904" t="s">
        <v>7462</v>
      </c>
      <c r="B122" s="886">
        <v>28</v>
      </c>
      <c r="C122" s="887">
        <v>7.07</v>
      </c>
      <c r="D122" s="888">
        <v>2.7</v>
      </c>
      <c r="E122" s="871">
        <v>43</v>
      </c>
      <c r="F122" s="872">
        <v>10.77</v>
      </c>
      <c r="G122" s="878">
        <v>2.6</v>
      </c>
      <c r="H122" s="875">
        <v>38</v>
      </c>
      <c r="I122" s="869">
        <v>9.76</v>
      </c>
      <c r="J122" s="870">
        <v>2.8</v>
      </c>
      <c r="K122" s="874">
        <v>0.25</v>
      </c>
      <c r="L122" s="875">
        <v>1</v>
      </c>
      <c r="M122" s="875">
        <v>9</v>
      </c>
      <c r="N122" s="876">
        <v>3</v>
      </c>
      <c r="O122" s="875" t="s">
        <v>7245</v>
      </c>
      <c r="P122" s="890" t="s">
        <v>7463</v>
      </c>
      <c r="Q122" s="877">
        <f t="shared" si="3"/>
        <v>10</v>
      </c>
      <c r="R122" s="937">
        <f t="shared" si="3"/>
        <v>2.6899999999999995</v>
      </c>
      <c r="S122" s="877">
        <f t="shared" si="4"/>
        <v>-5</v>
      </c>
      <c r="T122" s="937">
        <f t="shared" si="5"/>
        <v>-1.0099999999999998</v>
      </c>
      <c r="U122" s="944">
        <v>114</v>
      </c>
      <c r="V122" s="886">
        <v>106.39999999999999</v>
      </c>
      <c r="W122" s="886">
        <v>-7.6000000000000085</v>
      </c>
      <c r="X122" s="942">
        <v>0.93333333333333324</v>
      </c>
      <c r="Y122" s="940">
        <v>14</v>
      </c>
    </row>
    <row r="123" spans="1:25" ht="14.4" customHeight="1" x14ac:dyDescent="0.3">
      <c r="A123" s="905" t="s">
        <v>7464</v>
      </c>
      <c r="B123" s="501">
        <v>11</v>
      </c>
      <c r="C123" s="892">
        <v>3.51</v>
      </c>
      <c r="D123" s="891">
        <v>4.0999999999999996</v>
      </c>
      <c r="E123" s="893">
        <v>6</v>
      </c>
      <c r="F123" s="894">
        <v>1.88</v>
      </c>
      <c r="G123" s="879">
        <v>4.7</v>
      </c>
      <c r="H123" s="895">
        <v>4</v>
      </c>
      <c r="I123" s="896">
        <v>1.4</v>
      </c>
      <c r="J123" s="880">
        <v>4</v>
      </c>
      <c r="K123" s="897">
        <v>0.31</v>
      </c>
      <c r="L123" s="895">
        <v>1</v>
      </c>
      <c r="M123" s="895">
        <v>12</v>
      </c>
      <c r="N123" s="898">
        <v>4</v>
      </c>
      <c r="O123" s="895" t="s">
        <v>7245</v>
      </c>
      <c r="P123" s="899" t="s">
        <v>7465</v>
      </c>
      <c r="Q123" s="900">
        <f t="shared" si="3"/>
        <v>-7</v>
      </c>
      <c r="R123" s="938">
        <f t="shared" si="3"/>
        <v>-2.11</v>
      </c>
      <c r="S123" s="900">
        <f t="shared" si="4"/>
        <v>-2</v>
      </c>
      <c r="T123" s="938">
        <f t="shared" si="5"/>
        <v>-0.48</v>
      </c>
      <c r="U123" s="945">
        <v>16</v>
      </c>
      <c r="V123" s="501">
        <v>16</v>
      </c>
      <c r="W123" s="501">
        <v>0</v>
      </c>
      <c r="X123" s="943">
        <v>1</v>
      </c>
      <c r="Y123" s="941">
        <v>1</v>
      </c>
    </row>
    <row r="124" spans="1:25" ht="14.4" customHeight="1" x14ac:dyDescent="0.3">
      <c r="A124" s="905" t="s">
        <v>7466</v>
      </c>
      <c r="B124" s="501">
        <v>1</v>
      </c>
      <c r="C124" s="892">
        <v>0.62</v>
      </c>
      <c r="D124" s="891">
        <v>7</v>
      </c>
      <c r="E124" s="893">
        <v>1</v>
      </c>
      <c r="F124" s="894">
        <v>0.62</v>
      </c>
      <c r="G124" s="879">
        <v>4</v>
      </c>
      <c r="H124" s="895"/>
      <c r="I124" s="896"/>
      <c r="J124" s="880"/>
      <c r="K124" s="897">
        <v>0.62</v>
      </c>
      <c r="L124" s="895">
        <v>2</v>
      </c>
      <c r="M124" s="895">
        <v>21</v>
      </c>
      <c r="N124" s="898">
        <v>7</v>
      </c>
      <c r="O124" s="895" t="s">
        <v>7245</v>
      </c>
      <c r="P124" s="899" t="s">
        <v>7467</v>
      </c>
      <c r="Q124" s="900">
        <f t="shared" si="3"/>
        <v>-1</v>
      </c>
      <c r="R124" s="938">
        <f t="shared" si="3"/>
        <v>-0.62</v>
      </c>
      <c r="S124" s="900">
        <f t="shared" si="4"/>
        <v>-1</v>
      </c>
      <c r="T124" s="938">
        <f t="shared" si="5"/>
        <v>-0.62</v>
      </c>
      <c r="U124" s="945" t="s">
        <v>571</v>
      </c>
      <c r="V124" s="501" t="s">
        <v>571</v>
      </c>
      <c r="W124" s="501" t="s">
        <v>571</v>
      </c>
      <c r="X124" s="943" t="s">
        <v>571</v>
      </c>
      <c r="Y124" s="941"/>
    </row>
    <row r="125" spans="1:25" ht="14.4" customHeight="1" x14ac:dyDescent="0.3">
      <c r="A125" s="904" t="s">
        <v>7468</v>
      </c>
      <c r="B125" s="881">
        <v>1</v>
      </c>
      <c r="C125" s="882">
        <v>3.58</v>
      </c>
      <c r="D125" s="883">
        <v>12</v>
      </c>
      <c r="E125" s="889"/>
      <c r="F125" s="869"/>
      <c r="G125" s="870"/>
      <c r="H125" s="875"/>
      <c r="I125" s="869"/>
      <c r="J125" s="870"/>
      <c r="K125" s="874">
        <v>3.58</v>
      </c>
      <c r="L125" s="875">
        <v>4</v>
      </c>
      <c r="M125" s="875">
        <v>39</v>
      </c>
      <c r="N125" s="876">
        <v>13</v>
      </c>
      <c r="O125" s="875" t="s">
        <v>7245</v>
      </c>
      <c r="P125" s="890" t="s">
        <v>7469</v>
      </c>
      <c r="Q125" s="877">
        <f t="shared" si="3"/>
        <v>-1</v>
      </c>
      <c r="R125" s="937">
        <f t="shared" si="3"/>
        <v>-3.58</v>
      </c>
      <c r="S125" s="877">
        <f t="shared" si="4"/>
        <v>0</v>
      </c>
      <c r="T125" s="937">
        <f t="shared" si="5"/>
        <v>0</v>
      </c>
      <c r="U125" s="944" t="s">
        <v>571</v>
      </c>
      <c r="V125" s="886" t="s">
        <v>571</v>
      </c>
      <c r="W125" s="886" t="s">
        <v>571</v>
      </c>
      <c r="X125" s="942" t="s">
        <v>571</v>
      </c>
      <c r="Y125" s="940"/>
    </row>
    <row r="126" spans="1:25" ht="14.4" customHeight="1" x14ac:dyDescent="0.3">
      <c r="A126" s="904" t="s">
        <v>7470</v>
      </c>
      <c r="B126" s="886"/>
      <c r="C126" s="887"/>
      <c r="D126" s="888"/>
      <c r="E126" s="889">
        <v>1</v>
      </c>
      <c r="F126" s="869">
        <v>0.67</v>
      </c>
      <c r="G126" s="870">
        <v>12</v>
      </c>
      <c r="H126" s="871"/>
      <c r="I126" s="872"/>
      <c r="J126" s="878"/>
      <c r="K126" s="874">
        <v>0.67</v>
      </c>
      <c r="L126" s="875">
        <v>2</v>
      </c>
      <c r="M126" s="875">
        <v>18</v>
      </c>
      <c r="N126" s="876">
        <v>6</v>
      </c>
      <c r="O126" s="875" t="s">
        <v>7245</v>
      </c>
      <c r="P126" s="890" t="s">
        <v>7471</v>
      </c>
      <c r="Q126" s="877">
        <f t="shared" si="3"/>
        <v>0</v>
      </c>
      <c r="R126" s="937">
        <f t="shared" si="3"/>
        <v>0</v>
      </c>
      <c r="S126" s="877">
        <f t="shared" si="4"/>
        <v>-1</v>
      </c>
      <c r="T126" s="937">
        <f t="shared" si="5"/>
        <v>-0.67</v>
      </c>
      <c r="U126" s="944" t="s">
        <v>571</v>
      </c>
      <c r="V126" s="886" t="s">
        <v>571</v>
      </c>
      <c r="W126" s="886" t="s">
        <v>571</v>
      </c>
      <c r="X126" s="942" t="s">
        <v>571</v>
      </c>
      <c r="Y126" s="940"/>
    </row>
    <row r="127" spans="1:25" ht="14.4" customHeight="1" x14ac:dyDescent="0.3">
      <c r="A127" s="905" t="s">
        <v>7472</v>
      </c>
      <c r="B127" s="501">
        <v>1</v>
      </c>
      <c r="C127" s="892">
        <v>1.07</v>
      </c>
      <c r="D127" s="891">
        <v>10</v>
      </c>
      <c r="E127" s="901"/>
      <c r="F127" s="896"/>
      <c r="G127" s="880"/>
      <c r="H127" s="893">
        <v>1</v>
      </c>
      <c r="I127" s="894">
        <v>1.07</v>
      </c>
      <c r="J127" s="885">
        <v>12</v>
      </c>
      <c r="K127" s="897">
        <v>1.07</v>
      </c>
      <c r="L127" s="895">
        <v>3</v>
      </c>
      <c r="M127" s="895">
        <v>24</v>
      </c>
      <c r="N127" s="898">
        <v>8</v>
      </c>
      <c r="O127" s="895" t="s">
        <v>7245</v>
      </c>
      <c r="P127" s="899" t="s">
        <v>7473</v>
      </c>
      <c r="Q127" s="900">
        <f t="shared" si="3"/>
        <v>0</v>
      </c>
      <c r="R127" s="938">
        <f t="shared" si="3"/>
        <v>0</v>
      </c>
      <c r="S127" s="900">
        <f t="shared" si="4"/>
        <v>1</v>
      </c>
      <c r="T127" s="938">
        <f t="shared" si="5"/>
        <v>1.07</v>
      </c>
      <c r="U127" s="945">
        <v>8</v>
      </c>
      <c r="V127" s="501">
        <v>12</v>
      </c>
      <c r="W127" s="501">
        <v>4</v>
      </c>
      <c r="X127" s="943">
        <v>1.5</v>
      </c>
      <c r="Y127" s="941">
        <v>4</v>
      </c>
    </row>
    <row r="128" spans="1:25" ht="14.4" customHeight="1" x14ac:dyDescent="0.3">
      <c r="A128" s="904" t="s">
        <v>7474</v>
      </c>
      <c r="B128" s="886">
        <v>1</v>
      </c>
      <c r="C128" s="887">
        <v>0.74</v>
      </c>
      <c r="D128" s="888">
        <v>5</v>
      </c>
      <c r="E128" s="871"/>
      <c r="F128" s="872"/>
      <c r="G128" s="878"/>
      <c r="H128" s="875"/>
      <c r="I128" s="869"/>
      <c r="J128" s="870"/>
      <c r="K128" s="874">
        <v>0.73</v>
      </c>
      <c r="L128" s="875">
        <v>2</v>
      </c>
      <c r="M128" s="875">
        <v>18</v>
      </c>
      <c r="N128" s="876">
        <v>6</v>
      </c>
      <c r="O128" s="875" t="s">
        <v>7245</v>
      </c>
      <c r="P128" s="890" t="s">
        <v>7475</v>
      </c>
      <c r="Q128" s="877">
        <f t="shared" si="3"/>
        <v>-1</v>
      </c>
      <c r="R128" s="937">
        <f t="shared" si="3"/>
        <v>-0.74</v>
      </c>
      <c r="S128" s="877">
        <f t="shared" si="4"/>
        <v>0</v>
      </c>
      <c r="T128" s="937">
        <f t="shared" si="5"/>
        <v>0</v>
      </c>
      <c r="U128" s="944" t="s">
        <v>571</v>
      </c>
      <c r="V128" s="886" t="s">
        <v>571</v>
      </c>
      <c r="W128" s="886" t="s">
        <v>571</v>
      </c>
      <c r="X128" s="942" t="s">
        <v>571</v>
      </c>
      <c r="Y128" s="940"/>
    </row>
    <row r="129" spans="1:25" ht="14.4" customHeight="1" x14ac:dyDescent="0.3">
      <c r="A129" s="905" t="s">
        <v>7476</v>
      </c>
      <c r="B129" s="501"/>
      <c r="C129" s="892"/>
      <c r="D129" s="891"/>
      <c r="E129" s="893">
        <v>1</v>
      </c>
      <c r="F129" s="894">
        <v>6.71</v>
      </c>
      <c r="G129" s="879">
        <v>32</v>
      </c>
      <c r="H129" s="895"/>
      <c r="I129" s="896"/>
      <c r="J129" s="880"/>
      <c r="K129" s="897">
        <v>5.89</v>
      </c>
      <c r="L129" s="895">
        <v>7</v>
      </c>
      <c r="M129" s="895">
        <v>66</v>
      </c>
      <c r="N129" s="898">
        <v>22</v>
      </c>
      <c r="O129" s="895" t="s">
        <v>7245</v>
      </c>
      <c r="P129" s="899" t="s">
        <v>7477</v>
      </c>
      <c r="Q129" s="900">
        <f t="shared" si="3"/>
        <v>0</v>
      </c>
      <c r="R129" s="938">
        <f t="shared" si="3"/>
        <v>0</v>
      </c>
      <c r="S129" s="900">
        <f t="shared" si="4"/>
        <v>-1</v>
      </c>
      <c r="T129" s="938">
        <f t="shared" si="5"/>
        <v>-6.71</v>
      </c>
      <c r="U129" s="945" t="s">
        <v>571</v>
      </c>
      <c r="V129" s="501" t="s">
        <v>571</v>
      </c>
      <c r="W129" s="501" t="s">
        <v>571</v>
      </c>
      <c r="X129" s="943" t="s">
        <v>571</v>
      </c>
      <c r="Y129" s="941"/>
    </row>
    <row r="130" spans="1:25" ht="14.4" customHeight="1" x14ac:dyDescent="0.3">
      <c r="A130" s="904" t="s">
        <v>7478</v>
      </c>
      <c r="B130" s="881">
        <v>8</v>
      </c>
      <c r="C130" s="882">
        <v>16.29</v>
      </c>
      <c r="D130" s="883">
        <v>15.3</v>
      </c>
      <c r="E130" s="889">
        <v>11</v>
      </c>
      <c r="F130" s="869">
        <v>17.28</v>
      </c>
      <c r="G130" s="870">
        <v>11</v>
      </c>
      <c r="H130" s="875">
        <v>4</v>
      </c>
      <c r="I130" s="869">
        <v>5.41</v>
      </c>
      <c r="J130" s="870">
        <v>4.8</v>
      </c>
      <c r="K130" s="874">
        <v>1.43</v>
      </c>
      <c r="L130" s="875">
        <v>4</v>
      </c>
      <c r="M130" s="875">
        <v>36</v>
      </c>
      <c r="N130" s="876">
        <v>12</v>
      </c>
      <c r="O130" s="875" t="s">
        <v>7245</v>
      </c>
      <c r="P130" s="890" t="s">
        <v>7479</v>
      </c>
      <c r="Q130" s="877">
        <f t="shared" si="3"/>
        <v>-4</v>
      </c>
      <c r="R130" s="937">
        <f t="shared" si="3"/>
        <v>-10.879999999999999</v>
      </c>
      <c r="S130" s="877">
        <f t="shared" si="4"/>
        <v>-7</v>
      </c>
      <c r="T130" s="937">
        <f t="shared" si="5"/>
        <v>-11.870000000000001</v>
      </c>
      <c r="U130" s="944">
        <v>48</v>
      </c>
      <c r="V130" s="886">
        <v>19.2</v>
      </c>
      <c r="W130" s="886">
        <v>-28.8</v>
      </c>
      <c r="X130" s="942">
        <v>0.39999999999999997</v>
      </c>
      <c r="Y130" s="940"/>
    </row>
    <row r="131" spans="1:25" ht="14.4" customHeight="1" x14ac:dyDescent="0.3">
      <c r="A131" s="905" t="s">
        <v>7480</v>
      </c>
      <c r="B131" s="902">
        <v>14</v>
      </c>
      <c r="C131" s="903">
        <v>28.04</v>
      </c>
      <c r="D131" s="884">
        <v>12.9</v>
      </c>
      <c r="E131" s="901">
        <v>7</v>
      </c>
      <c r="F131" s="896">
        <v>13.89</v>
      </c>
      <c r="G131" s="880">
        <v>16.3</v>
      </c>
      <c r="H131" s="895">
        <v>5</v>
      </c>
      <c r="I131" s="896">
        <v>9.48</v>
      </c>
      <c r="J131" s="880">
        <v>13.4</v>
      </c>
      <c r="K131" s="897">
        <v>1.81</v>
      </c>
      <c r="L131" s="895">
        <v>5</v>
      </c>
      <c r="M131" s="895">
        <v>45</v>
      </c>
      <c r="N131" s="898">
        <v>15</v>
      </c>
      <c r="O131" s="895" t="s">
        <v>7245</v>
      </c>
      <c r="P131" s="899" t="s">
        <v>7481</v>
      </c>
      <c r="Q131" s="900">
        <f t="shared" si="3"/>
        <v>-9</v>
      </c>
      <c r="R131" s="938">
        <f t="shared" si="3"/>
        <v>-18.559999999999999</v>
      </c>
      <c r="S131" s="900">
        <f t="shared" si="4"/>
        <v>-2</v>
      </c>
      <c r="T131" s="938">
        <f t="shared" si="5"/>
        <v>-4.41</v>
      </c>
      <c r="U131" s="945">
        <v>75</v>
      </c>
      <c r="V131" s="501">
        <v>67</v>
      </c>
      <c r="W131" s="501">
        <v>-8</v>
      </c>
      <c r="X131" s="943">
        <v>0.89333333333333331</v>
      </c>
      <c r="Y131" s="941">
        <v>7</v>
      </c>
    </row>
    <row r="132" spans="1:25" ht="14.4" customHeight="1" x14ac:dyDescent="0.3">
      <c r="A132" s="905" t="s">
        <v>7482</v>
      </c>
      <c r="B132" s="902">
        <v>1</v>
      </c>
      <c r="C132" s="903">
        <v>4.92</v>
      </c>
      <c r="D132" s="884">
        <v>41</v>
      </c>
      <c r="E132" s="901"/>
      <c r="F132" s="896"/>
      <c r="G132" s="880"/>
      <c r="H132" s="895">
        <v>1</v>
      </c>
      <c r="I132" s="896">
        <v>3.72</v>
      </c>
      <c r="J132" s="880">
        <v>12</v>
      </c>
      <c r="K132" s="897">
        <v>3.72</v>
      </c>
      <c r="L132" s="895">
        <v>8</v>
      </c>
      <c r="M132" s="895">
        <v>69</v>
      </c>
      <c r="N132" s="898">
        <v>23</v>
      </c>
      <c r="O132" s="895" t="s">
        <v>7245</v>
      </c>
      <c r="P132" s="899" t="s">
        <v>7483</v>
      </c>
      <c r="Q132" s="900">
        <f t="shared" si="3"/>
        <v>0</v>
      </c>
      <c r="R132" s="938">
        <f t="shared" si="3"/>
        <v>-1.1999999999999997</v>
      </c>
      <c r="S132" s="900">
        <f t="shared" si="4"/>
        <v>1</v>
      </c>
      <c r="T132" s="938">
        <f t="shared" si="5"/>
        <v>3.72</v>
      </c>
      <c r="U132" s="945">
        <v>23</v>
      </c>
      <c r="V132" s="501">
        <v>12</v>
      </c>
      <c r="W132" s="501">
        <v>-11</v>
      </c>
      <c r="X132" s="943">
        <v>0.52173913043478259</v>
      </c>
      <c r="Y132" s="941"/>
    </row>
    <row r="133" spans="1:25" ht="14.4" customHeight="1" x14ac:dyDescent="0.3">
      <c r="A133" s="904" t="s">
        <v>7484</v>
      </c>
      <c r="B133" s="881">
        <v>9</v>
      </c>
      <c r="C133" s="882">
        <v>4.63</v>
      </c>
      <c r="D133" s="883">
        <v>4.3</v>
      </c>
      <c r="E133" s="889">
        <v>6</v>
      </c>
      <c r="F133" s="869">
        <v>3.25</v>
      </c>
      <c r="G133" s="870">
        <v>5.2</v>
      </c>
      <c r="H133" s="875">
        <v>1</v>
      </c>
      <c r="I133" s="869">
        <v>0.54</v>
      </c>
      <c r="J133" s="870">
        <v>3</v>
      </c>
      <c r="K133" s="874">
        <v>0.54</v>
      </c>
      <c r="L133" s="875">
        <v>2</v>
      </c>
      <c r="M133" s="875">
        <v>21</v>
      </c>
      <c r="N133" s="876">
        <v>7</v>
      </c>
      <c r="O133" s="875" t="s">
        <v>7245</v>
      </c>
      <c r="P133" s="890" t="s">
        <v>7485</v>
      </c>
      <c r="Q133" s="877">
        <f t="shared" si="3"/>
        <v>-8</v>
      </c>
      <c r="R133" s="937">
        <f t="shared" si="3"/>
        <v>-4.09</v>
      </c>
      <c r="S133" s="877">
        <f t="shared" si="4"/>
        <v>-5</v>
      </c>
      <c r="T133" s="937">
        <f t="shared" si="5"/>
        <v>-2.71</v>
      </c>
      <c r="U133" s="944">
        <v>7</v>
      </c>
      <c r="V133" s="886">
        <v>3</v>
      </c>
      <c r="W133" s="886">
        <v>-4</v>
      </c>
      <c r="X133" s="942">
        <v>0.42857142857142855</v>
      </c>
      <c r="Y133" s="940"/>
    </row>
    <row r="134" spans="1:25" ht="14.4" customHeight="1" x14ac:dyDescent="0.3">
      <c r="A134" s="905" t="s">
        <v>7486</v>
      </c>
      <c r="B134" s="902">
        <v>10</v>
      </c>
      <c r="C134" s="903">
        <v>7.89</v>
      </c>
      <c r="D134" s="884">
        <v>9.6</v>
      </c>
      <c r="E134" s="901">
        <v>2</v>
      </c>
      <c r="F134" s="896">
        <v>1.1499999999999999</v>
      </c>
      <c r="G134" s="880">
        <v>2</v>
      </c>
      <c r="H134" s="895">
        <v>2</v>
      </c>
      <c r="I134" s="896">
        <v>1.69</v>
      </c>
      <c r="J134" s="885">
        <v>21</v>
      </c>
      <c r="K134" s="897">
        <v>0.82</v>
      </c>
      <c r="L134" s="895">
        <v>3</v>
      </c>
      <c r="M134" s="895">
        <v>30</v>
      </c>
      <c r="N134" s="898">
        <v>10</v>
      </c>
      <c r="O134" s="895" t="s">
        <v>7245</v>
      </c>
      <c r="P134" s="899" t="s">
        <v>7487</v>
      </c>
      <c r="Q134" s="900">
        <f t="shared" ref="Q134:R175" si="6">H134-B134</f>
        <v>-8</v>
      </c>
      <c r="R134" s="938">
        <f t="shared" si="6"/>
        <v>-6.1999999999999993</v>
      </c>
      <c r="S134" s="900">
        <f t="shared" ref="S134:S175" si="7">H134-E134</f>
        <v>0</v>
      </c>
      <c r="T134" s="938">
        <f t="shared" ref="T134:T175" si="8">I134-F134</f>
        <v>0.54</v>
      </c>
      <c r="U134" s="945">
        <v>20</v>
      </c>
      <c r="V134" s="501">
        <v>42</v>
      </c>
      <c r="W134" s="501">
        <v>22</v>
      </c>
      <c r="X134" s="943">
        <v>2.1</v>
      </c>
      <c r="Y134" s="941">
        <v>22</v>
      </c>
    </row>
    <row r="135" spans="1:25" ht="14.4" customHeight="1" x14ac:dyDescent="0.3">
      <c r="A135" s="905" t="s">
        <v>7488</v>
      </c>
      <c r="B135" s="902"/>
      <c r="C135" s="903"/>
      <c r="D135" s="884"/>
      <c r="E135" s="901">
        <v>1</v>
      </c>
      <c r="F135" s="896">
        <v>1.31</v>
      </c>
      <c r="G135" s="880">
        <v>6</v>
      </c>
      <c r="H135" s="895"/>
      <c r="I135" s="896"/>
      <c r="J135" s="880"/>
      <c r="K135" s="897">
        <v>1.31</v>
      </c>
      <c r="L135" s="895">
        <v>4</v>
      </c>
      <c r="M135" s="895">
        <v>39</v>
      </c>
      <c r="N135" s="898">
        <v>13</v>
      </c>
      <c r="O135" s="895" t="s">
        <v>7245</v>
      </c>
      <c r="P135" s="899" t="s">
        <v>7489</v>
      </c>
      <c r="Q135" s="900">
        <f t="shared" si="6"/>
        <v>0</v>
      </c>
      <c r="R135" s="938">
        <f t="shared" si="6"/>
        <v>0</v>
      </c>
      <c r="S135" s="900">
        <f t="shared" si="7"/>
        <v>-1</v>
      </c>
      <c r="T135" s="938">
        <f t="shared" si="8"/>
        <v>-1.31</v>
      </c>
      <c r="U135" s="945" t="s">
        <v>571</v>
      </c>
      <c r="V135" s="501" t="s">
        <v>571</v>
      </c>
      <c r="W135" s="501" t="s">
        <v>571</v>
      </c>
      <c r="X135" s="943" t="s">
        <v>571</v>
      </c>
      <c r="Y135" s="941"/>
    </row>
    <row r="136" spans="1:25" ht="14.4" customHeight="1" x14ac:dyDescent="0.3">
      <c r="A136" s="904" t="s">
        <v>7490</v>
      </c>
      <c r="B136" s="886"/>
      <c r="C136" s="887"/>
      <c r="D136" s="888"/>
      <c r="E136" s="871">
        <v>1</v>
      </c>
      <c r="F136" s="872">
        <v>1.28</v>
      </c>
      <c r="G136" s="878">
        <v>15</v>
      </c>
      <c r="H136" s="875"/>
      <c r="I136" s="869"/>
      <c r="J136" s="870"/>
      <c r="K136" s="874">
        <v>1.27</v>
      </c>
      <c r="L136" s="875">
        <v>5</v>
      </c>
      <c r="M136" s="875">
        <v>42</v>
      </c>
      <c r="N136" s="876">
        <v>14</v>
      </c>
      <c r="O136" s="875" t="s">
        <v>7245</v>
      </c>
      <c r="P136" s="890" t="s">
        <v>7491</v>
      </c>
      <c r="Q136" s="877">
        <f t="shared" si="6"/>
        <v>0</v>
      </c>
      <c r="R136" s="937">
        <f t="shared" si="6"/>
        <v>0</v>
      </c>
      <c r="S136" s="877">
        <f t="shared" si="7"/>
        <v>-1</v>
      </c>
      <c r="T136" s="937">
        <f t="shared" si="8"/>
        <v>-1.28</v>
      </c>
      <c r="U136" s="944" t="s">
        <v>571</v>
      </c>
      <c r="V136" s="886" t="s">
        <v>571</v>
      </c>
      <c r="W136" s="886" t="s">
        <v>571</v>
      </c>
      <c r="X136" s="942" t="s">
        <v>571</v>
      </c>
      <c r="Y136" s="940"/>
    </row>
    <row r="137" spans="1:25" ht="14.4" customHeight="1" x14ac:dyDescent="0.3">
      <c r="A137" s="904" t="s">
        <v>7492</v>
      </c>
      <c r="B137" s="881">
        <v>1</v>
      </c>
      <c r="C137" s="882">
        <v>1.22</v>
      </c>
      <c r="D137" s="883">
        <v>3</v>
      </c>
      <c r="E137" s="889">
        <v>1</v>
      </c>
      <c r="F137" s="869">
        <v>1.6</v>
      </c>
      <c r="G137" s="870">
        <v>10</v>
      </c>
      <c r="H137" s="875"/>
      <c r="I137" s="869"/>
      <c r="J137" s="870"/>
      <c r="K137" s="874">
        <v>1.6</v>
      </c>
      <c r="L137" s="875">
        <v>4</v>
      </c>
      <c r="M137" s="875">
        <v>39</v>
      </c>
      <c r="N137" s="876">
        <v>13</v>
      </c>
      <c r="O137" s="875" t="s">
        <v>7245</v>
      </c>
      <c r="P137" s="890" t="s">
        <v>7493</v>
      </c>
      <c r="Q137" s="877">
        <f t="shared" si="6"/>
        <v>-1</v>
      </c>
      <c r="R137" s="937">
        <f t="shared" si="6"/>
        <v>-1.22</v>
      </c>
      <c r="S137" s="877">
        <f t="shared" si="7"/>
        <v>-1</v>
      </c>
      <c r="T137" s="937">
        <f t="shared" si="8"/>
        <v>-1.6</v>
      </c>
      <c r="U137" s="944" t="s">
        <v>571</v>
      </c>
      <c r="V137" s="886" t="s">
        <v>571</v>
      </c>
      <c r="W137" s="886" t="s">
        <v>571</v>
      </c>
      <c r="X137" s="942" t="s">
        <v>571</v>
      </c>
      <c r="Y137" s="940"/>
    </row>
    <row r="138" spans="1:25" ht="14.4" customHeight="1" x14ac:dyDescent="0.3">
      <c r="A138" s="905" t="s">
        <v>7494</v>
      </c>
      <c r="B138" s="902">
        <v>1</v>
      </c>
      <c r="C138" s="903">
        <v>1.68</v>
      </c>
      <c r="D138" s="884">
        <v>5</v>
      </c>
      <c r="E138" s="901"/>
      <c r="F138" s="896"/>
      <c r="G138" s="880"/>
      <c r="H138" s="895">
        <v>1</v>
      </c>
      <c r="I138" s="896">
        <v>1.99</v>
      </c>
      <c r="J138" s="880">
        <v>12</v>
      </c>
      <c r="K138" s="897">
        <v>1.99</v>
      </c>
      <c r="L138" s="895">
        <v>6</v>
      </c>
      <c r="M138" s="895">
        <v>51</v>
      </c>
      <c r="N138" s="898">
        <v>17</v>
      </c>
      <c r="O138" s="895" t="s">
        <v>7245</v>
      </c>
      <c r="P138" s="899" t="s">
        <v>7495</v>
      </c>
      <c r="Q138" s="900">
        <f t="shared" si="6"/>
        <v>0</v>
      </c>
      <c r="R138" s="938">
        <f t="shared" si="6"/>
        <v>0.31000000000000005</v>
      </c>
      <c r="S138" s="900">
        <f t="shared" si="7"/>
        <v>1</v>
      </c>
      <c r="T138" s="938">
        <f t="shared" si="8"/>
        <v>1.99</v>
      </c>
      <c r="U138" s="945">
        <v>17</v>
      </c>
      <c r="V138" s="501">
        <v>12</v>
      </c>
      <c r="W138" s="501">
        <v>-5</v>
      </c>
      <c r="X138" s="943">
        <v>0.70588235294117652</v>
      </c>
      <c r="Y138" s="941"/>
    </row>
    <row r="139" spans="1:25" ht="14.4" customHeight="1" x14ac:dyDescent="0.3">
      <c r="A139" s="904" t="s">
        <v>7496</v>
      </c>
      <c r="B139" s="886">
        <v>1</v>
      </c>
      <c r="C139" s="887">
        <v>1.28</v>
      </c>
      <c r="D139" s="888">
        <v>3</v>
      </c>
      <c r="E139" s="889">
        <v>1</v>
      </c>
      <c r="F139" s="869">
        <v>1.79</v>
      </c>
      <c r="G139" s="870">
        <v>9</v>
      </c>
      <c r="H139" s="871">
        <v>2</v>
      </c>
      <c r="I139" s="872">
        <v>2.56</v>
      </c>
      <c r="J139" s="873">
        <v>11.5</v>
      </c>
      <c r="K139" s="874">
        <v>1.28</v>
      </c>
      <c r="L139" s="875">
        <v>3</v>
      </c>
      <c r="M139" s="875">
        <v>24</v>
      </c>
      <c r="N139" s="876">
        <v>8</v>
      </c>
      <c r="O139" s="875" t="s">
        <v>7245</v>
      </c>
      <c r="P139" s="890" t="s">
        <v>7497</v>
      </c>
      <c r="Q139" s="877">
        <f t="shared" si="6"/>
        <v>1</v>
      </c>
      <c r="R139" s="937">
        <f t="shared" si="6"/>
        <v>1.28</v>
      </c>
      <c r="S139" s="877">
        <f t="shared" si="7"/>
        <v>1</v>
      </c>
      <c r="T139" s="937">
        <f t="shared" si="8"/>
        <v>0.77</v>
      </c>
      <c r="U139" s="944">
        <v>16</v>
      </c>
      <c r="V139" s="886">
        <v>23</v>
      </c>
      <c r="W139" s="886">
        <v>7</v>
      </c>
      <c r="X139" s="942">
        <v>1.4375</v>
      </c>
      <c r="Y139" s="940">
        <v>11</v>
      </c>
    </row>
    <row r="140" spans="1:25" ht="14.4" customHeight="1" x14ac:dyDescent="0.3">
      <c r="A140" s="905" t="s">
        <v>7498</v>
      </c>
      <c r="B140" s="501">
        <v>4</v>
      </c>
      <c r="C140" s="892">
        <v>8.3800000000000008</v>
      </c>
      <c r="D140" s="891">
        <v>9.3000000000000007</v>
      </c>
      <c r="E140" s="901">
        <v>2</v>
      </c>
      <c r="F140" s="896">
        <v>5.03</v>
      </c>
      <c r="G140" s="880">
        <v>6</v>
      </c>
      <c r="H140" s="893">
        <v>11</v>
      </c>
      <c r="I140" s="894">
        <v>26.17</v>
      </c>
      <c r="J140" s="879">
        <v>10.6</v>
      </c>
      <c r="K140" s="897">
        <v>2.36</v>
      </c>
      <c r="L140" s="895">
        <v>4</v>
      </c>
      <c r="M140" s="895">
        <v>39</v>
      </c>
      <c r="N140" s="898">
        <v>13</v>
      </c>
      <c r="O140" s="895" t="s">
        <v>7245</v>
      </c>
      <c r="P140" s="899" t="s">
        <v>7499</v>
      </c>
      <c r="Q140" s="900">
        <f t="shared" si="6"/>
        <v>7</v>
      </c>
      <c r="R140" s="938">
        <f t="shared" si="6"/>
        <v>17.79</v>
      </c>
      <c r="S140" s="900">
        <f t="shared" si="7"/>
        <v>9</v>
      </c>
      <c r="T140" s="938">
        <f t="shared" si="8"/>
        <v>21.14</v>
      </c>
      <c r="U140" s="945">
        <v>143</v>
      </c>
      <c r="V140" s="501">
        <v>116.6</v>
      </c>
      <c r="W140" s="501">
        <v>-26.400000000000006</v>
      </c>
      <c r="X140" s="943">
        <v>0.81538461538461537</v>
      </c>
      <c r="Y140" s="941">
        <v>23</v>
      </c>
    </row>
    <row r="141" spans="1:25" ht="14.4" customHeight="1" x14ac:dyDescent="0.3">
      <c r="A141" s="905" t="s">
        <v>7500</v>
      </c>
      <c r="B141" s="501">
        <v>2</v>
      </c>
      <c r="C141" s="892">
        <v>19.72</v>
      </c>
      <c r="D141" s="891">
        <v>34.5</v>
      </c>
      <c r="E141" s="901">
        <v>1</v>
      </c>
      <c r="F141" s="896">
        <v>4.8499999999999996</v>
      </c>
      <c r="G141" s="880">
        <v>9</v>
      </c>
      <c r="H141" s="893">
        <v>2</v>
      </c>
      <c r="I141" s="894">
        <v>11.87</v>
      </c>
      <c r="J141" s="885">
        <v>32.5</v>
      </c>
      <c r="K141" s="897">
        <v>4.8499999999999996</v>
      </c>
      <c r="L141" s="895">
        <v>5</v>
      </c>
      <c r="M141" s="895">
        <v>48</v>
      </c>
      <c r="N141" s="898">
        <v>16</v>
      </c>
      <c r="O141" s="895" t="s">
        <v>7245</v>
      </c>
      <c r="P141" s="899" t="s">
        <v>7501</v>
      </c>
      <c r="Q141" s="900">
        <f t="shared" si="6"/>
        <v>0</v>
      </c>
      <c r="R141" s="938">
        <f t="shared" si="6"/>
        <v>-7.85</v>
      </c>
      <c r="S141" s="900">
        <f t="shared" si="7"/>
        <v>1</v>
      </c>
      <c r="T141" s="938">
        <f t="shared" si="8"/>
        <v>7.02</v>
      </c>
      <c r="U141" s="945">
        <v>32</v>
      </c>
      <c r="V141" s="501">
        <v>65</v>
      </c>
      <c r="W141" s="501">
        <v>33</v>
      </c>
      <c r="X141" s="943">
        <v>2.03125</v>
      </c>
      <c r="Y141" s="941">
        <v>34</v>
      </c>
    </row>
    <row r="142" spans="1:25" ht="14.4" customHeight="1" x14ac:dyDescent="0.3">
      <c r="A142" s="904" t="s">
        <v>7502</v>
      </c>
      <c r="B142" s="886">
        <v>1</v>
      </c>
      <c r="C142" s="887">
        <v>0.7</v>
      </c>
      <c r="D142" s="888">
        <v>2</v>
      </c>
      <c r="E142" s="871">
        <v>4</v>
      </c>
      <c r="F142" s="872">
        <v>2.8</v>
      </c>
      <c r="G142" s="878">
        <v>2.8</v>
      </c>
      <c r="H142" s="875"/>
      <c r="I142" s="869"/>
      <c r="J142" s="870"/>
      <c r="K142" s="874">
        <v>0.7</v>
      </c>
      <c r="L142" s="875">
        <v>2</v>
      </c>
      <c r="M142" s="875">
        <v>15</v>
      </c>
      <c r="N142" s="876">
        <v>5</v>
      </c>
      <c r="O142" s="875" t="s">
        <v>7245</v>
      </c>
      <c r="P142" s="890" t="s">
        <v>7503</v>
      </c>
      <c r="Q142" s="877">
        <f t="shared" si="6"/>
        <v>-1</v>
      </c>
      <c r="R142" s="937">
        <f t="shared" si="6"/>
        <v>-0.7</v>
      </c>
      <c r="S142" s="877">
        <f t="shared" si="7"/>
        <v>-4</v>
      </c>
      <c r="T142" s="937">
        <f t="shared" si="8"/>
        <v>-2.8</v>
      </c>
      <c r="U142" s="944" t="s">
        <v>571</v>
      </c>
      <c r="V142" s="886" t="s">
        <v>571</v>
      </c>
      <c r="W142" s="886" t="s">
        <v>571</v>
      </c>
      <c r="X142" s="942" t="s">
        <v>571</v>
      </c>
      <c r="Y142" s="940"/>
    </row>
    <row r="143" spans="1:25" ht="14.4" customHeight="1" x14ac:dyDescent="0.3">
      <c r="A143" s="905" t="s">
        <v>7504</v>
      </c>
      <c r="B143" s="501">
        <v>1</v>
      </c>
      <c r="C143" s="892">
        <v>0.88</v>
      </c>
      <c r="D143" s="891">
        <v>4</v>
      </c>
      <c r="E143" s="893">
        <v>3</v>
      </c>
      <c r="F143" s="894">
        <v>2.67</v>
      </c>
      <c r="G143" s="879">
        <v>4</v>
      </c>
      <c r="H143" s="895">
        <v>1</v>
      </c>
      <c r="I143" s="896">
        <v>0.88</v>
      </c>
      <c r="J143" s="885">
        <v>10</v>
      </c>
      <c r="K143" s="897">
        <v>0.88</v>
      </c>
      <c r="L143" s="895">
        <v>2</v>
      </c>
      <c r="M143" s="895">
        <v>21</v>
      </c>
      <c r="N143" s="898">
        <v>7</v>
      </c>
      <c r="O143" s="895" t="s">
        <v>7245</v>
      </c>
      <c r="P143" s="899" t="s">
        <v>7505</v>
      </c>
      <c r="Q143" s="900">
        <f t="shared" si="6"/>
        <v>0</v>
      </c>
      <c r="R143" s="938">
        <f t="shared" si="6"/>
        <v>0</v>
      </c>
      <c r="S143" s="900">
        <f t="shared" si="7"/>
        <v>-2</v>
      </c>
      <c r="T143" s="938">
        <f t="shared" si="8"/>
        <v>-1.79</v>
      </c>
      <c r="U143" s="945">
        <v>7</v>
      </c>
      <c r="V143" s="501">
        <v>10</v>
      </c>
      <c r="W143" s="501">
        <v>3</v>
      </c>
      <c r="X143" s="943">
        <v>1.4285714285714286</v>
      </c>
      <c r="Y143" s="941">
        <v>3</v>
      </c>
    </row>
    <row r="144" spans="1:25" ht="14.4" customHeight="1" x14ac:dyDescent="0.3">
      <c r="A144" s="905" t="s">
        <v>7506</v>
      </c>
      <c r="B144" s="501"/>
      <c r="C144" s="892"/>
      <c r="D144" s="891"/>
      <c r="E144" s="893">
        <v>1</v>
      </c>
      <c r="F144" s="894">
        <v>3.99</v>
      </c>
      <c r="G144" s="879">
        <v>11</v>
      </c>
      <c r="H144" s="895"/>
      <c r="I144" s="896"/>
      <c r="J144" s="880"/>
      <c r="K144" s="897">
        <v>3.18</v>
      </c>
      <c r="L144" s="895">
        <v>4</v>
      </c>
      <c r="M144" s="895">
        <v>33</v>
      </c>
      <c r="N144" s="898">
        <v>11</v>
      </c>
      <c r="O144" s="895" t="s">
        <v>7245</v>
      </c>
      <c r="P144" s="899" t="s">
        <v>7507</v>
      </c>
      <c r="Q144" s="900">
        <f t="shared" si="6"/>
        <v>0</v>
      </c>
      <c r="R144" s="938">
        <f t="shared" si="6"/>
        <v>0</v>
      </c>
      <c r="S144" s="900">
        <f t="shared" si="7"/>
        <v>-1</v>
      </c>
      <c r="T144" s="938">
        <f t="shared" si="8"/>
        <v>-3.99</v>
      </c>
      <c r="U144" s="945" t="s">
        <v>571</v>
      </c>
      <c r="V144" s="501" t="s">
        <v>571</v>
      </c>
      <c r="W144" s="501" t="s">
        <v>571</v>
      </c>
      <c r="X144" s="943" t="s">
        <v>571</v>
      </c>
      <c r="Y144" s="941"/>
    </row>
    <row r="145" spans="1:25" ht="14.4" customHeight="1" x14ac:dyDescent="0.3">
      <c r="A145" s="904" t="s">
        <v>7508</v>
      </c>
      <c r="B145" s="886"/>
      <c r="C145" s="887"/>
      <c r="D145" s="888"/>
      <c r="E145" s="871">
        <v>1</v>
      </c>
      <c r="F145" s="872">
        <v>0.4</v>
      </c>
      <c r="G145" s="878">
        <v>9</v>
      </c>
      <c r="H145" s="875"/>
      <c r="I145" s="869"/>
      <c r="J145" s="870"/>
      <c r="K145" s="874">
        <v>0.39</v>
      </c>
      <c r="L145" s="875">
        <v>2</v>
      </c>
      <c r="M145" s="875">
        <v>15</v>
      </c>
      <c r="N145" s="876">
        <v>5</v>
      </c>
      <c r="O145" s="875" t="s">
        <v>7245</v>
      </c>
      <c r="P145" s="890" t="s">
        <v>7509</v>
      </c>
      <c r="Q145" s="877">
        <f t="shared" si="6"/>
        <v>0</v>
      </c>
      <c r="R145" s="937">
        <f t="shared" si="6"/>
        <v>0</v>
      </c>
      <c r="S145" s="877">
        <f t="shared" si="7"/>
        <v>-1</v>
      </c>
      <c r="T145" s="937">
        <f t="shared" si="8"/>
        <v>-0.4</v>
      </c>
      <c r="U145" s="944" t="s">
        <v>571</v>
      </c>
      <c r="V145" s="886" t="s">
        <v>571</v>
      </c>
      <c r="W145" s="886" t="s">
        <v>571</v>
      </c>
      <c r="X145" s="942" t="s">
        <v>571</v>
      </c>
      <c r="Y145" s="940"/>
    </row>
    <row r="146" spans="1:25" ht="14.4" customHeight="1" x14ac:dyDescent="0.3">
      <c r="A146" s="905" t="s">
        <v>7510</v>
      </c>
      <c r="B146" s="501">
        <v>1</v>
      </c>
      <c r="C146" s="892">
        <v>0.64</v>
      </c>
      <c r="D146" s="891">
        <v>2</v>
      </c>
      <c r="E146" s="893"/>
      <c r="F146" s="894"/>
      <c r="G146" s="879"/>
      <c r="H146" s="895"/>
      <c r="I146" s="896"/>
      <c r="J146" s="880"/>
      <c r="K146" s="897">
        <v>0.64</v>
      </c>
      <c r="L146" s="895">
        <v>2</v>
      </c>
      <c r="M146" s="895">
        <v>21</v>
      </c>
      <c r="N146" s="898">
        <v>7</v>
      </c>
      <c r="O146" s="895" t="s">
        <v>7245</v>
      </c>
      <c r="P146" s="899" t="s">
        <v>7511</v>
      </c>
      <c r="Q146" s="900">
        <f t="shared" si="6"/>
        <v>-1</v>
      </c>
      <c r="R146" s="938">
        <f t="shared" si="6"/>
        <v>-0.64</v>
      </c>
      <c r="S146" s="900">
        <f t="shared" si="7"/>
        <v>0</v>
      </c>
      <c r="T146" s="938">
        <f t="shared" si="8"/>
        <v>0</v>
      </c>
      <c r="U146" s="945" t="s">
        <v>571</v>
      </c>
      <c r="V146" s="501" t="s">
        <v>571</v>
      </c>
      <c r="W146" s="501" t="s">
        <v>571</v>
      </c>
      <c r="X146" s="943" t="s">
        <v>571</v>
      </c>
      <c r="Y146" s="941"/>
    </row>
    <row r="147" spans="1:25" ht="14.4" customHeight="1" x14ac:dyDescent="0.3">
      <c r="A147" s="904" t="s">
        <v>7512</v>
      </c>
      <c r="B147" s="886"/>
      <c r="C147" s="887"/>
      <c r="D147" s="888"/>
      <c r="E147" s="871">
        <v>1</v>
      </c>
      <c r="F147" s="872">
        <v>0.28000000000000003</v>
      </c>
      <c r="G147" s="878">
        <v>8</v>
      </c>
      <c r="H147" s="875"/>
      <c r="I147" s="869"/>
      <c r="J147" s="870"/>
      <c r="K147" s="874">
        <v>0.28000000000000003</v>
      </c>
      <c r="L147" s="875">
        <v>1</v>
      </c>
      <c r="M147" s="875">
        <v>9</v>
      </c>
      <c r="N147" s="876">
        <v>3</v>
      </c>
      <c r="O147" s="875" t="s">
        <v>7245</v>
      </c>
      <c r="P147" s="890" t="s">
        <v>7513</v>
      </c>
      <c r="Q147" s="877">
        <f t="shared" si="6"/>
        <v>0</v>
      </c>
      <c r="R147" s="937">
        <f t="shared" si="6"/>
        <v>0</v>
      </c>
      <c r="S147" s="877">
        <f t="shared" si="7"/>
        <v>-1</v>
      </c>
      <c r="T147" s="937">
        <f t="shared" si="8"/>
        <v>-0.28000000000000003</v>
      </c>
      <c r="U147" s="944" t="s">
        <v>571</v>
      </c>
      <c r="V147" s="886" t="s">
        <v>571</v>
      </c>
      <c r="W147" s="886" t="s">
        <v>571</v>
      </c>
      <c r="X147" s="942" t="s">
        <v>571</v>
      </c>
      <c r="Y147" s="940"/>
    </row>
    <row r="148" spans="1:25" ht="14.4" customHeight="1" x14ac:dyDescent="0.3">
      <c r="A148" s="905" t="s">
        <v>7514</v>
      </c>
      <c r="B148" s="501">
        <v>1</v>
      </c>
      <c r="C148" s="892">
        <v>1.89</v>
      </c>
      <c r="D148" s="891">
        <v>9</v>
      </c>
      <c r="E148" s="893"/>
      <c r="F148" s="894"/>
      <c r="G148" s="879"/>
      <c r="H148" s="895"/>
      <c r="I148" s="896"/>
      <c r="J148" s="880"/>
      <c r="K148" s="897">
        <v>1.3</v>
      </c>
      <c r="L148" s="895">
        <v>2</v>
      </c>
      <c r="M148" s="895">
        <v>21</v>
      </c>
      <c r="N148" s="898">
        <v>7</v>
      </c>
      <c r="O148" s="895" t="s">
        <v>7245</v>
      </c>
      <c r="P148" s="899" t="s">
        <v>7515</v>
      </c>
      <c r="Q148" s="900">
        <f t="shared" si="6"/>
        <v>-1</v>
      </c>
      <c r="R148" s="938">
        <f t="shared" si="6"/>
        <v>-1.89</v>
      </c>
      <c r="S148" s="900">
        <f t="shared" si="7"/>
        <v>0</v>
      </c>
      <c r="T148" s="938">
        <f t="shared" si="8"/>
        <v>0</v>
      </c>
      <c r="U148" s="945" t="s">
        <v>571</v>
      </c>
      <c r="V148" s="501" t="s">
        <v>571</v>
      </c>
      <c r="W148" s="501" t="s">
        <v>571</v>
      </c>
      <c r="X148" s="943" t="s">
        <v>571</v>
      </c>
      <c r="Y148" s="941"/>
    </row>
    <row r="149" spans="1:25" ht="14.4" customHeight="1" x14ac:dyDescent="0.3">
      <c r="A149" s="904" t="s">
        <v>7516</v>
      </c>
      <c r="B149" s="886"/>
      <c r="C149" s="887"/>
      <c r="D149" s="888"/>
      <c r="E149" s="889"/>
      <c r="F149" s="869"/>
      <c r="G149" s="870"/>
      <c r="H149" s="871">
        <v>1</v>
      </c>
      <c r="I149" s="872">
        <v>0.28999999999999998</v>
      </c>
      <c r="J149" s="878">
        <v>1</v>
      </c>
      <c r="K149" s="874">
        <v>0.56999999999999995</v>
      </c>
      <c r="L149" s="875">
        <v>2</v>
      </c>
      <c r="M149" s="875">
        <v>15</v>
      </c>
      <c r="N149" s="876">
        <v>5</v>
      </c>
      <c r="O149" s="875" t="s">
        <v>7245</v>
      </c>
      <c r="P149" s="890" t="s">
        <v>7517</v>
      </c>
      <c r="Q149" s="877">
        <f t="shared" si="6"/>
        <v>1</v>
      </c>
      <c r="R149" s="937">
        <f t="shared" si="6"/>
        <v>0.28999999999999998</v>
      </c>
      <c r="S149" s="877">
        <f t="shared" si="7"/>
        <v>1</v>
      </c>
      <c r="T149" s="937">
        <f t="shared" si="8"/>
        <v>0.28999999999999998</v>
      </c>
      <c r="U149" s="944">
        <v>5</v>
      </c>
      <c r="V149" s="886">
        <v>1</v>
      </c>
      <c r="W149" s="886">
        <v>-4</v>
      </c>
      <c r="X149" s="942">
        <v>0.2</v>
      </c>
      <c r="Y149" s="940"/>
    </row>
    <row r="150" spans="1:25" ht="14.4" customHeight="1" x14ac:dyDescent="0.3">
      <c r="A150" s="904" t="s">
        <v>7518</v>
      </c>
      <c r="B150" s="886"/>
      <c r="C150" s="887"/>
      <c r="D150" s="888"/>
      <c r="E150" s="871">
        <v>1</v>
      </c>
      <c r="F150" s="872">
        <v>0.64</v>
      </c>
      <c r="G150" s="878">
        <v>2</v>
      </c>
      <c r="H150" s="875"/>
      <c r="I150" s="869"/>
      <c r="J150" s="870"/>
      <c r="K150" s="874">
        <v>0.64</v>
      </c>
      <c r="L150" s="875">
        <v>1</v>
      </c>
      <c r="M150" s="875">
        <v>12</v>
      </c>
      <c r="N150" s="876">
        <v>4</v>
      </c>
      <c r="O150" s="875" t="s">
        <v>7245</v>
      </c>
      <c r="P150" s="890" t="s">
        <v>7519</v>
      </c>
      <c r="Q150" s="877">
        <f t="shared" si="6"/>
        <v>0</v>
      </c>
      <c r="R150" s="937">
        <f t="shared" si="6"/>
        <v>0</v>
      </c>
      <c r="S150" s="877">
        <f t="shared" si="7"/>
        <v>-1</v>
      </c>
      <c r="T150" s="937">
        <f t="shared" si="8"/>
        <v>-0.64</v>
      </c>
      <c r="U150" s="944" t="s">
        <v>571</v>
      </c>
      <c r="V150" s="886" t="s">
        <v>571</v>
      </c>
      <c r="W150" s="886" t="s">
        <v>571</v>
      </c>
      <c r="X150" s="942" t="s">
        <v>571</v>
      </c>
      <c r="Y150" s="940"/>
    </row>
    <row r="151" spans="1:25" ht="14.4" customHeight="1" x14ac:dyDescent="0.3">
      <c r="A151" s="904" t="s">
        <v>7520</v>
      </c>
      <c r="B151" s="881">
        <v>1</v>
      </c>
      <c r="C151" s="882">
        <v>0.57999999999999996</v>
      </c>
      <c r="D151" s="883">
        <v>18</v>
      </c>
      <c r="E151" s="889"/>
      <c r="F151" s="869"/>
      <c r="G151" s="870"/>
      <c r="H151" s="875"/>
      <c r="I151" s="869"/>
      <c r="J151" s="870"/>
      <c r="K151" s="874">
        <v>0.57999999999999996</v>
      </c>
      <c r="L151" s="875">
        <v>4</v>
      </c>
      <c r="M151" s="875">
        <v>36</v>
      </c>
      <c r="N151" s="876">
        <v>12</v>
      </c>
      <c r="O151" s="875" t="s">
        <v>7245</v>
      </c>
      <c r="P151" s="890" t="s">
        <v>7521</v>
      </c>
      <c r="Q151" s="877">
        <f t="shared" si="6"/>
        <v>-1</v>
      </c>
      <c r="R151" s="937">
        <f t="shared" si="6"/>
        <v>-0.57999999999999996</v>
      </c>
      <c r="S151" s="877">
        <f t="shared" si="7"/>
        <v>0</v>
      </c>
      <c r="T151" s="937">
        <f t="shared" si="8"/>
        <v>0</v>
      </c>
      <c r="U151" s="944" t="s">
        <v>571</v>
      </c>
      <c r="V151" s="886" t="s">
        <v>571</v>
      </c>
      <c r="W151" s="886" t="s">
        <v>571</v>
      </c>
      <c r="X151" s="942" t="s">
        <v>571</v>
      </c>
      <c r="Y151" s="940"/>
    </row>
    <row r="152" spans="1:25" ht="14.4" customHeight="1" x14ac:dyDescent="0.3">
      <c r="A152" s="904" t="s">
        <v>7522</v>
      </c>
      <c r="B152" s="886"/>
      <c r="C152" s="887"/>
      <c r="D152" s="888"/>
      <c r="E152" s="871">
        <v>1</v>
      </c>
      <c r="F152" s="872">
        <v>0.27</v>
      </c>
      <c r="G152" s="878">
        <v>3</v>
      </c>
      <c r="H152" s="875"/>
      <c r="I152" s="869"/>
      <c r="J152" s="870"/>
      <c r="K152" s="874">
        <v>1.26</v>
      </c>
      <c r="L152" s="875">
        <v>14</v>
      </c>
      <c r="M152" s="875">
        <v>20</v>
      </c>
      <c r="N152" s="876">
        <v>17</v>
      </c>
      <c r="O152" s="875" t="s">
        <v>7245</v>
      </c>
      <c r="P152" s="890" t="s">
        <v>7523</v>
      </c>
      <c r="Q152" s="877">
        <f t="shared" si="6"/>
        <v>0</v>
      </c>
      <c r="R152" s="937">
        <f t="shared" si="6"/>
        <v>0</v>
      </c>
      <c r="S152" s="877">
        <f t="shared" si="7"/>
        <v>-1</v>
      </c>
      <c r="T152" s="937">
        <f t="shared" si="8"/>
        <v>-0.27</v>
      </c>
      <c r="U152" s="944" t="s">
        <v>571</v>
      </c>
      <c r="V152" s="886" t="s">
        <v>571</v>
      </c>
      <c r="W152" s="886" t="s">
        <v>571</v>
      </c>
      <c r="X152" s="942" t="s">
        <v>571</v>
      </c>
      <c r="Y152" s="940"/>
    </row>
    <row r="153" spans="1:25" ht="14.4" customHeight="1" x14ac:dyDescent="0.3">
      <c r="A153" s="904" t="s">
        <v>7524</v>
      </c>
      <c r="B153" s="881"/>
      <c r="C153" s="882"/>
      <c r="D153" s="883"/>
      <c r="E153" s="889">
        <v>2</v>
      </c>
      <c r="F153" s="869">
        <v>9.57</v>
      </c>
      <c r="G153" s="870">
        <v>20</v>
      </c>
      <c r="H153" s="875"/>
      <c r="I153" s="869"/>
      <c r="J153" s="870"/>
      <c r="K153" s="874">
        <v>4.79</v>
      </c>
      <c r="L153" s="875">
        <v>5</v>
      </c>
      <c r="M153" s="875">
        <v>42</v>
      </c>
      <c r="N153" s="876">
        <v>14</v>
      </c>
      <c r="O153" s="875" t="s">
        <v>7245</v>
      </c>
      <c r="P153" s="890" t="s">
        <v>7525</v>
      </c>
      <c r="Q153" s="877">
        <f t="shared" si="6"/>
        <v>0</v>
      </c>
      <c r="R153" s="937">
        <f t="shared" si="6"/>
        <v>0</v>
      </c>
      <c r="S153" s="877">
        <f t="shared" si="7"/>
        <v>-2</v>
      </c>
      <c r="T153" s="937">
        <f t="shared" si="8"/>
        <v>-9.57</v>
      </c>
      <c r="U153" s="944" t="s">
        <v>571</v>
      </c>
      <c r="V153" s="886" t="s">
        <v>571</v>
      </c>
      <c r="W153" s="886" t="s">
        <v>571</v>
      </c>
      <c r="X153" s="942" t="s">
        <v>571</v>
      </c>
      <c r="Y153" s="940"/>
    </row>
    <row r="154" spans="1:25" ht="14.4" customHeight="1" x14ac:dyDescent="0.3">
      <c r="A154" s="905" t="s">
        <v>7526</v>
      </c>
      <c r="B154" s="902">
        <v>11</v>
      </c>
      <c r="C154" s="903">
        <v>52.65</v>
      </c>
      <c r="D154" s="884">
        <v>9.6</v>
      </c>
      <c r="E154" s="901">
        <v>7</v>
      </c>
      <c r="F154" s="896">
        <v>33.130000000000003</v>
      </c>
      <c r="G154" s="880">
        <v>8</v>
      </c>
      <c r="H154" s="895">
        <v>1</v>
      </c>
      <c r="I154" s="896">
        <v>4.79</v>
      </c>
      <c r="J154" s="880">
        <v>8</v>
      </c>
      <c r="K154" s="897">
        <v>4.79</v>
      </c>
      <c r="L154" s="895">
        <v>5</v>
      </c>
      <c r="M154" s="895">
        <v>42</v>
      </c>
      <c r="N154" s="898">
        <v>14</v>
      </c>
      <c r="O154" s="895" t="s">
        <v>7245</v>
      </c>
      <c r="P154" s="899" t="s">
        <v>7525</v>
      </c>
      <c r="Q154" s="900">
        <f t="shared" si="6"/>
        <v>-10</v>
      </c>
      <c r="R154" s="938">
        <f t="shared" si="6"/>
        <v>-47.86</v>
      </c>
      <c r="S154" s="900">
        <f t="shared" si="7"/>
        <v>-6</v>
      </c>
      <c r="T154" s="938">
        <f t="shared" si="8"/>
        <v>-28.340000000000003</v>
      </c>
      <c r="U154" s="945">
        <v>14</v>
      </c>
      <c r="V154" s="501">
        <v>8</v>
      </c>
      <c r="W154" s="501">
        <v>-6</v>
      </c>
      <c r="X154" s="943">
        <v>0.5714285714285714</v>
      </c>
      <c r="Y154" s="941"/>
    </row>
    <row r="155" spans="1:25" ht="14.4" customHeight="1" x14ac:dyDescent="0.3">
      <c r="A155" s="905" t="s">
        <v>7527</v>
      </c>
      <c r="B155" s="902">
        <v>10</v>
      </c>
      <c r="C155" s="903">
        <v>88.5</v>
      </c>
      <c r="D155" s="884">
        <v>17.399999999999999</v>
      </c>
      <c r="E155" s="901">
        <v>10</v>
      </c>
      <c r="F155" s="896">
        <v>91.69</v>
      </c>
      <c r="G155" s="880">
        <v>14.1</v>
      </c>
      <c r="H155" s="895">
        <v>7</v>
      </c>
      <c r="I155" s="896">
        <v>63.57</v>
      </c>
      <c r="J155" s="880">
        <v>13</v>
      </c>
      <c r="K155" s="897">
        <v>9.14</v>
      </c>
      <c r="L155" s="895">
        <v>7</v>
      </c>
      <c r="M155" s="895">
        <v>66</v>
      </c>
      <c r="N155" s="898">
        <v>22</v>
      </c>
      <c r="O155" s="895" t="s">
        <v>7245</v>
      </c>
      <c r="P155" s="899" t="s">
        <v>7525</v>
      </c>
      <c r="Q155" s="900">
        <f t="shared" si="6"/>
        <v>-3</v>
      </c>
      <c r="R155" s="938">
        <f t="shared" si="6"/>
        <v>-24.93</v>
      </c>
      <c r="S155" s="900">
        <f t="shared" si="7"/>
        <v>-3</v>
      </c>
      <c r="T155" s="938">
        <f t="shared" si="8"/>
        <v>-28.119999999999997</v>
      </c>
      <c r="U155" s="945">
        <v>154</v>
      </c>
      <c r="V155" s="501">
        <v>91</v>
      </c>
      <c r="W155" s="501">
        <v>-63</v>
      </c>
      <c r="X155" s="943">
        <v>0.59090909090909094</v>
      </c>
      <c r="Y155" s="941">
        <v>4</v>
      </c>
    </row>
    <row r="156" spans="1:25" ht="14.4" customHeight="1" x14ac:dyDescent="0.3">
      <c r="A156" s="904" t="s">
        <v>7528</v>
      </c>
      <c r="B156" s="886">
        <v>4</v>
      </c>
      <c r="C156" s="887">
        <v>17.11</v>
      </c>
      <c r="D156" s="888">
        <v>14.5</v>
      </c>
      <c r="E156" s="871">
        <v>3</v>
      </c>
      <c r="F156" s="872">
        <v>12.2</v>
      </c>
      <c r="G156" s="878">
        <v>8.6999999999999993</v>
      </c>
      <c r="H156" s="875">
        <v>2</v>
      </c>
      <c r="I156" s="869">
        <v>7.43</v>
      </c>
      <c r="J156" s="870">
        <v>4.5</v>
      </c>
      <c r="K156" s="874">
        <v>4.07</v>
      </c>
      <c r="L156" s="875">
        <v>5</v>
      </c>
      <c r="M156" s="875">
        <v>45</v>
      </c>
      <c r="N156" s="876">
        <v>15</v>
      </c>
      <c r="O156" s="875" t="s">
        <v>7245</v>
      </c>
      <c r="P156" s="890" t="s">
        <v>7529</v>
      </c>
      <c r="Q156" s="877">
        <f t="shared" si="6"/>
        <v>-2</v>
      </c>
      <c r="R156" s="937">
        <f t="shared" si="6"/>
        <v>-9.68</v>
      </c>
      <c r="S156" s="877">
        <f t="shared" si="7"/>
        <v>-1</v>
      </c>
      <c r="T156" s="937">
        <f t="shared" si="8"/>
        <v>-4.7699999999999996</v>
      </c>
      <c r="U156" s="944">
        <v>30</v>
      </c>
      <c r="V156" s="886">
        <v>9</v>
      </c>
      <c r="W156" s="886">
        <v>-21</v>
      </c>
      <c r="X156" s="942">
        <v>0.3</v>
      </c>
      <c r="Y156" s="940"/>
    </row>
    <row r="157" spans="1:25" ht="14.4" customHeight="1" x14ac:dyDescent="0.3">
      <c r="A157" s="905" t="s">
        <v>7530</v>
      </c>
      <c r="B157" s="501">
        <v>12</v>
      </c>
      <c r="C157" s="892">
        <v>48.77</v>
      </c>
      <c r="D157" s="891">
        <v>11.2</v>
      </c>
      <c r="E157" s="893">
        <v>19</v>
      </c>
      <c r="F157" s="894">
        <v>74.91</v>
      </c>
      <c r="G157" s="879">
        <v>7.4</v>
      </c>
      <c r="H157" s="895">
        <v>12</v>
      </c>
      <c r="I157" s="896">
        <v>47.78</v>
      </c>
      <c r="J157" s="880">
        <v>8.9</v>
      </c>
      <c r="K157" s="897">
        <v>4.07</v>
      </c>
      <c r="L157" s="895">
        <v>5</v>
      </c>
      <c r="M157" s="895">
        <v>45</v>
      </c>
      <c r="N157" s="898">
        <v>15</v>
      </c>
      <c r="O157" s="895" t="s">
        <v>7245</v>
      </c>
      <c r="P157" s="899" t="s">
        <v>7531</v>
      </c>
      <c r="Q157" s="900">
        <f t="shared" si="6"/>
        <v>0</v>
      </c>
      <c r="R157" s="938">
        <f t="shared" si="6"/>
        <v>-0.99000000000000199</v>
      </c>
      <c r="S157" s="900">
        <f t="shared" si="7"/>
        <v>-7</v>
      </c>
      <c r="T157" s="938">
        <f t="shared" si="8"/>
        <v>-27.129999999999995</v>
      </c>
      <c r="U157" s="945">
        <v>180</v>
      </c>
      <c r="V157" s="501">
        <v>106.80000000000001</v>
      </c>
      <c r="W157" s="501">
        <v>-73.199999999999989</v>
      </c>
      <c r="X157" s="943">
        <v>0.59333333333333338</v>
      </c>
      <c r="Y157" s="941">
        <v>1</v>
      </c>
    </row>
    <row r="158" spans="1:25" ht="14.4" customHeight="1" x14ac:dyDescent="0.3">
      <c r="A158" s="905" t="s">
        <v>7532</v>
      </c>
      <c r="B158" s="501">
        <v>5</v>
      </c>
      <c r="C158" s="892">
        <v>38.47</v>
      </c>
      <c r="D158" s="891">
        <v>14.6</v>
      </c>
      <c r="E158" s="893">
        <v>12</v>
      </c>
      <c r="F158" s="894">
        <v>85.72</v>
      </c>
      <c r="G158" s="879">
        <v>15.4</v>
      </c>
      <c r="H158" s="895">
        <v>8</v>
      </c>
      <c r="I158" s="896">
        <v>68.52</v>
      </c>
      <c r="J158" s="885">
        <v>25.3</v>
      </c>
      <c r="K158" s="897">
        <v>6.6</v>
      </c>
      <c r="L158" s="895">
        <v>6</v>
      </c>
      <c r="M158" s="895">
        <v>51</v>
      </c>
      <c r="N158" s="898">
        <v>17</v>
      </c>
      <c r="O158" s="895" t="s">
        <v>7245</v>
      </c>
      <c r="P158" s="899" t="s">
        <v>7533</v>
      </c>
      <c r="Q158" s="900">
        <f t="shared" si="6"/>
        <v>3</v>
      </c>
      <c r="R158" s="938">
        <f t="shared" si="6"/>
        <v>30.049999999999997</v>
      </c>
      <c r="S158" s="900">
        <f t="shared" si="7"/>
        <v>-4</v>
      </c>
      <c r="T158" s="938">
        <f t="shared" si="8"/>
        <v>-17.200000000000003</v>
      </c>
      <c r="U158" s="945">
        <v>136</v>
      </c>
      <c r="V158" s="501">
        <v>202.4</v>
      </c>
      <c r="W158" s="501">
        <v>66.400000000000006</v>
      </c>
      <c r="X158" s="943">
        <v>1.4882352941176471</v>
      </c>
      <c r="Y158" s="941">
        <v>90</v>
      </c>
    </row>
    <row r="159" spans="1:25" ht="14.4" customHeight="1" x14ac:dyDescent="0.3">
      <c r="A159" s="904" t="s">
        <v>7534</v>
      </c>
      <c r="B159" s="886"/>
      <c r="C159" s="887"/>
      <c r="D159" s="888"/>
      <c r="E159" s="889"/>
      <c r="F159" s="869"/>
      <c r="G159" s="870"/>
      <c r="H159" s="871">
        <v>1</v>
      </c>
      <c r="I159" s="872">
        <v>37.340000000000003</v>
      </c>
      <c r="J159" s="873">
        <v>47</v>
      </c>
      <c r="K159" s="874">
        <v>37.340000000000003</v>
      </c>
      <c r="L159" s="875">
        <v>22</v>
      </c>
      <c r="M159" s="875">
        <v>132</v>
      </c>
      <c r="N159" s="876">
        <v>44</v>
      </c>
      <c r="O159" s="875" t="s">
        <v>7245</v>
      </c>
      <c r="P159" s="890" t="s">
        <v>7535</v>
      </c>
      <c r="Q159" s="877">
        <f t="shared" si="6"/>
        <v>1</v>
      </c>
      <c r="R159" s="937">
        <f t="shared" si="6"/>
        <v>37.340000000000003</v>
      </c>
      <c r="S159" s="877">
        <f t="shared" si="7"/>
        <v>1</v>
      </c>
      <c r="T159" s="937">
        <f t="shared" si="8"/>
        <v>37.340000000000003</v>
      </c>
      <c r="U159" s="944">
        <v>44</v>
      </c>
      <c r="V159" s="886">
        <v>47</v>
      </c>
      <c r="W159" s="886">
        <v>3</v>
      </c>
      <c r="X159" s="942">
        <v>1.0681818181818181</v>
      </c>
      <c r="Y159" s="940">
        <v>3</v>
      </c>
    </row>
    <row r="160" spans="1:25" ht="14.4" customHeight="1" x14ac:dyDescent="0.3">
      <c r="A160" s="904" t="s">
        <v>7536</v>
      </c>
      <c r="B160" s="881">
        <v>1</v>
      </c>
      <c r="C160" s="882">
        <v>23.68</v>
      </c>
      <c r="D160" s="883">
        <v>27</v>
      </c>
      <c r="E160" s="889"/>
      <c r="F160" s="869"/>
      <c r="G160" s="870"/>
      <c r="H160" s="875"/>
      <c r="I160" s="869"/>
      <c r="J160" s="870"/>
      <c r="K160" s="874">
        <v>23.68</v>
      </c>
      <c r="L160" s="875">
        <v>11</v>
      </c>
      <c r="M160" s="875">
        <v>87</v>
      </c>
      <c r="N160" s="876">
        <v>29</v>
      </c>
      <c r="O160" s="875" t="s">
        <v>7245</v>
      </c>
      <c r="P160" s="890" t="s">
        <v>7537</v>
      </c>
      <c r="Q160" s="877">
        <f t="shared" si="6"/>
        <v>-1</v>
      </c>
      <c r="R160" s="937">
        <f t="shared" si="6"/>
        <v>-23.68</v>
      </c>
      <c r="S160" s="877">
        <f t="shared" si="7"/>
        <v>0</v>
      </c>
      <c r="T160" s="937">
        <f t="shared" si="8"/>
        <v>0</v>
      </c>
      <c r="U160" s="944" t="s">
        <v>571</v>
      </c>
      <c r="V160" s="886" t="s">
        <v>571</v>
      </c>
      <c r="W160" s="886" t="s">
        <v>571</v>
      </c>
      <c r="X160" s="942" t="s">
        <v>571</v>
      </c>
      <c r="Y160" s="940"/>
    </row>
    <row r="161" spans="1:25" ht="14.4" customHeight="1" x14ac:dyDescent="0.3">
      <c r="A161" s="905" t="s">
        <v>7538</v>
      </c>
      <c r="B161" s="902">
        <v>2</v>
      </c>
      <c r="C161" s="903">
        <v>47.36</v>
      </c>
      <c r="D161" s="884">
        <v>36</v>
      </c>
      <c r="E161" s="901"/>
      <c r="F161" s="896"/>
      <c r="G161" s="880"/>
      <c r="H161" s="895">
        <v>1</v>
      </c>
      <c r="I161" s="896">
        <v>26.28</v>
      </c>
      <c r="J161" s="885">
        <v>60</v>
      </c>
      <c r="K161" s="897">
        <v>23.68</v>
      </c>
      <c r="L161" s="895">
        <v>11</v>
      </c>
      <c r="M161" s="895">
        <v>87</v>
      </c>
      <c r="N161" s="898">
        <v>29</v>
      </c>
      <c r="O161" s="895" t="s">
        <v>7245</v>
      </c>
      <c r="P161" s="899" t="s">
        <v>7537</v>
      </c>
      <c r="Q161" s="900">
        <f t="shared" si="6"/>
        <v>-1</v>
      </c>
      <c r="R161" s="938">
        <f t="shared" si="6"/>
        <v>-21.08</v>
      </c>
      <c r="S161" s="900">
        <f t="shared" si="7"/>
        <v>1</v>
      </c>
      <c r="T161" s="938">
        <f t="shared" si="8"/>
        <v>26.28</v>
      </c>
      <c r="U161" s="945">
        <v>29</v>
      </c>
      <c r="V161" s="501">
        <v>60</v>
      </c>
      <c r="W161" s="501">
        <v>31</v>
      </c>
      <c r="X161" s="943">
        <v>2.0689655172413794</v>
      </c>
      <c r="Y161" s="941">
        <v>31</v>
      </c>
    </row>
    <row r="162" spans="1:25" ht="14.4" customHeight="1" x14ac:dyDescent="0.3">
      <c r="A162" s="904" t="s">
        <v>7539</v>
      </c>
      <c r="B162" s="886"/>
      <c r="C162" s="887"/>
      <c r="D162" s="888"/>
      <c r="E162" s="889"/>
      <c r="F162" s="869"/>
      <c r="G162" s="870"/>
      <c r="H162" s="871">
        <v>1</v>
      </c>
      <c r="I162" s="872">
        <v>17.34</v>
      </c>
      <c r="J162" s="878">
        <v>10</v>
      </c>
      <c r="K162" s="874">
        <v>17.34</v>
      </c>
      <c r="L162" s="875">
        <v>7</v>
      </c>
      <c r="M162" s="875">
        <v>60</v>
      </c>
      <c r="N162" s="876">
        <v>20</v>
      </c>
      <c r="O162" s="875" t="s">
        <v>7245</v>
      </c>
      <c r="P162" s="890" t="s">
        <v>7540</v>
      </c>
      <c r="Q162" s="877">
        <f t="shared" si="6"/>
        <v>1</v>
      </c>
      <c r="R162" s="937">
        <f t="shared" si="6"/>
        <v>17.34</v>
      </c>
      <c r="S162" s="877">
        <f t="shared" si="7"/>
        <v>1</v>
      </c>
      <c r="T162" s="937">
        <f t="shared" si="8"/>
        <v>17.34</v>
      </c>
      <c r="U162" s="944">
        <v>20</v>
      </c>
      <c r="V162" s="886">
        <v>10</v>
      </c>
      <c r="W162" s="886">
        <v>-10</v>
      </c>
      <c r="X162" s="942">
        <v>0.5</v>
      </c>
      <c r="Y162" s="940"/>
    </row>
    <row r="163" spans="1:25" ht="14.4" customHeight="1" x14ac:dyDescent="0.3">
      <c r="A163" s="904" t="s">
        <v>7541</v>
      </c>
      <c r="B163" s="886">
        <v>1</v>
      </c>
      <c r="C163" s="887">
        <v>20.11</v>
      </c>
      <c r="D163" s="888">
        <v>35</v>
      </c>
      <c r="E163" s="871">
        <v>1</v>
      </c>
      <c r="F163" s="872">
        <v>16.940000000000001</v>
      </c>
      <c r="G163" s="878">
        <v>20</v>
      </c>
      <c r="H163" s="875"/>
      <c r="I163" s="869"/>
      <c r="J163" s="870"/>
      <c r="K163" s="874">
        <v>16.940000000000001</v>
      </c>
      <c r="L163" s="875">
        <v>5</v>
      </c>
      <c r="M163" s="875">
        <v>72</v>
      </c>
      <c r="N163" s="876">
        <v>24</v>
      </c>
      <c r="O163" s="875" t="s">
        <v>7245</v>
      </c>
      <c r="P163" s="890" t="s">
        <v>7542</v>
      </c>
      <c r="Q163" s="877">
        <f t="shared" si="6"/>
        <v>-1</v>
      </c>
      <c r="R163" s="937">
        <f t="shared" si="6"/>
        <v>-20.11</v>
      </c>
      <c r="S163" s="877">
        <f t="shared" si="7"/>
        <v>-1</v>
      </c>
      <c r="T163" s="937">
        <f t="shared" si="8"/>
        <v>-16.940000000000001</v>
      </c>
      <c r="U163" s="944" t="s">
        <v>571</v>
      </c>
      <c r="V163" s="886" t="s">
        <v>571</v>
      </c>
      <c r="W163" s="886" t="s">
        <v>571</v>
      </c>
      <c r="X163" s="942" t="s">
        <v>571</v>
      </c>
      <c r="Y163" s="940"/>
    </row>
    <row r="164" spans="1:25" ht="14.4" customHeight="1" x14ac:dyDescent="0.3">
      <c r="A164" s="905" t="s">
        <v>7543</v>
      </c>
      <c r="B164" s="501">
        <v>2</v>
      </c>
      <c r="C164" s="892">
        <v>33.880000000000003</v>
      </c>
      <c r="D164" s="891">
        <v>22.5</v>
      </c>
      <c r="E164" s="893">
        <v>4</v>
      </c>
      <c r="F164" s="894">
        <v>73.48</v>
      </c>
      <c r="G164" s="879">
        <v>26.3</v>
      </c>
      <c r="H164" s="895">
        <v>2</v>
      </c>
      <c r="I164" s="896">
        <v>33.880000000000003</v>
      </c>
      <c r="J164" s="880">
        <v>24</v>
      </c>
      <c r="K164" s="897">
        <v>16.940000000000001</v>
      </c>
      <c r="L164" s="895">
        <v>5</v>
      </c>
      <c r="M164" s="895">
        <v>72</v>
      </c>
      <c r="N164" s="898">
        <v>24</v>
      </c>
      <c r="O164" s="895" t="s">
        <v>7245</v>
      </c>
      <c r="P164" s="899" t="s">
        <v>7542</v>
      </c>
      <c r="Q164" s="900">
        <f t="shared" si="6"/>
        <v>0</v>
      </c>
      <c r="R164" s="938">
        <f t="shared" si="6"/>
        <v>0</v>
      </c>
      <c r="S164" s="900">
        <f t="shared" si="7"/>
        <v>-2</v>
      </c>
      <c r="T164" s="938">
        <f t="shared" si="8"/>
        <v>-39.6</v>
      </c>
      <c r="U164" s="945">
        <v>48</v>
      </c>
      <c r="V164" s="501">
        <v>48</v>
      </c>
      <c r="W164" s="501">
        <v>0</v>
      </c>
      <c r="X164" s="943">
        <v>1</v>
      </c>
      <c r="Y164" s="941"/>
    </row>
    <row r="165" spans="1:25" ht="14.4" customHeight="1" x14ac:dyDescent="0.3">
      <c r="A165" s="904" t="s">
        <v>7544</v>
      </c>
      <c r="B165" s="886"/>
      <c r="C165" s="887"/>
      <c r="D165" s="888"/>
      <c r="E165" s="871">
        <v>2</v>
      </c>
      <c r="F165" s="872">
        <v>1.86</v>
      </c>
      <c r="G165" s="878">
        <v>8.5</v>
      </c>
      <c r="H165" s="875">
        <v>1</v>
      </c>
      <c r="I165" s="869">
        <v>0.89</v>
      </c>
      <c r="J165" s="870">
        <v>4</v>
      </c>
      <c r="K165" s="874">
        <v>0.89</v>
      </c>
      <c r="L165" s="875">
        <v>3</v>
      </c>
      <c r="M165" s="875">
        <v>24</v>
      </c>
      <c r="N165" s="876">
        <v>8</v>
      </c>
      <c r="O165" s="875" t="s">
        <v>7245</v>
      </c>
      <c r="P165" s="890" t="s">
        <v>7545</v>
      </c>
      <c r="Q165" s="877">
        <f t="shared" si="6"/>
        <v>1</v>
      </c>
      <c r="R165" s="937">
        <f t="shared" si="6"/>
        <v>0.89</v>
      </c>
      <c r="S165" s="877">
        <f t="shared" si="7"/>
        <v>-1</v>
      </c>
      <c r="T165" s="937">
        <f t="shared" si="8"/>
        <v>-0.97000000000000008</v>
      </c>
      <c r="U165" s="944">
        <v>8</v>
      </c>
      <c r="V165" s="886">
        <v>4</v>
      </c>
      <c r="W165" s="886">
        <v>-4</v>
      </c>
      <c r="X165" s="942">
        <v>0.5</v>
      </c>
      <c r="Y165" s="940"/>
    </row>
    <row r="166" spans="1:25" ht="14.4" customHeight="1" x14ac:dyDescent="0.3">
      <c r="A166" s="905" t="s">
        <v>7546</v>
      </c>
      <c r="B166" s="501">
        <v>10</v>
      </c>
      <c r="C166" s="892">
        <v>9.18</v>
      </c>
      <c r="D166" s="891">
        <v>6.6</v>
      </c>
      <c r="E166" s="893">
        <v>20</v>
      </c>
      <c r="F166" s="894">
        <v>17.37</v>
      </c>
      <c r="G166" s="879">
        <v>4.7</v>
      </c>
      <c r="H166" s="895">
        <v>11</v>
      </c>
      <c r="I166" s="896">
        <v>9.93</v>
      </c>
      <c r="J166" s="880">
        <v>7.6</v>
      </c>
      <c r="K166" s="897">
        <v>0.89</v>
      </c>
      <c r="L166" s="895">
        <v>3</v>
      </c>
      <c r="M166" s="895">
        <v>24</v>
      </c>
      <c r="N166" s="898">
        <v>8</v>
      </c>
      <c r="O166" s="895" t="s">
        <v>7245</v>
      </c>
      <c r="P166" s="899" t="s">
        <v>7545</v>
      </c>
      <c r="Q166" s="900">
        <f t="shared" si="6"/>
        <v>1</v>
      </c>
      <c r="R166" s="938">
        <f t="shared" si="6"/>
        <v>0.75</v>
      </c>
      <c r="S166" s="900">
        <f t="shared" si="7"/>
        <v>-9</v>
      </c>
      <c r="T166" s="938">
        <f t="shared" si="8"/>
        <v>-7.4400000000000013</v>
      </c>
      <c r="U166" s="945">
        <v>88</v>
      </c>
      <c r="V166" s="501">
        <v>83.6</v>
      </c>
      <c r="W166" s="501">
        <v>-4.4000000000000057</v>
      </c>
      <c r="X166" s="943">
        <v>0.95</v>
      </c>
      <c r="Y166" s="941">
        <v>13</v>
      </c>
    </row>
    <row r="167" spans="1:25" ht="14.4" customHeight="1" x14ac:dyDescent="0.3">
      <c r="A167" s="905" t="s">
        <v>7547</v>
      </c>
      <c r="B167" s="501">
        <v>6</v>
      </c>
      <c r="C167" s="892">
        <v>10.84</v>
      </c>
      <c r="D167" s="891">
        <v>6.3</v>
      </c>
      <c r="E167" s="893">
        <v>5</v>
      </c>
      <c r="F167" s="894">
        <v>7.75</v>
      </c>
      <c r="G167" s="879">
        <v>9.4</v>
      </c>
      <c r="H167" s="895">
        <v>5</v>
      </c>
      <c r="I167" s="896">
        <v>9</v>
      </c>
      <c r="J167" s="880">
        <v>9.4</v>
      </c>
      <c r="K167" s="897">
        <v>1.62</v>
      </c>
      <c r="L167" s="895">
        <v>4</v>
      </c>
      <c r="M167" s="895">
        <v>36</v>
      </c>
      <c r="N167" s="898">
        <v>12</v>
      </c>
      <c r="O167" s="895" t="s">
        <v>7245</v>
      </c>
      <c r="P167" s="899" t="s">
        <v>7545</v>
      </c>
      <c r="Q167" s="900">
        <f t="shared" si="6"/>
        <v>-1</v>
      </c>
      <c r="R167" s="938">
        <f t="shared" si="6"/>
        <v>-1.8399999999999999</v>
      </c>
      <c r="S167" s="900">
        <f t="shared" si="7"/>
        <v>0</v>
      </c>
      <c r="T167" s="938">
        <f t="shared" si="8"/>
        <v>1.25</v>
      </c>
      <c r="U167" s="945">
        <v>60</v>
      </c>
      <c r="V167" s="501">
        <v>47</v>
      </c>
      <c r="W167" s="501">
        <v>-13</v>
      </c>
      <c r="X167" s="943">
        <v>0.78333333333333333</v>
      </c>
      <c r="Y167" s="941">
        <v>4</v>
      </c>
    </row>
    <row r="168" spans="1:25" ht="14.4" customHeight="1" x14ac:dyDescent="0.3">
      <c r="A168" s="904" t="s">
        <v>7548</v>
      </c>
      <c r="B168" s="881">
        <v>3</v>
      </c>
      <c r="C168" s="882">
        <v>3.95</v>
      </c>
      <c r="D168" s="883">
        <v>6</v>
      </c>
      <c r="E168" s="889"/>
      <c r="F168" s="869"/>
      <c r="G168" s="870"/>
      <c r="H168" s="875">
        <v>2</v>
      </c>
      <c r="I168" s="869">
        <v>2.3199999999999998</v>
      </c>
      <c r="J168" s="870">
        <v>4</v>
      </c>
      <c r="K168" s="874">
        <v>1.32</v>
      </c>
      <c r="L168" s="875">
        <v>4</v>
      </c>
      <c r="M168" s="875">
        <v>33</v>
      </c>
      <c r="N168" s="876">
        <v>11</v>
      </c>
      <c r="O168" s="875" t="s">
        <v>7245</v>
      </c>
      <c r="P168" s="890" t="s">
        <v>7549</v>
      </c>
      <c r="Q168" s="877">
        <f t="shared" si="6"/>
        <v>-1</v>
      </c>
      <c r="R168" s="937">
        <f t="shared" si="6"/>
        <v>-1.6300000000000003</v>
      </c>
      <c r="S168" s="877">
        <f t="shared" si="7"/>
        <v>2</v>
      </c>
      <c r="T168" s="937">
        <f t="shared" si="8"/>
        <v>2.3199999999999998</v>
      </c>
      <c r="U168" s="944">
        <v>22</v>
      </c>
      <c r="V168" s="886">
        <v>8</v>
      </c>
      <c r="W168" s="886">
        <v>-14</v>
      </c>
      <c r="X168" s="942">
        <v>0.36363636363636365</v>
      </c>
      <c r="Y168" s="940"/>
    </row>
    <row r="169" spans="1:25" ht="14.4" customHeight="1" x14ac:dyDescent="0.3">
      <c r="A169" s="905" t="s">
        <v>7550</v>
      </c>
      <c r="B169" s="902">
        <v>1</v>
      </c>
      <c r="C169" s="903">
        <v>1.51</v>
      </c>
      <c r="D169" s="884">
        <v>5</v>
      </c>
      <c r="E169" s="901">
        <v>1</v>
      </c>
      <c r="F169" s="896">
        <v>1</v>
      </c>
      <c r="G169" s="880">
        <v>3</v>
      </c>
      <c r="H169" s="895"/>
      <c r="I169" s="896"/>
      <c r="J169" s="880"/>
      <c r="K169" s="897">
        <v>1.32</v>
      </c>
      <c r="L169" s="895">
        <v>4</v>
      </c>
      <c r="M169" s="895">
        <v>33</v>
      </c>
      <c r="N169" s="898">
        <v>11</v>
      </c>
      <c r="O169" s="895" t="s">
        <v>7245</v>
      </c>
      <c r="P169" s="899" t="s">
        <v>7551</v>
      </c>
      <c r="Q169" s="900">
        <f t="shared" si="6"/>
        <v>-1</v>
      </c>
      <c r="R169" s="938">
        <f t="shared" si="6"/>
        <v>-1.51</v>
      </c>
      <c r="S169" s="900">
        <f t="shared" si="7"/>
        <v>-1</v>
      </c>
      <c r="T169" s="938">
        <f t="shared" si="8"/>
        <v>-1</v>
      </c>
      <c r="U169" s="945" t="s">
        <v>571</v>
      </c>
      <c r="V169" s="501" t="s">
        <v>571</v>
      </c>
      <c r="W169" s="501" t="s">
        <v>571</v>
      </c>
      <c r="X169" s="943" t="s">
        <v>571</v>
      </c>
      <c r="Y169" s="941"/>
    </row>
    <row r="170" spans="1:25" ht="14.4" customHeight="1" x14ac:dyDescent="0.3">
      <c r="A170" s="904" t="s">
        <v>7552</v>
      </c>
      <c r="B170" s="881">
        <v>1</v>
      </c>
      <c r="C170" s="882">
        <v>9.57</v>
      </c>
      <c r="D170" s="883">
        <v>14</v>
      </c>
      <c r="E170" s="889"/>
      <c r="F170" s="869"/>
      <c r="G170" s="870"/>
      <c r="H170" s="875"/>
      <c r="I170" s="869"/>
      <c r="J170" s="870"/>
      <c r="K170" s="874">
        <v>9.25</v>
      </c>
      <c r="L170" s="875">
        <v>5</v>
      </c>
      <c r="M170" s="875">
        <v>48</v>
      </c>
      <c r="N170" s="876">
        <v>16</v>
      </c>
      <c r="O170" s="875" t="s">
        <v>7245</v>
      </c>
      <c r="P170" s="890" t="s">
        <v>7542</v>
      </c>
      <c r="Q170" s="877">
        <f t="shared" si="6"/>
        <v>-1</v>
      </c>
      <c r="R170" s="937">
        <f t="shared" si="6"/>
        <v>-9.57</v>
      </c>
      <c r="S170" s="877">
        <f t="shared" si="7"/>
        <v>0</v>
      </c>
      <c r="T170" s="937">
        <f t="shared" si="8"/>
        <v>0</v>
      </c>
      <c r="U170" s="944" t="s">
        <v>571</v>
      </c>
      <c r="V170" s="886" t="s">
        <v>571</v>
      </c>
      <c r="W170" s="886" t="s">
        <v>571</v>
      </c>
      <c r="X170" s="942" t="s">
        <v>571</v>
      </c>
      <c r="Y170" s="940"/>
    </row>
    <row r="171" spans="1:25" ht="14.4" customHeight="1" x14ac:dyDescent="0.3">
      <c r="A171" s="904" t="s">
        <v>7553</v>
      </c>
      <c r="B171" s="886">
        <v>3</v>
      </c>
      <c r="C171" s="887">
        <v>3.01</v>
      </c>
      <c r="D171" s="888">
        <v>4</v>
      </c>
      <c r="E171" s="871">
        <v>1</v>
      </c>
      <c r="F171" s="872">
        <v>1</v>
      </c>
      <c r="G171" s="878">
        <v>2</v>
      </c>
      <c r="H171" s="875">
        <v>1</v>
      </c>
      <c r="I171" s="869">
        <v>1</v>
      </c>
      <c r="J171" s="870">
        <v>5</v>
      </c>
      <c r="K171" s="874">
        <v>1</v>
      </c>
      <c r="L171" s="875">
        <v>2</v>
      </c>
      <c r="M171" s="875">
        <v>18</v>
      </c>
      <c r="N171" s="876">
        <v>6</v>
      </c>
      <c r="O171" s="875" t="s">
        <v>7245</v>
      </c>
      <c r="P171" s="890" t="s">
        <v>7554</v>
      </c>
      <c r="Q171" s="877">
        <f t="shared" si="6"/>
        <v>-2</v>
      </c>
      <c r="R171" s="937">
        <f t="shared" si="6"/>
        <v>-2.0099999999999998</v>
      </c>
      <c r="S171" s="877">
        <f t="shared" si="7"/>
        <v>0</v>
      </c>
      <c r="T171" s="937">
        <f t="shared" si="8"/>
        <v>0</v>
      </c>
      <c r="U171" s="944">
        <v>6</v>
      </c>
      <c r="V171" s="886">
        <v>5</v>
      </c>
      <c r="W171" s="886">
        <v>-1</v>
      </c>
      <c r="X171" s="942">
        <v>0.83333333333333337</v>
      </c>
      <c r="Y171" s="940"/>
    </row>
    <row r="172" spans="1:25" ht="14.4" customHeight="1" x14ac:dyDescent="0.3">
      <c r="A172" s="905" t="s">
        <v>7555</v>
      </c>
      <c r="B172" s="501">
        <v>2</v>
      </c>
      <c r="C172" s="892">
        <v>4.51</v>
      </c>
      <c r="D172" s="891">
        <v>14.5</v>
      </c>
      <c r="E172" s="893">
        <v>5</v>
      </c>
      <c r="F172" s="894">
        <v>10.79</v>
      </c>
      <c r="G172" s="879">
        <v>7.6</v>
      </c>
      <c r="H172" s="895">
        <v>1</v>
      </c>
      <c r="I172" s="896">
        <v>2.2599999999999998</v>
      </c>
      <c r="J172" s="880">
        <v>5</v>
      </c>
      <c r="K172" s="897">
        <v>2.2599999999999998</v>
      </c>
      <c r="L172" s="895">
        <v>4</v>
      </c>
      <c r="M172" s="895">
        <v>39</v>
      </c>
      <c r="N172" s="898">
        <v>13</v>
      </c>
      <c r="O172" s="895" t="s">
        <v>7245</v>
      </c>
      <c r="P172" s="899" t="s">
        <v>7556</v>
      </c>
      <c r="Q172" s="900">
        <f t="shared" si="6"/>
        <v>-1</v>
      </c>
      <c r="R172" s="938">
        <f t="shared" si="6"/>
        <v>-2.25</v>
      </c>
      <c r="S172" s="900">
        <f t="shared" si="7"/>
        <v>-4</v>
      </c>
      <c r="T172" s="938">
        <f t="shared" si="8"/>
        <v>-8.5299999999999994</v>
      </c>
      <c r="U172" s="945">
        <v>13</v>
      </c>
      <c r="V172" s="501">
        <v>5</v>
      </c>
      <c r="W172" s="501">
        <v>-8</v>
      </c>
      <c r="X172" s="943">
        <v>0.38461538461538464</v>
      </c>
      <c r="Y172" s="941"/>
    </row>
    <row r="173" spans="1:25" ht="14.4" customHeight="1" x14ac:dyDescent="0.3">
      <c r="A173" s="905" t="s">
        <v>7557</v>
      </c>
      <c r="B173" s="501"/>
      <c r="C173" s="892"/>
      <c r="D173" s="891"/>
      <c r="E173" s="893">
        <v>1</v>
      </c>
      <c r="F173" s="894">
        <v>3.78</v>
      </c>
      <c r="G173" s="879">
        <v>5</v>
      </c>
      <c r="H173" s="895">
        <v>1</v>
      </c>
      <c r="I173" s="896">
        <v>3.15</v>
      </c>
      <c r="J173" s="880">
        <v>4</v>
      </c>
      <c r="K173" s="897">
        <v>4.42</v>
      </c>
      <c r="L173" s="895">
        <v>6</v>
      </c>
      <c r="M173" s="895">
        <v>57</v>
      </c>
      <c r="N173" s="898">
        <v>19</v>
      </c>
      <c r="O173" s="895" t="s">
        <v>7245</v>
      </c>
      <c r="P173" s="899" t="s">
        <v>7558</v>
      </c>
      <c r="Q173" s="900">
        <f t="shared" si="6"/>
        <v>1</v>
      </c>
      <c r="R173" s="938">
        <f t="shared" si="6"/>
        <v>3.15</v>
      </c>
      <c r="S173" s="900">
        <f t="shared" si="7"/>
        <v>0</v>
      </c>
      <c r="T173" s="938">
        <f t="shared" si="8"/>
        <v>-0.62999999999999989</v>
      </c>
      <c r="U173" s="945">
        <v>19</v>
      </c>
      <c r="V173" s="501">
        <v>4</v>
      </c>
      <c r="W173" s="501">
        <v>-15</v>
      </c>
      <c r="X173" s="943">
        <v>0.21052631578947367</v>
      </c>
      <c r="Y173" s="941"/>
    </row>
    <row r="174" spans="1:25" ht="14.4" customHeight="1" x14ac:dyDescent="0.3">
      <c r="A174" s="904" t="s">
        <v>7559</v>
      </c>
      <c r="B174" s="886">
        <v>2</v>
      </c>
      <c r="C174" s="887">
        <v>2.58</v>
      </c>
      <c r="D174" s="888">
        <v>6.5</v>
      </c>
      <c r="E174" s="889"/>
      <c r="F174" s="869"/>
      <c r="G174" s="870"/>
      <c r="H174" s="871">
        <v>3</v>
      </c>
      <c r="I174" s="872">
        <v>2.04</v>
      </c>
      <c r="J174" s="878">
        <v>2.2999999999999998</v>
      </c>
      <c r="K174" s="874">
        <v>0.68</v>
      </c>
      <c r="L174" s="875">
        <v>2</v>
      </c>
      <c r="M174" s="875">
        <v>15</v>
      </c>
      <c r="N174" s="876">
        <v>5</v>
      </c>
      <c r="O174" s="875" t="s">
        <v>7245</v>
      </c>
      <c r="P174" s="890" t="s">
        <v>7560</v>
      </c>
      <c r="Q174" s="877">
        <f t="shared" si="6"/>
        <v>1</v>
      </c>
      <c r="R174" s="937">
        <f t="shared" si="6"/>
        <v>-0.54</v>
      </c>
      <c r="S174" s="877">
        <f t="shared" si="7"/>
        <v>3</v>
      </c>
      <c r="T174" s="937">
        <f t="shared" si="8"/>
        <v>2.04</v>
      </c>
      <c r="U174" s="944">
        <v>15</v>
      </c>
      <c r="V174" s="886">
        <v>6.8999999999999995</v>
      </c>
      <c r="W174" s="886">
        <v>-8.1000000000000014</v>
      </c>
      <c r="X174" s="942">
        <v>0.45999999999999996</v>
      </c>
      <c r="Y174" s="940"/>
    </row>
    <row r="175" spans="1:25" ht="14.4" customHeight="1" thickBot="1" x14ac:dyDescent="0.35">
      <c r="A175" s="921" t="s">
        <v>7561</v>
      </c>
      <c r="B175" s="922"/>
      <c r="C175" s="923"/>
      <c r="D175" s="924"/>
      <c r="E175" s="925">
        <v>1</v>
      </c>
      <c r="F175" s="926">
        <v>1.1499999999999999</v>
      </c>
      <c r="G175" s="927">
        <v>3</v>
      </c>
      <c r="H175" s="928">
        <v>2</v>
      </c>
      <c r="I175" s="929">
        <v>2.2999999999999998</v>
      </c>
      <c r="J175" s="930">
        <v>4</v>
      </c>
      <c r="K175" s="931">
        <v>1.1499999999999999</v>
      </c>
      <c r="L175" s="932">
        <v>3</v>
      </c>
      <c r="M175" s="932">
        <v>27</v>
      </c>
      <c r="N175" s="933">
        <v>9</v>
      </c>
      <c r="O175" s="932" t="s">
        <v>7245</v>
      </c>
      <c r="P175" s="934" t="s">
        <v>7562</v>
      </c>
      <c r="Q175" s="935">
        <f t="shared" si="6"/>
        <v>2</v>
      </c>
      <c r="R175" s="939">
        <f t="shared" si="6"/>
        <v>2.2999999999999998</v>
      </c>
      <c r="S175" s="935">
        <f t="shared" si="7"/>
        <v>1</v>
      </c>
      <c r="T175" s="939">
        <f t="shared" si="8"/>
        <v>1.1499999999999999</v>
      </c>
      <c r="U175" s="949">
        <v>18</v>
      </c>
      <c r="V175" s="922">
        <v>8</v>
      </c>
      <c r="W175" s="922">
        <v>-10</v>
      </c>
      <c r="X175" s="950">
        <v>0.44444444444444442</v>
      </c>
      <c r="Y175" s="95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6:Q1048576">
    <cfRule type="cellIs" dxfId="13" priority="10" stopIfTrue="1" operator="lessThan">
      <formula>0</formula>
    </cfRule>
  </conditionalFormatting>
  <conditionalFormatting sqref="W176:W1048576">
    <cfRule type="cellIs" dxfId="12" priority="9" stopIfTrue="1" operator="greaterThan">
      <formula>0</formula>
    </cfRule>
  </conditionalFormatting>
  <conditionalFormatting sqref="X176:X1048576">
    <cfRule type="cellIs" dxfId="11" priority="8" stopIfTrue="1" operator="greaterThan">
      <formula>1</formula>
    </cfRule>
  </conditionalFormatting>
  <conditionalFormatting sqref="X176:X1048576">
    <cfRule type="cellIs" dxfId="10" priority="5" stopIfTrue="1" operator="greaterThan">
      <formula>1</formula>
    </cfRule>
  </conditionalFormatting>
  <conditionalFormatting sqref="W176:W1048576">
    <cfRule type="cellIs" dxfId="9" priority="6" stopIfTrue="1" operator="greaterThan">
      <formula>0</formula>
    </cfRule>
  </conditionalFormatting>
  <conditionalFormatting sqref="Q176:Q1048576">
    <cfRule type="cellIs" dxfId="8" priority="7" stopIfTrue="1" operator="lessThan">
      <formula>0</formula>
    </cfRule>
  </conditionalFormatting>
  <conditionalFormatting sqref="Q5:Q175">
    <cfRule type="cellIs" dxfId="7" priority="4" stopIfTrue="1" operator="lessThan">
      <formula>0</formula>
    </cfRule>
  </conditionalFormatting>
  <conditionalFormatting sqref="X5:X175">
    <cfRule type="cellIs" dxfId="6" priority="2" stopIfTrue="1" operator="greaterThan">
      <formula>1</formula>
    </cfRule>
  </conditionalFormatting>
  <conditionalFormatting sqref="W5:W175">
    <cfRule type="cellIs" dxfId="5" priority="3" stopIfTrue="1" operator="greaterThan">
      <formula>0</formula>
    </cfRule>
  </conditionalFormatting>
  <conditionalFormatting sqref="S5:S17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4388347</v>
      </c>
      <c r="C3" s="344">
        <f t="shared" ref="C3:L3" si="0">SUBTOTAL(9,C6:C1048576)</f>
        <v>11.00438698621566</v>
      </c>
      <c r="D3" s="344">
        <f t="shared" si="0"/>
        <v>4429250</v>
      </c>
      <c r="E3" s="344">
        <f t="shared" si="0"/>
        <v>9</v>
      </c>
      <c r="F3" s="344">
        <f t="shared" si="0"/>
        <v>4547858</v>
      </c>
      <c r="G3" s="347">
        <f>IF(D3&lt;&gt;0,F3/D3,"")</f>
        <v>1.0267783484788622</v>
      </c>
      <c r="H3" s="343">
        <f t="shared" si="0"/>
        <v>352201.48000000016</v>
      </c>
      <c r="I3" s="344">
        <f t="shared" si="0"/>
        <v>3.3707740893955886</v>
      </c>
      <c r="J3" s="344">
        <f t="shared" si="0"/>
        <v>214492.76999999996</v>
      </c>
      <c r="K3" s="344">
        <f t="shared" si="0"/>
        <v>2</v>
      </c>
      <c r="L3" s="344">
        <f t="shared" si="0"/>
        <v>389937.08999999997</v>
      </c>
      <c r="M3" s="345">
        <f>IF(J3&lt;&gt;0,L3/J3,"")</f>
        <v>1.8179498078186973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52"/>
      <c r="B5" s="953">
        <v>2015</v>
      </c>
      <c r="C5" s="954"/>
      <c r="D5" s="954">
        <v>2016</v>
      </c>
      <c r="E5" s="954"/>
      <c r="F5" s="954">
        <v>2017</v>
      </c>
      <c r="G5" s="863" t="s">
        <v>2</v>
      </c>
      <c r="H5" s="953">
        <v>2015</v>
      </c>
      <c r="I5" s="954"/>
      <c r="J5" s="954">
        <v>2016</v>
      </c>
      <c r="K5" s="954"/>
      <c r="L5" s="954">
        <v>2017</v>
      </c>
      <c r="M5" s="863" t="s">
        <v>2</v>
      </c>
    </row>
    <row r="6" spans="1:13" ht="14.4" customHeight="1" x14ac:dyDescent="0.3">
      <c r="A6" s="818" t="s">
        <v>5747</v>
      </c>
      <c r="B6" s="845">
        <v>8982</v>
      </c>
      <c r="C6" s="804">
        <v>2.7021660649819497</v>
      </c>
      <c r="D6" s="845">
        <v>3324</v>
      </c>
      <c r="E6" s="804">
        <v>1</v>
      </c>
      <c r="F6" s="845"/>
      <c r="G6" s="809"/>
      <c r="H6" s="845"/>
      <c r="I6" s="804"/>
      <c r="J6" s="845"/>
      <c r="K6" s="804"/>
      <c r="L6" s="845"/>
      <c r="M6" s="231"/>
    </row>
    <row r="7" spans="1:13" ht="14.4" customHeight="1" x14ac:dyDescent="0.3">
      <c r="A7" s="757" t="s">
        <v>7564</v>
      </c>
      <c r="B7" s="847">
        <v>32700</v>
      </c>
      <c r="C7" s="727">
        <v>1.3763784830372927</v>
      </c>
      <c r="D7" s="847">
        <v>23758</v>
      </c>
      <c r="E7" s="727">
        <v>1</v>
      </c>
      <c r="F7" s="847">
        <v>7436</v>
      </c>
      <c r="G7" s="745">
        <v>0.31298930886438253</v>
      </c>
      <c r="H7" s="847">
        <v>40969.25</v>
      </c>
      <c r="I7" s="727">
        <v>1.7409446486750177</v>
      </c>
      <c r="J7" s="847">
        <v>23532.77</v>
      </c>
      <c r="K7" s="727">
        <v>1</v>
      </c>
      <c r="L7" s="847"/>
      <c r="M7" s="768"/>
    </row>
    <row r="8" spans="1:13" ht="14.4" customHeight="1" x14ac:dyDescent="0.3">
      <c r="A8" s="757" t="s">
        <v>5755</v>
      </c>
      <c r="B8" s="847">
        <v>234590</v>
      </c>
      <c r="C8" s="727">
        <v>1.19139881058186</v>
      </c>
      <c r="D8" s="847">
        <v>196903</v>
      </c>
      <c r="E8" s="727">
        <v>1</v>
      </c>
      <c r="F8" s="847">
        <v>317451</v>
      </c>
      <c r="G8" s="745">
        <v>1.6122202302656639</v>
      </c>
      <c r="H8" s="847"/>
      <c r="I8" s="727"/>
      <c r="J8" s="847"/>
      <c r="K8" s="727"/>
      <c r="L8" s="847"/>
      <c r="M8" s="768"/>
    </row>
    <row r="9" spans="1:13" ht="14.4" customHeight="1" x14ac:dyDescent="0.3">
      <c r="A9" s="757" t="s">
        <v>7565</v>
      </c>
      <c r="B9" s="847">
        <v>613549</v>
      </c>
      <c r="C9" s="727">
        <v>1.0536593491704491</v>
      </c>
      <c r="D9" s="847">
        <v>582303</v>
      </c>
      <c r="E9" s="727">
        <v>1</v>
      </c>
      <c r="F9" s="847">
        <v>618915</v>
      </c>
      <c r="G9" s="745">
        <v>1.0628744828723191</v>
      </c>
      <c r="H9" s="847"/>
      <c r="I9" s="727"/>
      <c r="J9" s="847"/>
      <c r="K9" s="727"/>
      <c r="L9" s="847"/>
      <c r="M9" s="768"/>
    </row>
    <row r="10" spans="1:13" ht="14.4" customHeight="1" x14ac:dyDescent="0.3">
      <c r="A10" s="757" t="s">
        <v>7566</v>
      </c>
      <c r="B10" s="847">
        <v>2909352</v>
      </c>
      <c r="C10" s="727">
        <v>0.94785135162431444</v>
      </c>
      <c r="D10" s="847">
        <v>3069418</v>
      </c>
      <c r="E10" s="727">
        <v>1</v>
      </c>
      <c r="F10" s="847">
        <v>2996148</v>
      </c>
      <c r="G10" s="745">
        <v>0.97612902511160093</v>
      </c>
      <c r="H10" s="847">
        <v>311232.23000000016</v>
      </c>
      <c r="I10" s="727">
        <v>1.6298294407205709</v>
      </c>
      <c r="J10" s="847">
        <v>190959.99999999997</v>
      </c>
      <c r="K10" s="727">
        <v>1</v>
      </c>
      <c r="L10" s="847">
        <v>389937.08999999997</v>
      </c>
      <c r="M10" s="768">
        <v>2.0419830854629244</v>
      </c>
    </row>
    <row r="11" spans="1:13" ht="14.4" customHeight="1" x14ac:dyDescent="0.3">
      <c r="A11" s="757" t="s">
        <v>7567</v>
      </c>
      <c r="B11" s="847">
        <v>349285</v>
      </c>
      <c r="C11" s="727">
        <v>1.1136423055585667</v>
      </c>
      <c r="D11" s="847">
        <v>313642</v>
      </c>
      <c r="E11" s="727">
        <v>1</v>
      </c>
      <c r="F11" s="847">
        <v>365888</v>
      </c>
      <c r="G11" s="745">
        <v>1.1665784556915209</v>
      </c>
      <c r="H11" s="847"/>
      <c r="I11" s="727"/>
      <c r="J11" s="847"/>
      <c r="K11" s="727"/>
      <c r="L11" s="847"/>
      <c r="M11" s="768"/>
    </row>
    <row r="12" spans="1:13" ht="14.4" customHeight="1" x14ac:dyDescent="0.3">
      <c r="A12" s="757" t="s">
        <v>7568</v>
      </c>
      <c r="B12" s="847">
        <v>30700</v>
      </c>
      <c r="C12" s="727">
        <v>1.0881122846813638</v>
      </c>
      <c r="D12" s="847">
        <v>28214</v>
      </c>
      <c r="E12" s="727">
        <v>1</v>
      </c>
      <c r="F12" s="847">
        <v>41064</v>
      </c>
      <c r="G12" s="745">
        <v>1.4554476501027858</v>
      </c>
      <c r="H12" s="847"/>
      <c r="I12" s="727"/>
      <c r="J12" s="847"/>
      <c r="K12" s="727"/>
      <c r="L12" s="847"/>
      <c r="M12" s="768"/>
    </row>
    <row r="13" spans="1:13" ht="14.4" customHeight="1" x14ac:dyDescent="0.3">
      <c r="A13" s="757" t="s">
        <v>7569</v>
      </c>
      <c r="B13" s="847">
        <v>204643</v>
      </c>
      <c r="C13" s="727">
        <v>1.0081084942142002</v>
      </c>
      <c r="D13" s="847">
        <v>202997</v>
      </c>
      <c r="E13" s="727">
        <v>1</v>
      </c>
      <c r="F13" s="847">
        <v>200956</v>
      </c>
      <c r="G13" s="745">
        <v>0.98994566422163877</v>
      </c>
      <c r="H13" s="847"/>
      <c r="I13" s="727"/>
      <c r="J13" s="847"/>
      <c r="K13" s="727"/>
      <c r="L13" s="847"/>
      <c r="M13" s="768"/>
    </row>
    <row r="14" spans="1:13" ht="14.4" customHeight="1" thickBot="1" x14ac:dyDescent="0.35">
      <c r="A14" s="851" t="s">
        <v>7570</v>
      </c>
      <c r="B14" s="849">
        <v>4546</v>
      </c>
      <c r="C14" s="734">
        <v>0.52306984236566567</v>
      </c>
      <c r="D14" s="849">
        <v>8691</v>
      </c>
      <c r="E14" s="734">
        <v>1</v>
      </c>
      <c r="F14" s="849"/>
      <c r="G14" s="746"/>
      <c r="H14" s="849"/>
      <c r="I14" s="734"/>
      <c r="J14" s="849"/>
      <c r="K14" s="734"/>
      <c r="L14" s="849"/>
      <c r="M14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8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8109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320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27046.38</v>
      </c>
      <c r="G3" s="211">
        <f t="shared" si="0"/>
        <v>4740548.4800000004</v>
      </c>
      <c r="H3" s="212"/>
      <c r="I3" s="212"/>
      <c r="J3" s="207">
        <f t="shared" si="0"/>
        <v>27521.55</v>
      </c>
      <c r="K3" s="211">
        <f t="shared" si="0"/>
        <v>4643742.7699999996</v>
      </c>
      <c r="L3" s="212"/>
      <c r="M3" s="212"/>
      <c r="N3" s="207">
        <f t="shared" si="0"/>
        <v>27783.600000000002</v>
      </c>
      <c r="O3" s="211">
        <f t="shared" si="0"/>
        <v>4937795.09</v>
      </c>
      <c r="P3" s="177">
        <f>IF(K3=0,"",O3/K3)</f>
        <v>1.06332226709448</v>
      </c>
      <c r="Q3" s="209">
        <f>IF(N3=0,"",O3/N3)</f>
        <v>177.72337242114051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5814</v>
      </c>
      <c r="B6" s="804" t="s">
        <v>7571</v>
      </c>
      <c r="C6" s="804" t="s">
        <v>5587</v>
      </c>
      <c r="D6" s="804" t="s">
        <v>7572</v>
      </c>
      <c r="E6" s="804" t="s">
        <v>7573</v>
      </c>
      <c r="F6" s="225">
        <v>12</v>
      </c>
      <c r="G6" s="225">
        <v>5556</v>
      </c>
      <c r="H6" s="225">
        <v>1.8707070707070708</v>
      </c>
      <c r="I6" s="225">
        <v>463</v>
      </c>
      <c r="J6" s="225">
        <v>6</v>
      </c>
      <c r="K6" s="225">
        <v>2970</v>
      </c>
      <c r="L6" s="225">
        <v>1</v>
      </c>
      <c r="M6" s="225">
        <v>495</v>
      </c>
      <c r="N6" s="225"/>
      <c r="O6" s="225"/>
      <c r="P6" s="809"/>
      <c r="Q6" s="817"/>
    </row>
    <row r="7" spans="1:17" ht="14.4" customHeight="1" x14ac:dyDescent="0.3">
      <c r="A7" s="726" t="s">
        <v>5814</v>
      </c>
      <c r="B7" s="727" t="s">
        <v>7571</v>
      </c>
      <c r="C7" s="727" t="s">
        <v>5587</v>
      </c>
      <c r="D7" s="727" t="s">
        <v>7574</v>
      </c>
      <c r="E7" s="727" t="s">
        <v>7575</v>
      </c>
      <c r="F7" s="731">
        <v>34</v>
      </c>
      <c r="G7" s="731">
        <v>2754</v>
      </c>
      <c r="H7" s="731"/>
      <c r="I7" s="731">
        <v>81</v>
      </c>
      <c r="J7" s="731"/>
      <c r="K7" s="731"/>
      <c r="L7" s="731"/>
      <c r="M7" s="731"/>
      <c r="N7" s="731"/>
      <c r="O7" s="731"/>
      <c r="P7" s="745"/>
      <c r="Q7" s="732"/>
    </row>
    <row r="8" spans="1:17" ht="14.4" customHeight="1" x14ac:dyDescent="0.3">
      <c r="A8" s="726" t="s">
        <v>5814</v>
      </c>
      <c r="B8" s="727" t="s">
        <v>7571</v>
      </c>
      <c r="C8" s="727" t="s">
        <v>5587</v>
      </c>
      <c r="D8" s="727" t="s">
        <v>7576</v>
      </c>
      <c r="E8" s="727" t="s">
        <v>7577</v>
      </c>
      <c r="F8" s="731">
        <v>2</v>
      </c>
      <c r="G8" s="731">
        <v>332</v>
      </c>
      <c r="H8" s="731">
        <v>1.8651685393258426</v>
      </c>
      <c r="I8" s="731">
        <v>166</v>
      </c>
      <c r="J8" s="731">
        <v>1</v>
      </c>
      <c r="K8" s="731">
        <v>178</v>
      </c>
      <c r="L8" s="731">
        <v>1</v>
      </c>
      <c r="M8" s="731">
        <v>178</v>
      </c>
      <c r="N8" s="731"/>
      <c r="O8" s="731"/>
      <c r="P8" s="745"/>
      <c r="Q8" s="732"/>
    </row>
    <row r="9" spans="1:17" ht="14.4" customHeight="1" x14ac:dyDescent="0.3">
      <c r="A9" s="726" t="s">
        <v>5814</v>
      </c>
      <c r="B9" s="727" t="s">
        <v>7571</v>
      </c>
      <c r="C9" s="727" t="s">
        <v>5587</v>
      </c>
      <c r="D9" s="727" t="s">
        <v>7578</v>
      </c>
      <c r="E9" s="727" t="s">
        <v>7579</v>
      </c>
      <c r="F9" s="731">
        <v>2</v>
      </c>
      <c r="G9" s="731">
        <v>340</v>
      </c>
      <c r="H9" s="731">
        <v>1.9318181818181819</v>
      </c>
      <c r="I9" s="731">
        <v>170</v>
      </c>
      <c r="J9" s="731">
        <v>1</v>
      </c>
      <c r="K9" s="731">
        <v>176</v>
      </c>
      <c r="L9" s="731">
        <v>1</v>
      </c>
      <c r="M9" s="731">
        <v>176</v>
      </c>
      <c r="N9" s="731"/>
      <c r="O9" s="731"/>
      <c r="P9" s="745"/>
      <c r="Q9" s="732"/>
    </row>
    <row r="10" spans="1:17" ht="14.4" customHeight="1" x14ac:dyDescent="0.3">
      <c r="A10" s="726" t="s">
        <v>7580</v>
      </c>
      <c r="B10" s="727" t="s">
        <v>7581</v>
      </c>
      <c r="C10" s="727" t="s">
        <v>5592</v>
      </c>
      <c r="D10" s="727" t="s">
        <v>7582</v>
      </c>
      <c r="E10" s="727" t="s">
        <v>7583</v>
      </c>
      <c r="F10" s="731"/>
      <c r="G10" s="731"/>
      <c r="H10" s="731"/>
      <c r="I10" s="731"/>
      <c r="J10" s="731">
        <v>0.02</v>
      </c>
      <c r="K10" s="731">
        <v>177.08</v>
      </c>
      <c r="L10" s="731">
        <v>1</v>
      </c>
      <c r="M10" s="731">
        <v>8854</v>
      </c>
      <c r="N10" s="731"/>
      <c r="O10" s="731"/>
      <c r="P10" s="745"/>
      <c r="Q10" s="732"/>
    </row>
    <row r="11" spans="1:17" ht="14.4" customHeight="1" x14ac:dyDescent="0.3">
      <c r="A11" s="726" t="s">
        <v>7580</v>
      </c>
      <c r="B11" s="727" t="s">
        <v>7581</v>
      </c>
      <c r="C11" s="727" t="s">
        <v>5592</v>
      </c>
      <c r="D11" s="727" t="s">
        <v>7584</v>
      </c>
      <c r="E11" s="727" t="s">
        <v>7583</v>
      </c>
      <c r="F11" s="731">
        <v>0.95</v>
      </c>
      <c r="G11" s="731">
        <v>1682.26</v>
      </c>
      <c r="H11" s="731">
        <v>1.9000000000000001</v>
      </c>
      <c r="I11" s="731">
        <v>1770.8000000000002</v>
      </c>
      <c r="J11" s="731">
        <v>0.5</v>
      </c>
      <c r="K11" s="731">
        <v>885.4</v>
      </c>
      <c r="L11" s="731">
        <v>1</v>
      </c>
      <c r="M11" s="731">
        <v>1770.8</v>
      </c>
      <c r="N11" s="731"/>
      <c r="O11" s="731"/>
      <c r="P11" s="745"/>
      <c r="Q11" s="732"/>
    </row>
    <row r="12" spans="1:17" ht="14.4" customHeight="1" x14ac:dyDescent="0.3">
      <c r="A12" s="726" t="s">
        <v>7580</v>
      </c>
      <c r="B12" s="727" t="s">
        <v>7581</v>
      </c>
      <c r="C12" s="727" t="s">
        <v>5998</v>
      </c>
      <c r="D12" s="727" t="s">
        <v>7585</v>
      </c>
      <c r="E12" s="727" t="s">
        <v>7586</v>
      </c>
      <c r="F12" s="731">
        <v>480</v>
      </c>
      <c r="G12" s="731">
        <v>9571.2000000000007</v>
      </c>
      <c r="H12" s="731">
        <v>0.76989655560739401</v>
      </c>
      <c r="I12" s="731">
        <v>19.940000000000001</v>
      </c>
      <c r="J12" s="731">
        <v>610</v>
      </c>
      <c r="K12" s="731">
        <v>12431.8</v>
      </c>
      <c r="L12" s="731">
        <v>1</v>
      </c>
      <c r="M12" s="731">
        <v>20.38</v>
      </c>
      <c r="N12" s="731"/>
      <c r="O12" s="731"/>
      <c r="P12" s="745"/>
      <c r="Q12" s="732"/>
    </row>
    <row r="13" spans="1:17" ht="14.4" customHeight="1" x14ac:dyDescent="0.3">
      <c r="A13" s="726" t="s">
        <v>7580</v>
      </c>
      <c r="B13" s="727" t="s">
        <v>7581</v>
      </c>
      <c r="C13" s="727" t="s">
        <v>5998</v>
      </c>
      <c r="D13" s="727" t="s">
        <v>7587</v>
      </c>
      <c r="E13" s="727" t="s">
        <v>7588</v>
      </c>
      <c r="F13" s="731"/>
      <c r="G13" s="731"/>
      <c r="H13" s="731"/>
      <c r="I13" s="731"/>
      <c r="J13" s="731">
        <v>667</v>
      </c>
      <c r="K13" s="731">
        <v>2281.14</v>
      </c>
      <c r="L13" s="731">
        <v>1</v>
      </c>
      <c r="M13" s="731">
        <v>3.42</v>
      </c>
      <c r="N13" s="731"/>
      <c r="O13" s="731"/>
      <c r="P13" s="745"/>
      <c r="Q13" s="732"/>
    </row>
    <row r="14" spans="1:17" ht="14.4" customHeight="1" x14ac:dyDescent="0.3">
      <c r="A14" s="726" t="s">
        <v>7580</v>
      </c>
      <c r="B14" s="727" t="s">
        <v>7581</v>
      </c>
      <c r="C14" s="727" t="s">
        <v>5998</v>
      </c>
      <c r="D14" s="727" t="s">
        <v>7589</v>
      </c>
      <c r="E14" s="727" t="s">
        <v>7590</v>
      </c>
      <c r="F14" s="731">
        <v>833</v>
      </c>
      <c r="G14" s="731">
        <v>27947.15</v>
      </c>
      <c r="H14" s="731">
        <v>3.602667147930672</v>
      </c>
      <c r="I14" s="731">
        <v>33.550000000000004</v>
      </c>
      <c r="J14" s="731">
        <v>235</v>
      </c>
      <c r="K14" s="731">
        <v>7757.35</v>
      </c>
      <c r="L14" s="731">
        <v>1</v>
      </c>
      <c r="M14" s="731">
        <v>33.01</v>
      </c>
      <c r="N14" s="731"/>
      <c r="O14" s="731"/>
      <c r="P14" s="745"/>
      <c r="Q14" s="732"/>
    </row>
    <row r="15" spans="1:17" ht="14.4" customHeight="1" x14ac:dyDescent="0.3">
      <c r="A15" s="726" t="s">
        <v>7580</v>
      </c>
      <c r="B15" s="727" t="s">
        <v>7581</v>
      </c>
      <c r="C15" s="727" t="s">
        <v>5764</v>
      </c>
      <c r="D15" s="727" t="s">
        <v>7591</v>
      </c>
      <c r="E15" s="727" t="s">
        <v>7592</v>
      </c>
      <c r="F15" s="731">
        <v>2</v>
      </c>
      <c r="G15" s="731">
        <v>1768.64</v>
      </c>
      <c r="H15" s="731"/>
      <c r="I15" s="731">
        <v>884.32</v>
      </c>
      <c r="J15" s="731"/>
      <c r="K15" s="731"/>
      <c r="L15" s="731"/>
      <c r="M15" s="731"/>
      <c r="N15" s="731"/>
      <c r="O15" s="731"/>
      <c r="P15" s="745"/>
      <c r="Q15" s="732"/>
    </row>
    <row r="16" spans="1:17" ht="14.4" customHeight="1" x14ac:dyDescent="0.3">
      <c r="A16" s="726" t="s">
        <v>7580</v>
      </c>
      <c r="B16" s="727" t="s">
        <v>7581</v>
      </c>
      <c r="C16" s="727" t="s">
        <v>5587</v>
      </c>
      <c r="D16" s="727" t="s">
        <v>7593</v>
      </c>
      <c r="E16" s="727" t="s">
        <v>7594</v>
      </c>
      <c r="F16" s="731"/>
      <c r="G16" s="731"/>
      <c r="H16" s="731"/>
      <c r="I16" s="731"/>
      <c r="J16" s="731">
        <v>1</v>
      </c>
      <c r="K16" s="731">
        <v>1213</v>
      </c>
      <c r="L16" s="731">
        <v>1</v>
      </c>
      <c r="M16" s="731">
        <v>1213</v>
      </c>
      <c r="N16" s="731"/>
      <c r="O16" s="731"/>
      <c r="P16" s="745"/>
      <c r="Q16" s="732"/>
    </row>
    <row r="17" spans="1:17" ht="14.4" customHeight="1" x14ac:dyDescent="0.3">
      <c r="A17" s="726" t="s">
        <v>7580</v>
      </c>
      <c r="B17" s="727" t="s">
        <v>7581</v>
      </c>
      <c r="C17" s="727" t="s">
        <v>5587</v>
      </c>
      <c r="D17" s="727" t="s">
        <v>7595</v>
      </c>
      <c r="E17" s="727" t="s">
        <v>7596</v>
      </c>
      <c r="F17" s="731"/>
      <c r="G17" s="731"/>
      <c r="H17" s="731"/>
      <c r="I17" s="731"/>
      <c r="J17" s="731"/>
      <c r="K17" s="731"/>
      <c r="L17" s="731"/>
      <c r="M17" s="731"/>
      <c r="N17" s="731">
        <v>1</v>
      </c>
      <c r="O17" s="731">
        <v>2638</v>
      </c>
      <c r="P17" s="745"/>
      <c r="Q17" s="732">
        <v>2638</v>
      </c>
    </row>
    <row r="18" spans="1:17" ht="14.4" customHeight="1" x14ac:dyDescent="0.3">
      <c r="A18" s="726" t="s">
        <v>7580</v>
      </c>
      <c r="B18" s="727" t="s">
        <v>7581</v>
      </c>
      <c r="C18" s="727" t="s">
        <v>5587</v>
      </c>
      <c r="D18" s="727" t="s">
        <v>7597</v>
      </c>
      <c r="E18" s="727" t="s">
        <v>7598</v>
      </c>
      <c r="F18" s="731">
        <v>1</v>
      </c>
      <c r="G18" s="731">
        <v>1762</v>
      </c>
      <c r="H18" s="731">
        <v>0.48273972602739729</v>
      </c>
      <c r="I18" s="731">
        <v>1762</v>
      </c>
      <c r="J18" s="731">
        <v>2</v>
      </c>
      <c r="K18" s="731">
        <v>3650</v>
      </c>
      <c r="L18" s="731">
        <v>1</v>
      </c>
      <c r="M18" s="731">
        <v>1825</v>
      </c>
      <c r="N18" s="731">
        <v>2</v>
      </c>
      <c r="O18" s="731">
        <v>3650</v>
      </c>
      <c r="P18" s="745">
        <v>1</v>
      </c>
      <c r="Q18" s="732">
        <v>1825</v>
      </c>
    </row>
    <row r="19" spans="1:17" ht="14.4" customHeight="1" x14ac:dyDescent="0.3">
      <c r="A19" s="726" t="s">
        <v>7580</v>
      </c>
      <c r="B19" s="727" t="s">
        <v>7581</v>
      </c>
      <c r="C19" s="727" t="s">
        <v>5587</v>
      </c>
      <c r="D19" s="727" t="s">
        <v>7599</v>
      </c>
      <c r="E19" s="727" t="s">
        <v>7600</v>
      </c>
      <c r="F19" s="731"/>
      <c r="G19" s="731"/>
      <c r="H19" s="731"/>
      <c r="I19" s="731"/>
      <c r="J19" s="731"/>
      <c r="K19" s="731"/>
      <c r="L19" s="731"/>
      <c r="M19" s="731"/>
      <c r="N19" s="731">
        <v>1</v>
      </c>
      <c r="O19" s="731">
        <v>429</v>
      </c>
      <c r="P19" s="745"/>
      <c r="Q19" s="732">
        <v>429</v>
      </c>
    </row>
    <row r="20" spans="1:17" ht="14.4" customHeight="1" x14ac:dyDescent="0.3">
      <c r="A20" s="726" t="s">
        <v>7580</v>
      </c>
      <c r="B20" s="727" t="s">
        <v>7581</v>
      </c>
      <c r="C20" s="727" t="s">
        <v>5587</v>
      </c>
      <c r="D20" s="727" t="s">
        <v>7601</v>
      </c>
      <c r="E20" s="727" t="s">
        <v>7602</v>
      </c>
      <c r="F20" s="731">
        <v>2</v>
      </c>
      <c r="G20" s="731">
        <v>28680</v>
      </c>
      <c r="H20" s="731">
        <v>1.9771129187922238</v>
      </c>
      <c r="I20" s="731">
        <v>14340</v>
      </c>
      <c r="J20" s="731">
        <v>1</v>
      </c>
      <c r="K20" s="731">
        <v>14506</v>
      </c>
      <c r="L20" s="731">
        <v>1</v>
      </c>
      <c r="M20" s="731">
        <v>14506</v>
      </c>
      <c r="N20" s="731"/>
      <c r="O20" s="731"/>
      <c r="P20" s="745"/>
      <c r="Q20" s="732"/>
    </row>
    <row r="21" spans="1:17" ht="14.4" customHeight="1" x14ac:dyDescent="0.3">
      <c r="A21" s="726" t="s">
        <v>7580</v>
      </c>
      <c r="B21" s="727" t="s">
        <v>7581</v>
      </c>
      <c r="C21" s="727" t="s">
        <v>5587</v>
      </c>
      <c r="D21" s="727" t="s">
        <v>7603</v>
      </c>
      <c r="E21" s="727" t="s">
        <v>7604</v>
      </c>
      <c r="F21" s="731"/>
      <c r="G21" s="731"/>
      <c r="H21" s="731"/>
      <c r="I21" s="731"/>
      <c r="J21" s="731">
        <v>1</v>
      </c>
      <c r="K21" s="731">
        <v>1342</v>
      </c>
      <c r="L21" s="731">
        <v>1</v>
      </c>
      <c r="M21" s="731">
        <v>1342</v>
      </c>
      <c r="N21" s="731"/>
      <c r="O21" s="731"/>
      <c r="P21" s="745"/>
      <c r="Q21" s="732"/>
    </row>
    <row r="22" spans="1:17" ht="14.4" customHeight="1" x14ac:dyDescent="0.3">
      <c r="A22" s="726" t="s">
        <v>7580</v>
      </c>
      <c r="B22" s="727" t="s">
        <v>7581</v>
      </c>
      <c r="C22" s="727" t="s">
        <v>5587</v>
      </c>
      <c r="D22" s="727" t="s">
        <v>7605</v>
      </c>
      <c r="E22" s="727" t="s">
        <v>7606</v>
      </c>
      <c r="F22" s="731">
        <v>1</v>
      </c>
      <c r="G22" s="731">
        <v>2258</v>
      </c>
      <c r="H22" s="731">
        <v>0.9695148132245599</v>
      </c>
      <c r="I22" s="731">
        <v>2258</v>
      </c>
      <c r="J22" s="731">
        <v>1</v>
      </c>
      <c r="K22" s="731">
        <v>2329</v>
      </c>
      <c r="L22" s="731">
        <v>1</v>
      </c>
      <c r="M22" s="731">
        <v>2329</v>
      </c>
      <c r="N22" s="731"/>
      <c r="O22" s="731"/>
      <c r="P22" s="745"/>
      <c r="Q22" s="732"/>
    </row>
    <row r="23" spans="1:17" ht="14.4" customHeight="1" x14ac:dyDescent="0.3">
      <c r="A23" s="726" t="s">
        <v>7580</v>
      </c>
      <c r="B23" s="727" t="s">
        <v>7581</v>
      </c>
      <c r="C23" s="727" t="s">
        <v>5587</v>
      </c>
      <c r="D23" s="727" t="s">
        <v>7607</v>
      </c>
      <c r="E23" s="727" t="s">
        <v>7608</v>
      </c>
      <c r="F23" s="731"/>
      <c r="G23" s="731"/>
      <c r="H23" s="731"/>
      <c r="I23" s="731"/>
      <c r="J23" s="731">
        <v>1</v>
      </c>
      <c r="K23" s="731">
        <v>718</v>
      </c>
      <c r="L23" s="731">
        <v>1</v>
      </c>
      <c r="M23" s="731">
        <v>718</v>
      </c>
      <c r="N23" s="731">
        <v>1</v>
      </c>
      <c r="O23" s="731">
        <v>719</v>
      </c>
      <c r="P23" s="745">
        <v>1.0013927576601671</v>
      </c>
      <c r="Q23" s="732">
        <v>719</v>
      </c>
    </row>
    <row r="24" spans="1:17" ht="14.4" customHeight="1" x14ac:dyDescent="0.3">
      <c r="A24" s="726" t="s">
        <v>7240</v>
      </c>
      <c r="B24" s="727" t="s">
        <v>7609</v>
      </c>
      <c r="C24" s="727" t="s">
        <v>5587</v>
      </c>
      <c r="D24" s="727" t="s">
        <v>7610</v>
      </c>
      <c r="E24" s="727" t="s">
        <v>7611</v>
      </c>
      <c r="F24" s="731"/>
      <c r="G24" s="731"/>
      <c r="H24" s="731"/>
      <c r="I24" s="731"/>
      <c r="J24" s="731"/>
      <c r="K24" s="731"/>
      <c r="L24" s="731"/>
      <c r="M24" s="731"/>
      <c r="N24" s="731">
        <v>1</v>
      </c>
      <c r="O24" s="731">
        <v>49</v>
      </c>
      <c r="P24" s="745"/>
      <c r="Q24" s="732">
        <v>49</v>
      </c>
    </row>
    <row r="25" spans="1:17" ht="14.4" customHeight="1" x14ac:dyDescent="0.3">
      <c r="A25" s="726" t="s">
        <v>7240</v>
      </c>
      <c r="B25" s="727" t="s">
        <v>7612</v>
      </c>
      <c r="C25" s="727" t="s">
        <v>5587</v>
      </c>
      <c r="D25" s="727" t="s">
        <v>7613</v>
      </c>
      <c r="E25" s="727" t="s">
        <v>7614</v>
      </c>
      <c r="F25" s="731"/>
      <c r="G25" s="731"/>
      <c r="H25" s="731"/>
      <c r="I25" s="731"/>
      <c r="J25" s="731"/>
      <c r="K25" s="731"/>
      <c r="L25" s="731"/>
      <c r="M25" s="731"/>
      <c r="N25" s="731">
        <v>1</v>
      </c>
      <c r="O25" s="731">
        <v>315</v>
      </c>
      <c r="P25" s="745"/>
      <c r="Q25" s="732">
        <v>315</v>
      </c>
    </row>
    <row r="26" spans="1:17" ht="14.4" customHeight="1" x14ac:dyDescent="0.3">
      <c r="A26" s="726" t="s">
        <v>7240</v>
      </c>
      <c r="B26" s="727" t="s">
        <v>7612</v>
      </c>
      <c r="C26" s="727" t="s">
        <v>5587</v>
      </c>
      <c r="D26" s="727" t="s">
        <v>7615</v>
      </c>
      <c r="E26" s="727" t="s">
        <v>7616</v>
      </c>
      <c r="F26" s="731">
        <v>2</v>
      </c>
      <c r="G26" s="731">
        <v>2536</v>
      </c>
      <c r="H26" s="731"/>
      <c r="I26" s="731">
        <v>1268</v>
      </c>
      <c r="J26" s="731"/>
      <c r="K26" s="731"/>
      <c r="L26" s="731"/>
      <c r="M26" s="731"/>
      <c r="N26" s="731">
        <v>2</v>
      </c>
      <c r="O26" s="731">
        <v>2570</v>
      </c>
      <c r="P26" s="745"/>
      <c r="Q26" s="732">
        <v>1285</v>
      </c>
    </row>
    <row r="27" spans="1:17" ht="14.4" customHeight="1" x14ac:dyDescent="0.3">
      <c r="A27" s="726" t="s">
        <v>7240</v>
      </c>
      <c r="B27" s="727" t="s">
        <v>7612</v>
      </c>
      <c r="C27" s="727" t="s">
        <v>5587</v>
      </c>
      <c r="D27" s="727" t="s">
        <v>7617</v>
      </c>
      <c r="E27" s="727" t="s">
        <v>7618</v>
      </c>
      <c r="F27" s="731"/>
      <c r="G27" s="731"/>
      <c r="H27" s="731"/>
      <c r="I27" s="731"/>
      <c r="J27" s="731"/>
      <c r="K27" s="731"/>
      <c r="L27" s="731"/>
      <c r="M27" s="731"/>
      <c r="N27" s="731">
        <v>5</v>
      </c>
      <c r="O27" s="731">
        <v>48810</v>
      </c>
      <c r="P27" s="745"/>
      <c r="Q27" s="732">
        <v>9762</v>
      </c>
    </row>
    <row r="28" spans="1:17" ht="14.4" customHeight="1" x14ac:dyDescent="0.3">
      <c r="A28" s="726" t="s">
        <v>7240</v>
      </c>
      <c r="B28" s="727" t="s">
        <v>7612</v>
      </c>
      <c r="C28" s="727" t="s">
        <v>5587</v>
      </c>
      <c r="D28" s="727" t="s">
        <v>7619</v>
      </c>
      <c r="E28" s="727" t="s">
        <v>7620</v>
      </c>
      <c r="F28" s="731"/>
      <c r="G28" s="731"/>
      <c r="H28" s="731"/>
      <c r="I28" s="731"/>
      <c r="J28" s="731"/>
      <c r="K28" s="731"/>
      <c r="L28" s="731"/>
      <c r="M28" s="731"/>
      <c r="N28" s="731">
        <v>1</v>
      </c>
      <c r="O28" s="731">
        <v>10381</v>
      </c>
      <c r="P28" s="745"/>
      <c r="Q28" s="732">
        <v>10381</v>
      </c>
    </row>
    <row r="29" spans="1:17" ht="14.4" customHeight="1" x14ac:dyDescent="0.3">
      <c r="A29" s="726" t="s">
        <v>7240</v>
      </c>
      <c r="B29" s="727" t="s">
        <v>7612</v>
      </c>
      <c r="C29" s="727" t="s">
        <v>5587</v>
      </c>
      <c r="D29" s="727" t="s">
        <v>7621</v>
      </c>
      <c r="E29" s="727" t="s">
        <v>7622</v>
      </c>
      <c r="F29" s="731">
        <v>12</v>
      </c>
      <c r="G29" s="731">
        <v>12096</v>
      </c>
      <c r="H29" s="731"/>
      <c r="I29" s="731">
        <v>1008</v>
      </c>
      <c r="J29" s="731"/>
      <c r="K29" s="731"/>
      <c r="L29" s="731"/>
      <c r="M29" s="731"/>
      <c r="N29" s="731"/>
      <c r="O29" s="731"/>
      <c r="P29" s="745"/>
      <c r="Q29" s="732"/>
    </row>
    <row r="30" spans="1:17" ht="14.4" customHeight="1" x14ac:dyDescent="0.3">
      <c r="A30" s="726" t="s">
        <v>7240</v>
      </c>
      <c r="B30" s="727" t="s">
        <v>7612</v>
      </c>
      <c r="C30" s="727" t="s">
        <v>5587</v>
      </c>
      <c r="D30" s="727" t="s">
        <v>7623</v>
      </c>
      <c r="E30" s="727" t="s">
        <v>7624</v>
      </c>
      <c r="F30" s="731">
        <v>8</v>
      </c>
      <c r="G30" s="731">
        <v>18112</v>
      </c>
      <c r="H30" s="731"/>
      <c r="I30" s="731">
        <v>2264</v>
      </c>
      <c r="J30" s="731"/>
      <c r="K30" s="731"/>
      <c r="L30" s="731"/>
      <c r="M30" s="731"/>
      <c r="N30" s="731"/>
      <c r="O30" s="731"/>
      <c r="P30" s="745"/>
      <c r="Q30" s="732"/>
    </row>
    <row r="31" spans="1:17" ht="14.4" customHeight="1" x14ac:dyDescent="0.3">
      <c r="A31" s="726" t="s">
        <v>7240</v>
      </c>
      <c r="B31" s="727" t="s">
        <v>7612</v>
      </c>
      <c r="C31" s="727" t="s">
        <v>5587</v>
      </c>
      <c r="D31" s="727" t="s">
        <v>7625</v>
      </c>
      <c r="E31" s="727" t="s">
        <v>7626</v>
      </c>
      <c r="F31" s="731">
        <v>2</v>
      </c>
      <c r="G31" s="731">
        <v>742</v>
      </c>
      <c r="H31" s="731"/>
      <c r="I31" s="731">
        <v>371</v>
      </c>
      <c r="J31" s="731"/>
      <c r="K31" s="731"/>
      <c r="L31" s="731"/>
      <c r="M31" s="731"/>
      <c r="N31" s="731"/>
      <c r="O31" s="731"/>
      <c r="P31" s="745"/>
      <c r="Q31" s="732"/>
    </row>
    <row r="32" spans="1:17" ht="14.4" customHeight="1" x14ac:dyDescent="0.3">
      <c r="A32" s="726" t="s">
        <v>7240</v>
      </c>
      <c r="B32" s="727" t="s">
        <v>7627</v>
      </c>
      <c r="C32" s="727" t="s">
        <v>5587</v>
      </c>
      <c r="D32" s="727" t="s">
        <v>7628</v>
      </c>
      <c r="E32" s="727" t="s">
        <v>7629</v>
      </c>
      <c r="F32" s="731"/>
      <c r="G32" s="731"/>
      <c r="H32" s="731"/>
      <c r="I32" s="731"/>
      <c r="J32" s="731"/>
      <c r="K32" s="731"/>
      <c r="L32" s="731"/>
      <c r="M32" s="731"/>
      <c r="N32" s="731">
        <v>1</v>
      </c>
      <c r="O32" s="731">
        <v>221</v>
      </c>
      <c r="P32" s="745"/>
      <c r="Q32" s="732">
        <v>221</v>
      </c>
    </row>
    <row r="33" spans="1:17" ht="14.4" customHeight="1" x14ac:dyDescent="0.3">
      <c r="A33" s="726" t="s">
        <v>7240</v>
      </c>
      <c r="B33" s="727" t="s">
        <v>7627</v>
      </c>
      <c r="C33" s="727" t="s">
        <v>5587</v>
      </c>
      <c r="D33" s="727" t="s">
        <v>7630</v>
      </c>
      <c r="E33" s="727" t="s">
        <v>7631</v>
      </c>
      <c r="F33" s="731"/>
      <c r="G33" s="731"/>
      <c r="H33" s="731"/>
      <c r="I33" s="731"/>
      <c r="J33" s="731"/>
      <c r="K33" s="731"/>
      <c r="L33" s="731"/>
      <c r="M33" s="731"/>
      <c r="N33" s="731">
        <v>2</v>
      </c>
      <c r="O33" s="731">
        <v>1016</v>
      </c>
      <c r="P33" s="745"/>
      <c r="Q33" s="732">
        <v>508</v>
      </c>
    </row>
    <row r="34" spans="1:17" ht="14.4" customHeight="1" x14ac:dyDescent="0.3">
      <c r="A34" s="726" t="s">
        <v>7240</v>
      </c>
      <c r="B34" s="727" t="s">
        <v>7627</v>
      </c>
      <c r="C34" s="727" t="s">
        <v>5587</v>
      </c>
      <c r="D34" s="727" t="s">
        <v>7632</v>
      </c>
      <c r="E34" s="727" t="s">
        <v>7633</v>
      </c>
      <c r="F34" s="731">
        <v>27</v>
      </c>
      <c r="G34" s="731">
        <v>9477</v>
      </c>
      <c r="H34" s="731">
        <v>0.62258573117855731</v>
      </c>
      <c r="I34" s="731">
        <v>351</v>
      </c>
      <c r="J34" s="731">
        <v>43</v>
      </c>
      <c r="K34" s="731">
        <v>15222</v>
      </c>
      <c r="L34" s="731">
        <v>1</v>
      </c>
      <c r="M34" s="731">
        <v>354</v>
      </c>
      <c r="N34" s="731">
        <v>52</v>
      </c>
      <c r="O34" s="731">
        <v>18408</v>
      </c>
      <c r="P34" s="745">
        <v>1.2093023255813953</v>
      </c>
      <c r="Q34" s="732">
        <v>354</v>
      </c>
    </row>
    <row r="35" spans="1:17" ht="14.4" customHeight="1" x14ac:dyDescent="0.3">
      <c r="A35" s="726" t="s">
        <v>7240</v>
      </c>
      <c r="B35" s="727" t="s">
        <v>7627</v>
      </c>
      <c r="C35" s="727" t="s">
        <v>5587</v>
      </c>
      <c r="D35" s="727" t="s">
        <v>7634</v>
      </c>
      <c r="E35" s="727" t="s">
        <v>7635</v>
      </c>
      <c r="F35" s="731">
        <v>759</v>
      </c>
      <c r="G35" s="731">
        <v>49335</v>
      </c>
      <c r="H35" s="731">
        <v>1.1896551724137931</v>
      </c>
      <c r="I35" s="731">
        <v>65</v>
      </c>
      <c r="J35" s="731">
        <v>638</v>
      </c>
      <c r="K35" s="731">
        <v>41470</v>
      </c>
      <c r="L35" s="731">
        <v>1</v>
      </c>
      <c r="M35" s="731">
        <v>65</v>
      </c>
      <c r="N35" s="731">
        <v>820</v>
      </c>
      <c r="O35" s="731">
        <v>53300</v>
      </c>
      <c r="P35" s="745">
        <v>1.2852664576802508</v>
      </c>
      <c r="Q35" s="732">
        <v>65</v>
      </c>
    </row>
    <row r="36" spans="1:17" ht="14.4" customHeight="1" x14ac:dyDescent="0.3">
      <c r="A36" s="726" t="s">
        <v>7240</v>
      </c>
      <c r="B36" s="727" t="s">
        <v>7627</v>
      </c>
      <c r="C36" s="727" t="s">
        <v>5587</v>
      </c>
      <c r="D36" s="727" t="s">
        <v>7636</v>
      </c>
      <c r="E36" s="727" t="s">
        <v>7637</v>
      </c>
      <c r="F36" s="731"/>
      <c r="G36" s="731"/>
      <c r="H36" s="731"/>
      <c r="I36" s="731"/>
      <c r="J36" s="731"/>
      <c r="K36" s="731"/>
      <c r="L36" s="731"/>
      <c r="M36" s="731"/>
      <c r="N36" s="731">
        <v>5</v>
      </c>
      <c r="O36" s="731">
        <v>2960</v>
      </c>
      <c r="P36" s="745"/>
      <c r="Q36" s="732">
        <v>592</v>
      </c>
    </row>
    <row r="37" spans="1:17" ht="14.4" customHeight="1" x14ac:dyDescent="0.3">
      <c r="A37" s="726" t="s">
        <v>7240</v>
      </c>
      <c r="B37" s="727" t="s">
        <v>7627</v>
      </c>
      <c r="C37" s="727" t="s">
        <v>5587</v>
      </c>
      <c r="D37" s="727" t="s">
        <v>7638</v>
      </c>
      <c r="E37" s="727" t="s">
        <v>7639</v>
      </c>
      <c r="F37" s="731">
        <v>1</v>
      </c>
      <c r="G37" s="731">
        <v>150</v>
      </c>
      <c r="H37" s="731"/>
      <c r="I37" s="731">
        <v>150</v>
      </c>
      <c r="J37" s="731"/>
      <c r="K37" s="731"/>
      <c r="L37" s="731"/>
      <c r="M37" s="731"/>
      <c r="N37" s="731"/>
      <c r="O37" s="731"/>
      <c r="P37" s="745"/>
      <c r="Q37" s="732"/>
    </row>
    <row r="38" spans="1:17" ht="14.4" customHeight="1" x14ac:dyDescent="0.3">
      <c r="A38" s="726" t="s">
        <v>7240</v>
      </c>
      <c r="B38" s="727" t="s">
        <v>7627</v>
      </c>
      <c r="C38" s="727" t="s">
        <v>5587</v>
      </c>
      <c r="D38" s="727" t="s">
        <v>7640</v>
      </c>
      <c r="E38" s="727" t="s">
        <v>7641</v>
      </c>
      <c r="F38" s="731">
        <v>7</v>
      </c>
      <c r="G38" s="731">
        <v>168</v>
      </c>
      <c r="H38" s="731">
        <v>1</v>
      </c>
      <c r="I38" s="731">
        <v>24</v>
      </c>
      <c r="J38" s="731">
        <v>7</v>
      </c>
      <c r="K38" s="731">
        <v>168</v>
      </c>
      <c r="L38" s="731">
        <v>1</v>
      </c>
      <c r="M38" s="731">
        <v>24</v>
      </c>
      <c r="N38" s="731">
        <v>1</v>
      </c>
      <c r="O38" s="731">
        <v>24</v>
      </c>
      <c r="P38" s="745">
        <v>0.14285714285714285</v>
      </c>
      <c r="Q38" s="732">
        <v>24</v>
      </c>
    </row>
    <row r="39" spans="1:17" ht="14.4" customHeight="1" x14ac:dyDescent="0.3">
      <c r="A39" s="726" t="s">
        <v>7240</v>
      </c>
      <c r="B39" s="727" t="s">
        <v>7627</v>
      </c>
      <c r="C39" s="727" t="s">
        <v>5587</v>
      </c>
      <c r="D39" s="727" t="s">
        <v>7642</v>
      </c>
      <c r="E39" s="727" t="s">
        <v>7643</v>
      </c>
      <c r="F39" s="731">
        <v>7</v>
      </c>
      <c r="G39" s="731">
        <v>378</v>
      </c>
      <c r="H39" s="731">
        <v>9.8181818181818176E-2</v>
      </c>
      <c r="I39" s="731">
        <v>54</v>
      </c>
      <c r="J39" s="731">
        <v>70</v>
      </c>
      <c r="K39" s="731">
        <v>3850</v>
      </c>
      <c r="L39" s="731">
        <v>1</v>
      </c>
      <c r="M39" s="731">
        <v>55</v>
      </c>
      <c r="N39" s="731">
        <v>160</v>
      </c>
      <c r="O39" s="731">
        <v>8800</v>
      </c>
      <c r="P39" s="745">
        <v>2.2857142857142856</v>
      </c>
      <c r="Q39" s="732">
        <v>55</v>
      </c>
    </row>
    <row r="40" spans="1:17" ht="14.4" customHeight="1" x14ac:dyDescent="0.3">
      <c r="A40" s="726" t="s">
        <v>7240</v>
      </c>
      <c r="B40" s="727" t="s">
        <v>7627</v>
      </c>
      <c r="C40" s="727" t="s">
        <v>5587</v>
      </c>
      <c r="D40" s="727" t="s">
        <v>7644</v>
      </c>
      <c r="E40" s="727" t="s">
        <v>7645</v>
      </c>
      <c r="F40" s="731">
        <v>969</v>
      </c>
      <c r="G40" s="731">
        <v>74613</v>
      </c>
      <c r="H40" s="731">
        <v>1.0961538461538463</v>
      </c>
      <c r="I40" s="731">
        <v>77</v>
      </c>
      <c r="J40" s="731">
        <v>884</v>
      </c>
      <c r="K40" s="731">
        <v>68068</v>
      </c>
      <c r="L40" s="731">
        <v>1</v>
      </c>
      <c r="M40" s="731">
        <v>77</v>
      </c>
      <c r="N40" s="731">
        <v>1082</v>
      </c>
      <c r="O40" s="731">
        <v>83314</v>
      </c>
      <c r="P40" s="745">
        <v>1.2239819004524888</v>
      </c>
      <c r="Q40" s="732">
        <v>77</v>
      </c>
    </row>
    <row r="41" spans="1:17" ht="14.4" customHeight="1" x14ac:dyDescent="0.3">
      <c r="A41" s="726" t="s">
        <v>7240</v>
      </c>
      <c r="B41" s="727" t="s">
        <v>7627</v>
      </c>
      <c r="C41" s="727" t="s">
        <v>5587</v>
      </c>
      <c r="D41" s="727" t="s">
        <v>7646</v>
      </c>
      <c r="E41" s="727" t="s">
        <v>7647</v>
      </c>
      <c r="F41" s="731">
        <v>36</v>
      </c>
      <c r="G41" s="731">
        <v>828</v>
      </c>
      <c r="H41" s="731">
        <v>0.86250000000000004</v>
      </c>
      <c r="I41" s="731">
        <v>23</v>
      </c>
      <c r="J41" s="731">
        <v>40</v>
      </c>
      <c r="K41" s="731">
        <v>960</v>
      </c>
      <c r="L41" s="731">
        <v>1</v>
      </c>
      <c r="M41" s="731">
        <v>24</v>
      </c>
      <c r="N41" s="731">
        <v>32</v>
      </c>
      <c r="O41" s="731">
        <v>768</v>
      </c>
      <c r="P41" s="745">
        <v>0.8</v>
      </c>
      <c r="Q41" s="732">
        <v>24</v>
      </c>
    </row>
    <row r="42" spans="1:17" ht="14.4" customHeight="1" x14ac:dyDescent="0.3">
      <c r="A42" s="726" t="s">
        <v>7240</v>
      </c>
      <c r="B42" s="727" t="s">
        <v>7627</v>
      </c>
      <c r="C42" s="727" t="s">
        <v>5587</v>
      </c>
      <c r="D42" s="727" t="s">
        <v>7648</v>
      </c>
      <c r="E42" s="727" t="s">
        <v>7649</v>
      </c>
      <c r="F42" s="731">
        <v>9</v>
      </c>
      <c r="G42" s="731">
        <v>594</v>
      </c>
      <c r="H42" s="731">
        <v>1.5</v>
      </c>
      <c r="I42" s="731">
        <v>66</v>
      </c>
      <c r="J42" s="731">
        <v>6</v>
      </c>
      <c r="K42" s="731">
        <v>396</v>
      </c>
      <c r="L42" s="731">
        <v>1</v>
      </c>
      <c r="M42" s="731">
        <v>66</v>
      </c>
      <c r="N42" s="731">
        <v>3</v>
      </c>
      <c r="O42" s="731">
        <v>198</v>
      </c>
      <c r="P42" s="745">
        <v>0.5</v>
      </c>
      <c r="Q42" s="732">
        <v>66</v>
      </c>
    </row>
    <row r="43" spans="1:17" ht="14.4" customHeight="1" x14ac:dyDescent="0.3">
      <c r="A43" s="726" t="s">
        <v>7240</v>
      </c>
      <c r="B43" s="727" t="s">
        <v>7627</v>
      </c>
      <c r="C43" s="727" t="s">
        <v>5587</v>
      </c>
      <c r="D43" s="727" t="s">
        <v>7650</v>
      </c>
      <c r="E43" s="727" t="s">
        <v>7651</v>
      </c>
      <c r="F43" s="731"/>
      <c r="G43" s="731"/>
      <c r="H43" s="731"/>
      <c r="I43" s="731"/>
      <c r="J43" s="731"/>
      <c r="K43" s="731"/>
      <c r="L43" s="731"/>
      <c r="M43" s="731"/>
      <c r="N43" s="731">
        <v>34</v>
      </c>
      <c r="O43" s="731">
        <v>11900</v>
      </c>
      <c r="P43" s="745"/>
      <c r="Q43" s="732">
        <v>350</v>
      </c>
    </row>
    <row r="44" spans="1:17" ht="14.4" customHeight="1" x14ac:dyDescent="0.3">
      <c r="A44" s="726" t="s">
        <v>7240</v>
      </c>
      <c r="B44" s="727" t="s">
        <v>7627</v>
      </c>
      <c r="C44" s="727" t="s">
        <v>5587</v>
      </c>
      <c r="D44" s="727" t="s">
        <v>7652</v>
      </c>
      <c r="E44" s="727" t="s">
        <v>7653</v>
      </c>
      <c r="F44" s="731">
        <v>29</v>
      </c>
      <c r="G44" s="731">
        <v>696</v>
      </c>
      <c r="H44" s="731">
        <v>0.84363636363636363</v>
      </c>
      <c r="I44" s="731">
        <v>24</v>
      </c>
      <c r="J44" s="731">
        <v>33</v>
      </c>
      <c r="K44" s="731">
        <v>825</v>
      </c>
      <c r="L44" s="731">
        <v>1</v>
      </c>
      <c r="M44" s="731">
        <v>25</v>
      </c>
      <c r="N44" s="731">
        <v>29</v>
      </c>
      <c r="O44" s="731">
        <v>725</v>
      </c>
      <c r="P44" s="745">
        <v>0.87878787878787878</v>
      </c>
      <c r="Q44" s="732">
        <v>25</v>
      </c>
    </row>
    <row r="45" spans="1:17" ht="14.4" customHeight="1" x14ac:dyDescent="0.3">
      <c r="A45" s="726" t="s">
        <v>7240</v>
      </c>
      <c r="B45" s="727" t="s">
        <v>7627</v>
      </c>
      <c r="C45" s="727" t="s">
        <v>5587</v>
      </c>
      <c r="D45" s="727" t="s">
        <v>7654</v>
      </c>
      <c r="E45" s="727" t="s">
        <v>7655</v>
      </c>
      <c r="F45" s="731">
        <v>134</v>
      </c>
      <c r="G45" s="731">
        <v>24120</v>
      </c>
      <c r="H45" s="731">
        <v>0.97985050373740656</v>
      </c>
      <c r="I45" s="731">
        <v>180</v>
      </c>
      <c r="J45" s="731">
        <v>136</v>
      </c>
      <c r="K45" s="731">
        <v>24616</v>
      </c>
      <c r="L45" s="731">
        <v>1</v>
      </c>
      <c r="M45" s="731">
        <v>181</v>
      </c>
      <c r="N45" s="731">
        <v>153</v>
      </c>
      <c r="O45" s="731">
        <v>27693</v>
      </c>
      <c r="P45" s="745">
        <v>1.125</v>
      </c>
      <c r="Q45" s="732">
        <v>181</v>
      </c>
    </row>
    <row r="46" spans="1:17" ht="14.4" customHeight="1" x14ac:dyDescent="0.3">
      <c r="A46" s="726" t="s">
        <v>7240</v>
      </c>
      <c r="B46" s="727" t="s">
        <v>7627</v>
      </c>
      <c r="C46" s="727" t="s">
        <v>5587</v>
      </c>
      <c r="D46" s="727" t="s">
        <v>7656</v>
      </c>
      <c r="E46" s="727" t="s">
        <v>7657</v>
      </c>
      <c r="F46" s="731">
        <v>37</v>
      </c>
      <c r="G46" s="731">
        <v>9361</v>
      </c>
      <c r="H46" s="731">
        <v>1.1516978346456692</v>
      </c>
      <c r="I46" s="731">
        <v>253</v>
      </c>
      <c r="J46" s="731">
        <v>32</v>
      </c>
      <c r="K46" s="731">
        <v>8128</v>
      </c>
      <c r="L46" s="731">
        <v>1</v>
      </c>
      <c r="M46" s="731">
        <v>254</v>
      </c>
      <c r="N46" s="731">
        <v>36</v>
      </c>
      <c r="O46" s="731">
        <v>9144</v>
      </c>
      <c r="P46" s="745">
        <v>1.125</v>
      </c>
      <c r="Q46" s="732">
        <v>254</v>
      </c>
    </row>
    <row r="47" spans="1:17" ht="14.4" customHeight="1" x14ac:dyDescent="0.3">
      <c r="A47" s="726" t="s">
        <v>7240</v>
      </c>
      <c r="B47" s="727" t="s">
        <v>7627</v>
      </c>
      <c r="C47" s="727" t="s">
        <v>5587</v>
      </c>
      <c r="D47" s="727" t="s">
        <v>7658</v>
      </c>
      <c r="E47" s="727" t="s">
        <v>7659</v>
      </c>
      <c r="F47" s="731">
        <v>144</v>
      </c>
      <c r="G47" s="731">
        <v>31104</v>
      </c>
      <c r="H47" s="731">
        <v>0.99539170506912444</v>
      </c>
      <c r="I47" s="731">
        <v>216</v>
      </c>
      <c r="J47" s="731">
        <v>144</v>
      </c>
      <c r="K47" s="731">
        <v>31248</v>
      </c>
      <c r="L47" s="731">
        <v>1</v>
      </c>
      <c r="M47" s="731">
        <v>217</v>
      </c>
      <c r="N47" s="731">
        <v>158</v>
      </c>
      <c r="O47" s="731">
        <v>34286</v>
      </c>
      <c r="P47" s="745">
        <v>1.0972222222222223</v>
      </c>
      <c r="Q47" s="732">
        <v>217</v>
      </c>
    </row>
    <row r="48" spans="1:17" ht="14.4" customHeight="1" x14ac:dyDescent="0.3">
      <c r="A48" s="726" t="s">
        <v>7240</v>
      </c>
      <c r="B48" s="727" t="s">
        <v>7627</v>
      </c>
      <c r="C48" s="727" t="s">
        <v>5587</v>
      </c>
      <c r="D48" s="727" t="s">
        <v>7660</v>
      </c>
      <c r="E48" s="727" t="s">
        <v>7661</v>
      </c>
      <c r="F48" s="731">
        <v>1</v>
      </c>
      <c r="G48" s="731">
        <v>50</v>
      </c>
      <c r="H48" s="731"/>
      <c r="I48" s="731">
        <v>50</v>
      </c>
      <c r="J48" s="731"/>
      <c r="K48" s="731"/>
      <c r="L48" s="731"/>
      <c r="M48" s="731"/>
      <c r="N48" s="731">
        <v>2</v>
      </c>
      <c r="O48" s="731">
        <v>100</v>
      </c>
      <c r="P48" s="745"/>
      <c r="Q48" s="732">
        <v>50</v>
      </c>
    </row>
    <row r="49" spans="1:17" ht="14.4" customHeight="1" x14ac:dyDescent="0.3">
      <c r="A49" s="726" t="s">
        <v>7240</v>
      </c>
      <c r="B49" s="727" t="s">
        <v>7627</v>
      </c>
      <c r="C49" s="727" t="s">
        <v>5587</v>
      </c>
      <c r="D49" s="727" t="s">
        <v>7662</v>
      </c>
      <c r="E49" s="727" t="s">
        <v>7663</v>
      </c>
      <c r="F49" s="731"/>
      <c r="G49" s="731"/>
      <c r="H49" s="731"/>
      <c r="I49" s="731"/>
      <c r="J49" s="731"/>
      <c r="K49" s="731"/>
      <c r="L49" s="731"/>
      <c r="M49" s="731"/>
      <c r="N49" s="731">
        <v>1</v>
      </c>
      <c r="O49" s="731">
        <v>517</v>
      </c>
      <c r="P49" s="745"/>
      <c r="Q49" s="732">
        <v>517</v>
      </c>
    </row>
    <row r="50" spans="1:17" ht="14.4" customHeight="1" x14ac:dyDescent="0.3">
      <c r="A50" s="726" t="s">
        <v>7240</v>
      </c>
      <c r="B50" s="727" t="s">
        <v>7627</v>
      </c>
      <c r="C50" s="727" t="s">
        <v>5587</v>
      </c>
      <c r="D50" s="727" t="s">
        <v>7664</v>
      </c>
      <c r="E50" s="727" t="s">
        <v>7665</v>
      </c>
      <c r="F50" s="731">
        <v>1</v>
      </c>
      <c r="G50" s="731">
        <v>230</v>
      </c>
      <c r="H50" s="731"/>
      <c r="I50" s="731">
        <v>230</v>
      </c>
      <c r="J50" s="731"/>
      <c r="K50" s="731"/>
      <c r="L50" s="731"/>
      <c r="M50" s="731"/>
      <c r="N50" s="731"/>
      <c r="O50" s="731"/>
      <c r="P50" s="745"/>
      <c r="Q50" s="732"/>
    </row>
    <row r="51" spans="1:17" ht="14.4" customHeight="1" x14ac:dyDescent="0.3">
      <c r="A51" s="726" t="s">
        <v>7240</v>
      </c>
      <c r="B51" s="727" t="s">
        <v>7627</v>
      </c>
      <c r="C51" s="727" t="s">
        <v>5587</v>
      </c>
      <c r="D51" s="727" t="s">
        <v>7666</v>
      </c>
      <c r="E51" s="727" t="s">
        <v>7667</v>
      </c>
      <c r="F51" s="731"/>
      <c r="G51" s="731"/>
      <c r="H51" s="731"/>
      <c r="I51" s="731"/>
      <c r="J51" s="731">
        <v>8</v>
      </c>
      <c r="K51" s="731">
        <v>1952</v>
      </c>
      <c r="L51" s="731">
        <v>1</v>
      </c>
      <c r="M51" s="731">
        <v>244</v>
      </c>
      <c r="N51" s="731">
        <v>8</v>
      </c>
      <c r="O51" s="731">
        <v>1952</v>
      </c>
      <c r="P51" s="745">
        <v>1</v>
      </c>
      <c r="Q51" s="732">
        <v>244</v>
      </c>
    </row>
    <row r="52" spans="1:17" ht="14.4" customHeight="1" x14ac:dyDescent="0.3">
      <c r="A52" s="726" t="s">
        <v>7668</v>
      </c>
      <c r="B52" s="727" t="s">
        <v>7669</v>
      </c>
      <c r="C52" s="727" t="s">
        <v>5587</v>
      </c>
      <c r="D52" s="727" t="s">
        <v>7670</v>
      </c>
      <c r="E52" s="727" t="s">
        <v>7671</v>
      </c>
      <c r="F52" s="731">
        <v>791</v>
      </c>
      <c r="G52" s="731">
        <v>21357</v>
      </c>
      <c r="H52" s="731">
        <v>1.0076433121019108</v>
      </c>
      <c r="I52" s="731">
        <v>27</v>
      </c>
      <c r="J52" s="731">
        <v>785</v>
      </c>
      <c r="K52" s="731">
        <v>21195</v>
      </c>
      <c r="L52" s="731">
        <v>1</v>
      </c>
      <c r="M52" s="731">
        <v>27</v>
      </c>
      <c r="N52" s="731">
        <v>796</v>
      </c>
      <c r="O52" s="731">
        <v>21492</v>
      </c>
      <c r="P52" s="745">
        <v>1.0140127388535032</v>
      </c>
      <c r="Q52" s="732">
        <v>27</v>
      </c>
    </row>
    <row r="53" spans="1:17" ht="14.4" customHeight="1" x14ac:dyDescent="0.3">
      <c r="A53" s="726" t="s">
        <v>7668</v>
      </c>
      <c r="B53" s="727" t="s">
        <v>7669</v>
      </c>
      <c r="C53" s="727" t="s">
        <v>5587</v>
      </c>
      <c r="D53" s="727" t="s">
        <v>7672</v>
      </c>
      <c r="E53" s="727" t="s">
        <v>7673</v>
      </c>
      <c r="F53" s="731">
        <v>513</v>
      </c>
      <c r="G53" s="731">
        <v>27702</v>
      </c>
      <c r="H53" s="731">
        <v>0.90476190476190477</v>
      </c>
      <c r="I53" s="731">
        <v>54</v>
      </c>
      <c r="J53" s="731">
        <v>567</v>
      </c>
      <c r="K53" s="731">
        <v>30618</v>
      </c>
      <c r="L53" s="731">
        <v>1</v>
      </c>
      <c r="M53" s="731">
        <v>54</v>
      </c>
      <c r="N53" s="731">
        <v>514</v>
      </c>
      <c r="O53" s="731">
        <v>27756</v>
      </c>
      <c r="P53" s="745">
        <v>0.90652557319223981</v>
      </c>
      <c r="Q53" s="732">
        <v>54</v>
      </c>
    </row>
    <row r="54" spans="1:17" ht="14.4" customHeight="1" x14ac:dyDescent="0.3">
      <c r="A54" s="726" t="s">
        <v>7668</v>
      </c>
      <c r="B54" s="727" t="s">
        <v>7669</v>
      </c>
      <c r="C54" s="727" t="s">
        <v>5587</v>
      </c>
      <c r="D54" s="727" t="s">
        <v>7674</v>
      </c>
      <c r="E54" s="727" t="s">
        <v>7675</v>
      </c>
      <c r="F54" s="731">
        <v>704</v>
      </c>
      <c r="G54" s="731">
        <v>16896</v>
      </c>
      <c r="H54" s="731">
        <v>0.97913769123783034</v>
      </c>
      <c r="I54" s="731">
        <v>24</v>
      </c>
      <c r="J54" s="731">
        <v>719</v>
      </c>
      <c r="K54" s="731">
        <v>17256</v>
      </c>
      <c r="L54" s="731">
        <v>1</v>
      </c>
      <c r="M54" s="731">
        <v>24</v>
      </c>
      <c r="N54" s="731">
        <v>719</v>
      </c>
      <c r="O54" s="731">
        <v>17256</v>
      </c>
      <c r="P54" s="745">
        <v>1</v>
      </c>
      <c r="Q54" s="732">
        <v>24</v>
      </c>
    </row>
    <row r="55" spans="1:17" ht="14.4" customHeight="1" x14ac:dyDescent="0.3">
      <c r="A55" s="726" t="s">
        <v>7668</v>
      </c>
      <c r="B55" s="727" t="s">
        <v>7669</v>
      </c>
      <c r="C55" s="727" t="s">
        <v>5587</v>
      </c>
      <c r="D55" s="727" t="s">
        <v>7676</v>
      </c>
      <c r="E55" s="727" t="s">
        <v>7677</v>
      </c>
      <c r="F55" s="731">
        <v>847</v>
      </c>
      <c r="G55" s="731">
        <v>22869</v>
      </c>
      <c r="H55" s="731">
        <v>1.0254237288135593</v>
      </c>
      <c r="I55" s="731">
        <v>27</v>
      </c>
      <c r="J55" s="731">
        <v>826</v>
      </c>
      <c r="K55" s="731">
        <v>22302</v>
      </c>
      <c r="L55" s="731">
        <v>1</v>
      </c>
      <c r="M55" s="731">
        <v>27</v>
      </c>
      <c r="N55" s="731">
        <v>849</v>
      </c>
      <c r="O55" s="731">
        <v>22923</v>
      </c>
      <c r="P55" s="745">
        <v>1.0278450363196125</v>
      </c>
      <c r="Q55" s="732">
        <v>27</v>
      </c>
    </row>
    <row r="56" spans="1:17" ht="14.4" customHeight="1" x14ac:dyDescent="0.3">
      <c r="A56" s="726" t="s">
        <v>7668</v>
      </c>
      <c r="B56" s="727" t="s">
        <v>7669</v>
      </c>
      <c r="C56" s="727" t="s">
        <v>5587</v>
      </c>
      <c r="D56" s="727" t="s">
        <v>7678</v>
      </c>
      <c r="E56" s="727" t="s">
        <v>7679</v>
      </c>
      <c r="F56" s="731">
        <v>396</v>
      </c>
      <c r="G56" s="731">
        <v>10692</v>
      </c>
      <c r="H56" s="731">
        <v>1.1478260869565218</v>
      </c>
      <c r="I56" s="731">
        <v>27</v>
      </c>
      <c r="J56" s="731">
        <v>345</v>
      </c>
      <c r="K56" s="731">
        <v>9315</v>
      </c>
      <c r="L56" s="731">
        <v>1</v>
      </c>
      <c r="M56" s="731">
        <v>27</v>
      </c>
      <c r="N56" s="731">
        <v>338</v>
      </c>
      <c r="O56" s="731">
        <v>9126</v>
      </c>
      <c r="P56" s="745">
        <v>0.97971014492753628</v>
      </c>
      <c r="Q56" s="732">
        <v>27</v>
      </c>
    </row>
    <row r="57" spans="1:17" ht="14.4" customHeight="1" x14ac:dyDescent="0.3">
      <c r="A57" s="726" t="s">
        <v>7668</v>
      </c>
      <c r="B57" s="727" t="s">
        <v>7669</v>
      </c>
      <c r="C57" s="727" t="s">
        <v>5587</v>
      </c>
      <c r="D57" s="727" t="s">
        <v>7680</v>
      </c>
      <c r="E57" s="727" t="s">
        <v>7681</v>
      </c>
      <c r="F57" s="731">
        <v>1611</v>
      </c>
      <c r="G57" s="731">
        <v>35442</v>
      </c>
      <c r="H57" s="731">
        <v>1.0481457384515289</v>
      </c>
      <c r="I57" s="731">
        <v>22</v>
      </c>
      <c r="J57" s="731">
        <v>1537</v>
      </c>
      <c r="K57" s="731">
        <v>33814</v>
      </c>
      <c r="L57" s="731">
        <v>1</v>
      </c>
      <c r="M57" s="731">
        <v>22</v>
      </c>
      <c r="N57" s="731">
        <v>1850</v>
      </c>
      <c r="O57" s="731">
        <v>40700</v>
      </c>
      <c r="P57" s="745">
        <v>1.2036434612882239</v>
      </c>
      <c r="Q57" s="732">
        <v>22</v>
      </c>
    </row>
    <row r="58" spans="1:17" ht="14.4" customHeight="1" x14ac:dyDescent="0.3">
      <c r="A58" s="726" t="s">
        <v>7668</v>
      </c>
      <c r="B58" s="727" t="s">
        <v>7669</v>
      </c>
      <c r="C58" s="727" t="s">
        <v>5587</v>
      </c>
      <c r="D58" s="727" t="s">
        <v>7682</v>
      </c>
      <c r="E58" s="727" t="s">
        <v>7683</v>
      </c>
      <c r="F58" s="731">
        <v>6</v>
      </c>
      <c r="G58" s="731">
        <v>408</v>
      </c>
      <c r="H58" s="731">
        <v>0.35294117647058826</v>
      </c>
      <c r="I58" s="731">
        <v>68</v>
      </c>
      <c r="J58" s="731">
        <v>17</v>
      </c>
      <c r="K58" s="731">
        <v>1156</v>
      </c>
      <c r="L58" s="731">
        <v>1</v>
      </c>
      <c r="M58" s="731">
        <v>68</v>
      </c>
      <c r="N58" s="731">
        <v>4</v>
      </c>
      <c r="O58" s="731">
        <v>272</v>
      </c>
      <c r="P58" s="745">
        <v>0.23529411764705882</v>
      </c>
      <c r="Q58" s="732">
        <v>68</v>
      </c>
    </row>
    <row r="59" spans="1:17" ht="14.4" customHeight="1" x14ac:dyDescent="0.3">
      <c r="A59" s="726" t="s">
        <v>7668</v>
      </c>
      <c r="B59" s="727" t="s">
        <v>7669</v>
      </c>
      <c r="C59" s="727" t="s">
        <v>5587</v>
      </c>
      <c r="D59" s="727" t="s">
        <v>7684</v>
      </c>
      <c r="E59" s="727" t="s">
        <v>7685</v>
      </c>
      <c r="F59" s="731">
        <v>5</v>
      </c>
      <c r="G59" s="731">
        <v>310</v>
      </c>
      <c r="H59" s="731"/>
      <c r="I59" s="731">
        <v>62</v>
      </c>
      <c r="J59" s="731"/>
      <c r="K59" s="731"/>
      <c r="L59" s="731"/>
      <c r="M59" s="731"/>
      <c r="N59" s="731"/>
      <c r="O59" s="731"/>
      <c r="P59" s="745"/>
      <c r="Q59" s="732"/>
    </row>
    <row r="60" spans="1:17" ht="14.4" customHeight="1" x14ac:dyDescent="0.3">
      <c r="A60" s="726" t="s">
        <v>7668</v>
      </c>
      <c r="B60" s="727" t="s">
        <v>7669</v>
      </c>
      <c r="C60" s="727" t="s">
        <v>5587</v>
      </c>
      <c r="D60" s="727" t="s">
        <v>7686</v>
      </c>
      <c r="E60" s="727" t="s">
        <v>7687</v>
      </c>
      <c r="F60" s="731">
        <v>171</v>
      </c>
      <c r="G60" s="731">
        <v>10602</v>
      </c>
      <c r="H60" s="731">
        <v>0.602112676056338</v>
      </c>
      <c r="I60" s="731">
        <v>62</v>
      </c>
      <c r="J60" s="731">
        <v>284</v>
      </c>
      <c r="K60" s="731">
        <v>17608</v>
      </c>
      <c r="L60" s="731">
        <v>1</v>
      </c>
      <c r="M60" s="731">
        <v>62</v>
      </c>
      <c r="N60" s="731">
        <v>294</v>
      </c>
      <c r="O60" s="731">
        <v>18228</v>
      </c>
      <c r="P60" s="745">
        <v>1.0352112676056338</v>
      </c>
      <c r="Q60" s="732">
        <v>62</v>
      </c>
    </row>
    <row r="61" spans="1:17" ht="14.4" customHeight="1" x14ac:dyDescent="0.3">
      <c r="A61" s="726" t="s">
        <v>7668</v>
      </c>
      <c r="B61" s="727" t="s">
        <v>7669</v>
      </c>
      <c r="C61" s="727" t="s">
        <v>5587</v>
      </c>
      <c r="D61" s="727" t="s">
        <v>7688</v>
      </c>
      <c r="E61" s="727" t="s">
        <v>7689</v>
      </c>
      <c r="F61" s="731">
        <v>1</v>
      </c>
      <c r="G61" s="731">
        <v>394</v>
      </c>
      <c r="H61" s="731"/>
      <c r="I61" s="731">
        <v>394</v>
      </c>
      <c r="J61" s="731"/>
      <c r="K61" s="731"/>
      <c r="L61" s="731"/>
      <c r="M61" s="731"/>
      <c r="N61" s="731"/>
      <c r="O61" s="731"/>
      <c r="P61" s="745"/>
      <c r="Q61" s="732"/>
    </row>
    <row r="62" spans="1:17" ht="14.4" customHeight="1" x14ac:dyDescent="0.3">
      <c r="A62" s="726" t="s">
        <v>7668</v>
      </c>
      <c r="B62" s="727" t="s">
        <v>7669</v>
      </c>
      <c r="C62" s="727" t="s">
        <v>5587</v>
      </c>
      <c r="D62" s="727" t="s">
        <v>7690</v>
      </c>
      <c r="E62" s="727" t="s">
        <v>7691</v>
      </c>
      <c r="F62" s="731">
        <v>6</v>
      </c>
      <c r="G62" s="731">
        <v>492</v>
      </c>
      <c r="H62" s="731">
        <v>3</v>
      </c>
      <c r="I62" s="731">
        <v>82</v>
      </c>
      <c r="J62" s="731">
        <v>2</v>
      </c>
      <c r="K62" s="731">
        <v>164</v>
      </c>
      <c r="L62" s="731">
        <v>1</v>
      </c>
      <c r="M62" s="731">
        <v>82</v>
      </c>
      <c r="N62" s="731">
        <v>3</v>
      </c>
      <c r="O62" s="731">
        <v>246</v>
      </c>
      <c r="P62" s="745">
        <v>1.5</v>
      </c>
      <c r="Q62" s="732">
        <v>82</v>
      </c>
    </row>
    <row r="63" spans="1:17" ht="14.4" customHeight="1" x14ac:dyDescent="0.3">
      <c r="A63" s="726" t="s">
        <v>7668</v>
      </c>
      <c r="B63" s="727" t="s">
        <v>7669</v>
      </c>
      <c r="C63" s="727" t="s">
        <v>5587</v>
      </c>
      <c r="D63" s="727" t="s">
        <v>7692</v>
      </c>
      <c r="E63" s="727" t="s">
        <v>7693</v>
      </c>
      <c r="F63" s="731">
        <v>98</v>
      </c>
      <c r="G63" s="731">
        <v>96726</v>
      </c>
      <c r="H63" s="731">
        <v>2.3309716599190282</v>
      </c>
      <c r="I63" s="731">
        <v>987</v>
      </c>
      <c r="J63" s="731">
        <v>42</v>
      </c>
      <c r="K63" s="731">
        <v>41496</v>
      </c>
      <c r="L63" s="731">
        <v>1</v>
      </c>
      <c r="M63" s="731">
        <v>988</v>
      </c>
      <c r="N63" s="731">
        <v>64</v>
      </c>
      <c r="O63" s="731">
        <v>63232</v>
      </c>
      <c r="P63" s="745">
        <v>1.5238095238095237</v>
      </c>
      <c r="Q63" s="732">
        <v>988</v>
      </c>
    </row>
    <row r="64" spans="1:17" ht="14.4" customHeight="1" x14ac:dyDescent="0.3">
      <c r="A64" s="726" t="s">
        <v>7668</v>
      </c>
      <c r="B64" s="727" t="s">
        <v>7669</v>
      </c>
      <c r="C64" s="727" t="s">
        <v>5587</v>
      </c>
      <c r="D64" s="727" t="s">
        <v>7694</v>
      </c>
      <c r="E64" s="727" t="s">
        <v>7695</v>
      </c>
      <c r="F64" s="731">
        <v>1</v>
      </c>
      <c r="G64" s="731">
        <v>63</v>
      </c>
      <c r="H64" s="731">
        <v>1</v>
      </c>
      <c r="I64" s="731">
        <v>63</v>
      </c>
      <c r="J64" s="731">
        <v>1</v>
      </c>
      <c r="K64" s="731">
        <v>63</v>
      </c>
      <c r="L64" s="731">
        <v>1</v>
      </c>
      <c r="M64" s="731">
        <v>63</v>
      </c>
      <c r="N64" s="731"/>
      <c r="O64" s="731"/>
      <c r="P64" s="745"/>
      <c r="Q64" s="732"/>
    </row>
    <row r="65" spans="1:17" ht="14.4" customHeight="1" x14ac:dyDescent="0.3">
      <c r="A65" s="726" t="s">
        <v>7668</v>
      </c>
      <c r="B65" s="727" t="s">
        <v>7669</v>
      </c>
      <c r="C65" s="727" t="s">
        <v>5587</v>
      </c>
      <c r="D65" s="727" t="s">
        <v>7696</v>
      </c>
      <c r="E65" s="727" t="s">
        <v>7697</v>
      </c>
      <c r="F65" s="731">
        <v>5</v>
      </c>
      <c r="G65" s="731">
        <v>85</v>
      </c>
      <c r="H65" s="731">
        <v>0.27777777777777779</v>
      </c>
      <c r="I65" s="731">
        <v>17</v>
      </c>
      <c r="J65" s="731">
        <v>18</v>
      </c>
      <c r="K65" s="731">
        <v>306</v>
      </c>
      <c r="L65" s="731">
        <v>1</v>
      </c>
      <c r="M65" s="731">
        <v>17</v>
      </c>
      <c r="N65" s="731">
        <v>9</v>
      </c>
      <c r="O65" s="731">
        <v>153</v>
      </c>
      <c r="P65" s="745">
        <v>0.5</v>
      </c>
      <c r="Q65" s="732">
        <v>17</v>
      </c>
    </row>
    <row r="66" spans="1:17" ht="14.4" customHeight="1" x14ac:dyDescent="0.3">
      <c r="A66" s="726" t="s">
        <v>7668</v>
      </c>
      <c r="B66" s="727" t="s">
        <v>7669</v>
      </c>
      <c r="C66" s="727" t="s">
        <v>5587</v>
      </c>
      <c r="D66" s="727" t="s">
        <v>7698</v>
      </c>
      <c r="E66" s="727" t="s">
        <v>7699</v>
      </c>
      <c r="F66" s="731">
        <v>2</v>
      </c>
      <c r="G66" s="731">
        <v>94</v>
      </c>
      <c r="H66" s="731">
        <v>0.125</v>
      </c>
      <c r="I66" s="731">
        <v>47</v>
      </c>
      <c r="J66" s="731">
        <v>16</v>
      </c>
      <c r="K66" s="731">
        <v>752</v>
      </c>
      <c r="L66" s="731">
        <v>1</v>
      </c>
      <c r="M66" s="731">
        <v>47</v>
      </c>
      <c r="N66" s="731">
        <v>2</v>
      </c>
      <c r="O66" s="731">
        <v>94</v>
      </c>
      <c r="P66" s="745">
        <v>0.125</v>
      </c>
      <c r="Q66" s="732">
        <v>47</v>
      </c>
    </row>
    <row r="67" spans="1:17" ht="14.4" customHeight="1" x14ac:dyDescent="0.3">
      <c r="A67" s="726" t="s">
        <v>7668</v>
      </c>
      <c r="B67" s="727" t="s">
        <v>7669</v>
      </c>
      <c r="C67" s="727" t="s">
        <v>5587</v>
      </c>
      <c r="D67" s="727" t="s">
        <v>7700</v>
      </c>
      <c r="E67" s="727" t="s">
        <v>7701</v>
      </c>
      <c r="F67" s="731"/>
      <c r="G67" s="731"/>
      <c r="H67" s="731"/>
      <c r="I67" s="731"/>
      <c r="J67" s="731">
        <v>1</v>
      </c>
      <c r="K67" s="731">
        <v>60</v>
      </c>
      <c r="L67" s="731">
        <v>1</v>
      </c>
      <c r="M67" s="731">
        <v>60</v>
      </c>
      <c r="N67" s="731">
        <v>1</v>
      </c>
      <c r="O67" s="731">
        <v>60</v>
      </c>
      <c r="P67" s="745">
        <v>1</v>
      </c>
      <c r="Q67" s="732">
        <v>60</v>
      </c>
    </row>
    <row r="68" spans="1:17" ht="14.4" customHeight="1" x14ac:dyDescent="0.3">
      <c r="A68" s="726" t="s">
        <v>7668</v>
      </c>
      <c r="B68" s="727" t="s">
        <v>7669</v>
      </c>
      <c r="C68" s="727" t="s">
        <v>5587</v>
      </c>
      <c r="D68" s="727" t="s">
        <v>7702</v>
      </c>
      <c r="E68" s="727" t="s">
        <v>7703</v>
      </c>
      <c r="F68" s="731">
        <v>2</v>
      </c>
      <c r="G68" s="731">
        <v>38</v>
      </c>
      <c r="H68" s="731">
        <v>1</v>
      </c>
      <c r="I68" s="731">
        <v>19</v>
      </c>
      <c r="J68" s="731">
        <v>2</v>
      </c>
      <c r="K68" s="731">
        <v>38</v>
      </c>
      <c r="L68" s="731">
        <v>1</v>
      </c>
      <c r="M68" s="731">
        <v>19</v>
      </c>
      <c r="N68" s="731">
        <v>1</v>
      </c>
      <c r="O68" s="731">
        <v>19</v>
      </c>
      <c r="P68" s="745">
        <v>0.5</v>
      </c>
      <c r="Q68" s="732">
        <v>19</v>
      </c>
    </row>
    <row r="69" spans="1:17" ht="14.4" customHeight="1" x14ac:dyDescent="0.3">
      <c r="A69" s="726" t="s">
        <v>7668</v>
      </c>
      <c r="B69" s="727" t="s">
        <v>7669</v>
      </c>
      <c r="C69" s="727" t="s">
        <v>5587</v>
      </c>
      <c r="D69" s="727" t="s">
        <v>7704</v>
      </c>
      <c r="E69" s="727" t="s">
        <v>7705</v>
      </c>
      <c r="F69" s="731">
        <v>30</v>
      </c>
      <c r="G69" s="731">
        <v>25560</v>
      </c>
      <c r="H69" s="731">
        <v>1.4268966672249204</v>
      </c>
      <c r="I69" s="731">
        <v>852</v>
      </c>
      <c r="J69" s="731">
        <v>21</v>
      </c>
      <c r="K69" s="731">
        <v>17913</v>
      </c>
      <c r="L69" s="731">
        <v>1</v>
      </c>
      <c r="M69" s="731">
        <v>853</v>
      </c>
      <c r="N69" s="731">
        <v>24</v>
      </c>
      <c r="O69" s="731">
        <v>20472</v>
      </c>
      <c r="P69" s="745">
        <v>1.1428571428571428</v>
      </c>
      <c r="Q69" s="732">
        <v>853</v>
      </c>
    </row>
    <row r="70" spans="1:17" ht="14.4" customHeight="1" x14ac:dyDescent="0.3">
      <c r="A70" s="726" t="s">
        <v>7668</v>
      </c>
      <c r="B70" s="727" t="s">
        <v>7669</v>
      </c>
      <c r="C70" s="727" t="s">
        <v>5587</v>
      </c>
      <c r="D70" s="727" t="s">
        <v>7706</v>
      </c>
      <c r="E70" s="727" t="s">
        <v>7707</v>
      </c>
      <c r="F70" s="731"/>
      <c r="G70" s="731"/>
      <c r="H70" s="731"/>
      <c r="I70" s="731"/>
      <c r="J70" s="731">
        <v>2</v>
      </c>
      <c r="K70" s="731">
        <v>374</v>
      </c>
      <c r="L70" s="731">
        <v>1</v>
      </c>
      <c r="M70" s="731">
        <v>187</v>
      </c>
      <c r="N70" s="731">
        <v>2</v>
      </c>
      <c r="O70" s="731">
        <v>374</v>
      </c>
      <c r="P70" s="745">
        <v>1</v>
      </c>
      <c r="Q70" s="732">
        <v>187</v>
      </c>
    </row>
    <row r="71" spans="1:17" ht="14.4" customHeight="1" x14ac:dyDescent="0.3">
      <c r="A71" s="726" t="s">
        <v>7668</v>
      </c>
      <c r="B71" s="727" t="s">
        <v>7669</v>
      </c>
      <c r="C71" s="727" t="s">
        <v>5587</v>
      </c>
      <c r="D71" s="727" t="s">
        <v>7708</v>
      </c>
      <c r="E71" s="727" t="s">
        <v>7709</v>
      </c>
      <c r="F71" s="731"/>
      <c r="G71" s="731"/>
      <c r="H71" s="731"/>
      <c r="I71" s="731"/>
      <c r="J71" s="731"/>
      <c r="K71" s="731"/>
      <c r="L71" s="731"/>
      <c r="M71" s="731"/>
      <c r="N71" s="731">
        <v>2</v>
      </c>
      <c r="O71" s="731">
        <v>334</v>
      </c>
      <c r="P71" s="745"/>
      <c r="Q71" s="732">
        <v>167</v>
      </c>
    </row>
    <row r="72" spans="1:17" ht="14.4" customHeight="1" x14ac:dyDescent="0.3">
      <c r="A72" s="726" t="s">
        <v>7668</v>
      </c>
      <c r="B72" s="727" t="s">
        <v>7669</v>
      </c>
      <c r="C72" s="727" t="s">
        <v>5587</v>
      </c>
      <c r="D72" s="727" t="s">
        <v>7710</v>
      </c>
      <c r="E72" s="727" t="s">
        <v>7711</v>
      </c>
      <c r="F72" s="731">
        <v>1</v>
      </c>
      <c r="G72" s="731">
        <v>1216</v>
      </c>
      <c r="H72" s="731"/>
      <c r="I72" s="731">
        <v>1216</v>
      </c>
      <c r="J72" s="731"/>
      <c r="K72" s="731"/>
      <c r="L72" s="731"/>
      <c r="M72" s="731"/>
      <c r="N72" s="731"/>
      <c r="O72" s="731"/>
      <c r="P72" s="745"/>
      <c r="Q72" s="732"/>
    </row>
    <row r="73" spans="1:17" ht="14.4" customHeight="1" x14ac:dyDescent="0.3">
      <c r="A73" s="726" t="s">
        <v>7668</v>
      </c>
      <c r="B73" s="727" t="s">
        <v>7669</v>
      </c>
      <c r="C73" s="727" t="s">
        <v>5587</v>
      </c>
      <c r="D73" s="727" t="s">
        <v>7712</v>
      </c>
      <c r="E73" s="727" t="s">
        <v>7713</v>
      </c>
      <c r="F73" s="731">
        <v>4</v>
      </c>
      <c r="G73" s="731">
        <v>3144</v>
      </c>
      <c r="H73" s="731">
        <v>0.7989834815756035</v>
      </c>
      <c r="I73" s="731">
        <v>786</v>
      </c>
      <c r="J73" s="731">
        <v>5</v>
      </c>
      <c r="K73" s="731">
        <v>3935</v>
      </c>
      <c r="L73" s="731">
        <v>1</v>
      </c>
      <c r="M73" s="731">
        <v>787</v>
      </c>
      <c r="N73" s="731">
        <v>6</v>
      </c>
      <c r="O73" s="731">
        <v>4728</v>
      </c>
      <c r="P73" s="745">
        <v>1.2015247776365947</v>
      </c>
      <c r="Q73" s="732">
        <v>788</v>
      </c>
    </row>
    <row r="74" spans="1:17" ht="14.4" customHeight="1" x14ac:dyDescent="0.3">
      <c r="A74" s="726" t="s">
        <v>7668</v>
      </c>
      <c r="B74" s="727" t="s">
        <v>7669</v>
      </c>
      <c r="C74" s="727" t="s">
        <v>5587</v>
      </c>
      <c r="D74" s="727" t="s">
        <v>7714</v>
      </c>
      <c r="E74" s="727" t="s">
        <v>7715</v>
      </c>
      <c r="F74" s="731"/>
      <c r="G74" s="731"/>
      <c r="H74" s="731"/>
      <c r="I74" s="731"/>
      <c r="J74" s="731">
        <v>3</v>
      </c>
      <c r="K74" s="731">
        <v>567</v>
      </c>
      <c r="L74" s="731">
        <v>1</v>
      </c>
      <c r="M74" s="731">
        <v>189</v>
      </c>
      <c r="N74" s="731"/>
      <c r="O74" s="731"/>
      <c r="P74" s="745"/>
      <c r="Q74" s="732"/>
    </row>
    <row r="75" spans="1:17" ht="14.4" customHeight="1" x14ac:dyDescent="0.3">
      <c r="A75" s="726" t="s">
        <v>7668</v>
      </c>
      <c r="B75" s="727" t="s">
        <v>7669</v>
      </c>
      <c r="C75" s="727" t="s">
        <v>5587</v>
      </c>
      <c r="D75" s="727" t="s">
        <v>7716</v>
      </c>
      <c r="E75" s="727" t="s">
        <v>7717</v>
      </c>
      <c r="F75" s="731">
        <v>1</v>
      </c>
      <c r="G75" s="731">
        <v>228</v>
      </c>
      <c r="H75" s="731">
        <v>0.49781659388646288</v>
      </c>
      <c r="I75" s="731">
        <v>228</v>
      </c>
      <c r="J75" s="731">
        <v>2</v>
      </c>
      <c r="K75" s="731">
        <v>458</v>
      </c>
      <c r="L75" s="731">
        <v>1</v>
      </c>
      <c r="M75" s="731">
        <v>229</v>
      </c>
      <c r="N75" s="731">
        <v>1</v>
      </c>
      <c r="O75" s="731">
        <v>229</v>
      </c>
      <c r="P75" s="745">
        <v>0.5</v>
      </c>
      <c r="Q75" s="732">
        <v>229</v>
      </c>
    </row>
    <row r="76" spans="1:17" ht="14.4" customHeight="1" x14ac:dyDescent="0.3">
      <c r="A76" s="726" t="s">
        <v>7668</v>
      </c>
      <c r="B76" s="727" t="s">
        <v>7669</v>
      </c>
      <c r="C76" s="727" t="s">
        <v>5587</v>
      </c>
      <c r="D76" s="727" t="s">
        <v>7718</v>
      </c>
      <c r="E76" s="727" t="s">
        <v>7719</v>
      </c>
      <c r="F76" s="731">
        <v>1</v>
      </c>
      <c r="G76" s="731">
        <v>461</v>
      </c>
      <c r="H76" s="731">
        <v>0.99783549783549785</v>
      </c>
      <c r="I76" s="731">
        <v>461</v>
      </c>
      <c r="J76" s="731">
        <v>1</v>
      </c>
      <c r="K76" s="731">
        <v>462</v>
      </c>
      <c r="L76" s="731">
        <v>1</v>
      </c>
      <c r="M76" s="731">
        <v>462</v>
      </c>
      <c r="N76" s="731"/>
      <c r="O76" s="731"/>
      <c r="P76" s="745"/>
      <c r="Q76" s="732"/>
    </row>
    <row r="77" spans="1:17" ht="14.4" customHeight="1" x14ac:dyDescent="0.3">
      <c r="A77" s="726" t="s">
        <v>7668</v>
      </c>
      <c r="B77" s="727" t="s">
        <v>7669</v>
      </c>
      <c r="C77" s="727" t="s">
        <v>5587</v>
      </c>
      <c r="D77" s="727" t="s">
        <v>7720</v>
      </c>
      <c r="E77" s="727" t="s">
        <v>7721</v>
      </c>
      <c r="F77" s="731">
        <v>1</v>
      </c>
      <c r="G77" s="731">
        <v>561</v>
      </c>
      <c r="H77" s="731">
        <v>0.99822064056939497</v>
      </c>
      <c r="I77" s="731">
        <v>561</v>
      </c>
      <c r="J77" s="731">
        <v>1</v>
      </c>
      <c r="K77" s="731">
        <v>562</v>
      </c>
      <c r="L77" s="731">
        <v>1</v>
      </c>
      <c r="M77" s="731">
        <v>562</v>
      </c>
      <c r="N77" s="731"/>
      <c r="O77" s="731"/>
      <c r="P77" s="745"/>
      <c r="Q77" s="732"/>
    </row>
    <row r="78" spans="1:17" ht="14.4" customHeight="1" x14ac:dyDescent="0.3">
      <c r="A78" s="726" t="s">
        <v>7668</v>
      </c>
      <c r="B78" s="727" t="s">
        <v>7669</v>
      </c>
      <c r="C78" s="727" t="s">
        <v>5587</v>
      </c>
      <c r="D78" s="727" t="s">
        <v>7722</v>
      </c>
      <c r="E78" s="727" t="s">
        <v>7723</v>
      </c>
      <c r="F78" s="731"/>
      <c r="G78" s="731"/>
      <c r="H78" s="731"/>
      <c r="I78" s="731"/>
      <c r="J78" s="731">
        <v>1</v>
      </c>
      <c r="K78" s="731">
        <v>179</v>
      </c>
      <c r="L78" s="731">
        <v>1</v>
      </c>
      <c r="M78" s="731">
        <v>179</v>
      </c>
      <c r="N78" s="731"/>
      <c r="O78" s="731"/>
      <c r="P78" s="745"/>
      <c r="Q78" s="732"/>
    </row>
    <row r="79" spans="1:17" ht="14.4" customHeight="1" x14ac:dyDescent="0.3">
      <c r="A79" s="726" t="s">
        <v>7668</v>
      </c>
      <c r="B79" s="727" t="s">
        <v>7669</v>
      </c>
      <c r="C79" s="727" t="s">
        <v>5587</v>
      </c>
      <c r="D79" s="727" t="s">
        <v>7724</v>
      </c>
      <c r="E79" s="727" t="s">
        <v>7725</v>
      </c>
      <c r="F79" s="731">
        <v>1</v>
      </c>
      <c r="G79" s="731">
        <v>940</v>
      </c>
      <c r="H79" s="731">
        <v>0.99893730074388953</v>
      </c>
      <c r="I79" s="731">
        <v>940</v>
      </c>
      <c r="J79" s="731">
        <v>1</v>
      </c>
      <c r="K79" s="731">
        <v>941</v>
      </c>
      <c r="L79" s="731">
        <v>1</v>
      </c>
      <c r="M79" s="731">
        <v>941</v>
      </c>
      <c r="N79" s="731"/>
      <c r="O79" s="731"/>
      <c r="P79" s="745"/>
      <c r="Q79" s="732"/>
    </row>
    <row r="80" spans="1:17" ht="14.4" customHeight="1" x14ac:dyDescent="0.3">
      <c r="A80" s="726" t="s">
        <v>7668</v>
      </c>
      <c r="B80" s="727" t="s">
        <v>7669</v>
      </c>
      <c r="C80" s="727" t="s">
        <v>5587</v>
      </c>
      <c r="D80" s="727" t="s">
        <v>7726</v>
      </c>
      <c r="E80" s="727" t="s">
        <v>7727</v>
      </c>
      <c r="F80" s="731">
        <v>1615</v>
      </c>
      <c r="G80" s="731">
        <v>48450</v>
      </c>
      <c r="H80" s="731">
        <v>1.0500650195058518</v>
      </c>
      <c r="I80" s="731">
        <v>30</v>
      </c>
      <c r="J80" s="731">
        <v>1538</v>
      </c>
      <c r="K80" s="731">
        <v>46140</v>
      </c>
      <c r="L80" s="731">
        <v>1</v>
      </c>
      <c r="M80" s="731">
        <v>30</v>
      </c>
      <c r="N80" s="731">
        <v>1856</v>
      </c>
      <c r="O80" s="731">
        <v>55680</v>
      </c>
      <c r="P80" s="745">
        <v>1.2067620286085825</v>
      </c>
      <c r="Q80" s="732">
        <v>30</v>
      </c>
    </row>
    <row r="81" spans="1:17" ht="14.4" customHeight="1" x14ac:dyDescent="0.3">
      <c r="A81" s="726" t="s">
        <v>7668</v>
      </c>
      <c r="B81" s="727" t="s">
        <v>7669</v>
      </c>
      <c r="C81" s="727" t="s">
        <v>5587</v>
      </c>
      <c r="D81" s="727" t="s">
        <v>7728</v>
      </c>
      <c r="E81" s="727" t="s">
        <v>7729</v>
      </c>
      <c r="F81" s="731"/>
      <c r="G81" s="731"/>
      <c r="H81" s="731"/>
      <c r="I81" s="731"/>
      <c r="J81" s="731">
        <v>1</v>
      </c>
      <c r="K81" s="731">
        <v>50</v>
      </c>
      <c r="L81" s="731">
        <v>1</v>
      </c>
      <c r="M81" s="731">
        <v>50</v>
      </c>
      <c r="N81" s="731">
        <v>1</v>
      </c>
      <c r="O81" s="731">
        <v>50</v>
      </c>
      <c r="P81" s="745">
        <v>1</v>
      </c>
      <c r="Q81" s="732">
        <v>50</v>
      </c>
    </row>
    <row r="82" spans="1:17" ht="14.4" customHeight="1" x14ac:dyDescent="0.3">
      <c r="A82" s="726" t="s">
        <v>7668</v>
      </c>
      <c r="B82" s="727" t="s">
        <v>7669</v>
      </c>
      <c r="C82" s="727" t="s">
        <v>5587</v>
      </c>
      <c r="D82" s="727" t="s">
        <v>7730</v>
      </c>
      <c r="E82" s="727" t="s">
        <v>7731</v>
      </c>
      <c r="F82" s="731">
        <v>218</v>
      </c>
      <c r="G82" s="731">
        <v>2616</v>
      </c>
      <c r="H82" s="731">
        <v>0.87550200803212852</v>
      </c>
      <c r="I82" s="731">
        <v>12</v>
      </c>
      <c r="J82" s="731">
        <v>249</v>
      </c>
      <c r="K82" s="731">
        <v>2988</v>
      </c>
      <c r="L82" s="731">
        <v>1</v>
      </c>
      <c r="M82" s="731">
        <v>12</v>
      </c>
      <c r="N82" s="731">
        <v>213</v>
      </c>
      <c r="O82" s="731">
        <v>2556</v>
      </c>
      <c r="P82" s="745">
        <v>0.85542168674698793</v>
      </c>
      <c r="Q82" s="732">
        <v>12</v>
      </c>
    </row>
    <row r="83" spans="1:17" ht="14.4" customHeight="1" x14ac:dyDescent="0.3">
      <c r="A83" s="726" t="s">
        <v>7668</v>
      </c>
      <c r="B83" s="727" t="s">
        <v>7669</v>
      </c>
      <c r="C83" s="727" t="s">
        <v>5587</v>
      </c>
      <c r="D83" s="727" t="s">
        <v>7732</v>
      </c>
      <c r="E83" s="727" t="s">
        <v>7733</v>
      </c>
      <c r="F83" s="731">
        <v>2</v>
      </c>
      <c r="G83" s="731">
        <v>364</v>
      </c>
      <c r="H83" s="731">
        <v>0.3978142076502732</v>
      </c>
      <c r="I83" s="731">
        <v>182</v>
      </c>
      <c r="J83" s="731">
        <v>5</v>
      </c>
      <c r="K83" s="731">
        <v>915</v>
      </c>
      <c r="L83" s="731">
        <v>1</v>
      </c>
      <c r="M83" s="731">
        <v>183</v>
      </c>
      <c r="N83" s="731"/>
      <c r="O83" s="731"/>
      <c r="P83" s="745"/>
      <c r="Q83" s="732"/>
    </row>
    <row r="84" spans="1:17" ht="14.4" customHeight="1" x14ac:dyDescent="0.3">
      <c r="A84" s="726" t="s">
        <v>7668</v>
      </c>
      <c r="B84" s="727" t="s">
        <v>7669</v>
      </c>
      <c r="C84" s="727" t="s">
        <v>5587</v>
      </c>
      <c r="D84" s="727" t="s">
        <v>7734</v>
      </c>
      <c r="E84" s="727" t="s">
        <v>7735</v>
      </c>
      <c r="F84" s="731">
        <v>7</v>
      </c>
      <c r="G84" s="731">
        <v>504</v>
      </c>
      <c r="H84" s="731">
        <v>2.3013698630136985</v>
      </c>
      <c r="I84" s="731">
        <v>72</v>
      </c>
      <c r="J84" s="731">
        <v>3</v>
      </c>
      <c r="K84" s="731">
        <v>219</v>
      </c>
      <c r="L84" s="731">
        <v>1</v>
      </c>
      <c r="M84" s="731">
        <v>73</v>
      </c>
      <c r="N84" s="731">
        <v>3</v>
      </c>
      <c r="O84" s="731">
        <v>219</v>
      </c>
      <c r="P84" s="745">
        <v>1</v>
      </c>
      <c r="Q84" s="732">
        <v>73</v>
      </c>
    </row>
    <row r="85" spans="1:17" ht="14.4" customHeight="1" x14ac:dyDescent="0.3">
      <c r="A85" s="726" t="s">
        <v>7668</v>
      </c>
      <c r="B85" s="727" t="s">
        <v>7669</v>
      </c>
      <c r="C85" s="727" t="s">
        <v>5587</v>
      </c>
      <c r="D85" s="727" t="s">
        <v>7736</v>
      </c>
      <c r="E85" s="727" t="s">
        <v>7737</v>
      </c>
      <c r="F85" s="731">
        <v>2</v>
      </c>
      <c r="G85" s="731">
        <v>366</v>
      </c>
      <c r="H85" s="731">
        <v>1.9891304347826086</v>
      </c>
      <c r="I85" s="731">
        <v>183</v>
      </c>
      <c r="J85" s="731">
        <v>1</v>
      </c>
      <c r="K85" s="731">
        <v>184</v>
      </c>
      <c r="L85" s="731">
        <v>1</v>
      </c>
      <c r="M85" s="731">
        <v>184</v>
      </c>
      <c r="N85" s="731"/>
      <c r="O85" s="731"/>
      <c r="P85" s="745"/>
      <c r="Q85" s="732"/>
    </row>
    <row r="86" spans="1:17" ht="14.4" customHeight="1" x14ac:dyDescent="0.3">
      <c r="A86" s="726" t="s">
        <v>7668</v>
      </c>
      <c r="B86" s="727" t="s">
        <v>7669</v>
      </c>
      <c r="C86" s="727" t="s">
        <v>5587</v>
      </c>
      <c r="D86" s="727" t="s">
        <v>7738</v>
      </c>
      <c r="E86" s="727" t="s">
        <v>7739</v>
      </c>
      <c r="F86" s="731">
        <v>813</v>
      </c>
      <c r="G86" s="731">
        <v>120324</v>
      </c>
      <c r="H86" s="731">
        <v>0.94670999315483451</v>
      </c>
      <c r="I86" s="731">
        <v>148</v>
      </c>
      <c r="J86" s="731">
        <v>853</v>
      </c>
      <c r="K86" s="731">
        <v>127097</v>
      </c>
      <c r="L86" s="731">
        <v>1</v>
      </c>
      <c r="M86" s="731">
        <v>149</v>
      </c>
      <c r="N86" s="731">
        <v>838</v>
      </c>
      <c r="O86" s="731">
        <v>124862</v>
      </c>
      <c r="P86" s="745">
        <v>0.98241500586166475</v>
      </c>
      <c r="Q86" s="732">
        <v>149</v>
      </c>
    </row>
    <row r="87" spans="1:17" ht="14.4" customHeight="1" x14ac:dyDescent="0.3">
      <c r="A87" s="726" t="s">
        <v>7668</v>
      </c>
      <c r="B87" s="727" t="s">
        <v>7669</v>
      </c>
      <c r="C87" s="727" t="s">
        <v>5587</v>
      </c>
      <c r="D87" s="727" t="s">
        <v>7740</v>
      </c>
      <c r="E87" s="727" t="s">
        <v>7741</v>
      </c>
      <c r="F87" s="731">
        <v>1669</v>
      </c>
      <c r="G87" s="731">
        <v>50070</v>
      </c>
      <c r="H87" s="731">
        <v>1.0617048346055979</v>
      </c>
      <c r="I87" s="731">
        <v>30</v>
      </c>
      <c r="J87" s="731">
        <v>1572</v>
      </c>
      <c r="K87" s="731">
        <v>47160</v>
      </c>
      <c r="L87" s="731">
        <v>1</v>
      </c>
      <c r="M87" s="731">
        <v>30</v>
      </c>
      <c r="N87" s="731">
        <v>1897</v>
      </c>
      <c r="O87" s="731">
        <v>56910</v>
      </c>
      <c r="P87" s="745">
        <v>1.2067430025445292</v>
      </c>
      <c r="Q87" s="732">
        <v>30</v>
      </c>
    </row>
    <row r="88" spans="1:17" ht="14.4" customHeight="1" x14ac:dyDescent="0.3">
      <c r="A88" s="726" t="s">
        <v>7668</v>
      </c>
      <c r="B88" s="727" t="s">
        <v>7669</v>
      </c>
      <c r="C88" s="727" t="s">
        <v>5587</v>
      </c>
      <c r="D88" s="727" t="s">
        <v>7742</v>
      </c>
      <c r="E88" s="727" t="s">
        <v>7743</v>
      </c>
      <c r="F88" s="731">
        <v>358</v>
      </c>
      <c r="G88" s="731">
        <v>11098</v>
      </c>
      <c r="H88" s="731">
        <v>1.1933333333333334</v>
      </c>
      <c r="I88" s="731">
        <v>31</v>
      </c>
      <c r="J88" s="731">
        <v>300</v>
      </c>
      <c r="K88" s="731">
        <v>9300</v>
      </c>
      <c r="L88" s="731">
        <v>1</v>
      </c>
      <c r="M88" s="731">
        <v>31</v>
      </c>
      <c r="N88" s="731">
        <v>300</v>
      </c>
      <c r="O88" s="731">
        <v>9300</v>
      </c>
      <c r="P88" s="745">
        <v>1</v>
      </c>
      <c r="Q88" s="732">
        <v>31</v>
      </c>
    </row>
    <row r="89" spans="1:17" ht="14.4" customHeight="1" x14ac:dyDescent="0.3">
      <c r="A89" s="726" t="s">
        <v>7668</v>
      </c>
      <c r="B89" s="727" t="s">
        <v>7669</v>
      </c>
      <c r="C89" s="727" t="s">
        <v>5587</v>
      </c>
      <c r="D89" s="727" t="s">
        <v>7744</v>
      </c>
      <c r="E89" s="727" t="s">
        <v>7745</v>
      </c>
      <c r="F89" s="731">
        <v>799</v>
      </c>
      <c r="G89" s="731">
        <v>21573</v>
      </c>
      <c r="H89" s="731">
        <v>1.0113924050632912</v>
      </c>
      <c r="I89" s="731">
        <v>27</v>
      </c>
      <c r="J89" s="731">
        <v>790</v>
      </c>
      <c r="K89" s="731">
        <v>21330</v>
      </c>
      <c r="L89" s="731">
        <v>1</v>
      </c>
      <c r="M89" s="731">
        <v>27</v>
      </c>
      <c r="N89" s="731">
        <v>799</v>
      </c>
      <c r="O89" s="731">
        <v>21573</v>
      </c>
      <c r="P89" s="745">
        <v>1.0113924050632912</v>
      </c>
      <c r="Q89" s="732">
        <v>27</v>
      </c>
    </row>
    <row r="90" spans="1:17" ht="14.4" customHeight="1" x14ac:dyDescent="0.3">
      <c r="A90" s="726" t="s">
        <v>7668</v>
      </c>
      <c r="B90" s="727" t="s">
        <v>7669</v>
      </c>
      <c r="C90" s="727" t="s">
        <v>5587</v>
      </c>
      <c r="D90" s="727" t="s">
        <v>7746</v>
      </c>
      <c r="E90" s="727" t="s">
        <v>7747</v>
      </c>
      <c r="F90" s="731">
        <v>2</v>
      </c>
      <c r="G90" s="731">
        <v>510</v>
      </c>
      <c r="H90" s="731">
        <v>1.9921875</v>
      </c>
      <c r="I90" s="731">
        <v>255</v>
      </c>
      <c r="J90" s="731">
        <v>1</v>
      </c>
      <c r="K90" s="731">
        <v>256</v>
      </c>
      <c r="L90" s="731">
        <v>1</v>
      </c>
      <c r="M90" s="731">
        <v>256</v>
      </c>
      <c r="N90" s="731"/>
      <c r="O90" s="731"/>
      <c r="P90" s="745"/>
      <c r="Q90" s="732"/>
    </row>
    <row r="91" spans="1:17" ht="14.4" customHeight="1" x14ac:dyDescent="0.3">
      <c r="A91" s="726" t="s">
        <v>7668</v>
      </c>
      <c r="B91" s="727" t="s">
        <v>7669</v>
      </c>
      <c r="C91" s="727" t="s">
        <v>5587</v>
      </c>
      <c r="D91" s="727" t="s">
        <v>7748</v>
      </c>
      <c r="E91" s="727" t="s">
        <v>7749</v>
      </c>
      <c r="F91" s="731">
        <v>1</v>
      </c>
      <c r="G91" s="731">
        <v>22</v>
      </c>
      <c r="H91" s="731">
        <v>1</v>
      </c>
      <c r="I91" s="731">
        <v>22</v>
      </c>
      <c r="J91" s="731">
        <v>1</v>
      </c>
      <c r="K91" s="731">
        <v>22</v>
      </c>
      <c r="L91" s="731">
        <v>1</v>
      </c>
      <c r="M91" s="731">
        <v>22</v>
      </c>
      <c r="N91" s="731"/>
      <c r="O91" s="731"/>
      <c r="P91" s="745"/>
      <c r="Q91" s="732"/>
    </row>
    <row r="92" spans="1:17" ht="14.4" customHeight="1" x14ac:dyDescent="0.3">
      <c r="A92" s="726" t="s">
        <v>7668</v>
      </c>
      <c r="B92" s="727" t="s">
        <v>7669</v>
      </c>
      <c r="C92" s="727" t="s">
        <v>5587</v>
      </c>
      <c r="D92" s="727" t="s">
        <v>7750</v>
      </c>
      <c r="E92" s="727" t="s">
        <v>7751</v>
      </c>
      <c r="F92" s="731">
        <v>846</v>
      </c>
      <c r="G92" s="731">
        <v>21150</v>
      </c>
      <c r="H92" s="731">
        <v>1.0217391304347827</v>
      </c>
      <c r="I92" s="731">
        <v>25</v>
      </c>
      <c r="J92" s="731">
        <v>828</v>
      </c>
      <c r="K92" s="731">
        <v>20700</v>
      </c>
      <c r="L92" s="731">
        <v>1</v>
      </c>
      <c r="M92" s="731">
        <v>25</v>
      </c>
      <c r="N92" s="731">
        <v>848</v>
      </c>
      <c r="O92" s="731">
        <v>21200</v>
      </c>
      <c r="P92" s="745">
        <v>1.0241545893719808</v>
      </c>
      <c r="Q92" s="732">
        <v>25</v>
      </c>
    </row>
    <row r="93" spans="1:17" ht="14.4" customHeight="1" x14ac:dyDescent="0.3">
      <c r="A93" s="726" t="s">
        <v>7668</v>
      </c>
      <c r="B93" s="727" t="s">
        <v>7669</v>
      </c>
      <c r="C93" s="727" t="s">
        <v>5587</v>
      </c>
      <c r="D93" s="727" t="s">
        <v>7752</v>
      </c>
      <c r="E93" s="727" t="s">
        <v>7753</v>
      </c>
      <c r="F93" s="731">
        <v>2</v>
      </c>
      <c r="G93" s="731">
        <v>66</v>
      </c>
      <c r="H93" s="731">
        <v>0.4</v>
      </c>
      <c r="I93" s="731">
        <v>33</v>
      </c>
      <c r="J93" s="731">
        <v>5</v>
      </c>
      <c r="K93" s="731">
        <v>165</v>
      </c>
      <c r="L93" s="731">
        <v>1</v>
      </c>
      <c r="M93" s="731">
        <v>33</v>
      </c>
      <c r="N93" s="731">
        <v>1</v>
      </c>
      <c r="O93" s="731">
        <v>33</v>
      </c>
      <c r="P93" s="745">
        <v>0.2</v>
      </c>
      <c r="Q93" s="732">
        <v>33</v>
      </c>
    </row>
    <row r="94" spans="1:17" ht="14.4" customHeight="1" x14ac:dyDescent="0.3">
      <c r="A94" s="726" t="s">
        <v>7668</v>
      </c>
      <c r="B94" s="727" t="s">
        <v>7669</v>
      </c>
      <c r="C94" s="727" t="s">
        <v>5587</v>
      </c>
      <c r="D94" s="727" t="s">
        <v>7754</v>
      </c>
      <c r="E94" s="727" t="s">
        <v>7755</v>
      </c>
      <c r="F94" s="731">
        <v>1</v>
      </c>
      <c r="G94" s="731">
        <v>30</v>
      </c>
      <c r="H94" s="731">
        <v>1</v>
      </c>
      <c r="I94" s="731">
        <v>30</v>
      </c>
      <c r="J94" s="731">
        <v>1</v>
      </c>
      <c r="K94" s="731">
        <v>30</v>
      </c>
      <c r="L94" s="731">
        <v>1</v>
      </c>
      <c r="M94" s="731">
        <v>30</v>
      </c>
      <c r="N94" s="731">
        <v>1</v>
      </c>
      <c r="O94" s="731">
        <v>30</v>
      </c>
      <c r="P94" s="745">
        <v>1</v>
      </c>
      <c r="Q94" s="732">
        <v>30</v>
      </c>
    </row>
    <row r="95" spans="1:17" ht="14.4" customHeight="1" x14ac:dyDescent="0.3">
      <c r="A95" s="726" t="s">
        <v>7668</v>
      </c>
      <c r="B95" s="727" t="s">
        <v>7669</v>
      </c>
      <c r="C95" s="727" t="s">
        <v>5587</v>
      </c>
      <c r="D95" s="727" t="s">
        <v>7756</v>
      </c>
      <c r="E95" s="727" t="s">
        <v>7757</v>
      </c>
      <c r="F95" s="731"/>
      <c r="G95" s="731"/>
      <c r="H95" s="731"/>
      <c r="I95" s="731"/>
      <c r="J95" s="731"/>
      <c r="K95" s="731"/>
      <c r="L95" s="731"/>
      <c r="M95" s="731"/>
      <c r="N95" s="731">
        <v>1</v>
      </c>
      <c r="O95" s="731">
        <v>205</v>
      </c>
      <c r="P95" s="745"/>
      <c r="Q95" s="732">
        <v>205</v>
      </c>
    </row>
    <row r="96" spans="1:17" ht="14.4" customHeight="1" x14ac:dyDescent="0.3">
      <c r="A96" s="726" t="s">
        <v>7668</v>
      </c>
      <c r="B96" s="727" t="s">
        <v>7669</v>
      </c>
      <c r="C96" s="727" t="s">
        <v>5587</v>
      </c>
      <c r="D96" s="727" t="s">
        <v>7758</v>
      </c>
      <c r="E96" s="727" t="s">
        <v>7759</v>
      </c>
      <c r="F96" s="731">
        <v>5</v>
      </c>
      <c r="G96" s="731">
        <v>130</v>
      </c>
      <c r="H96" s="731">
        <v>0.83333333333333337</v>
      </c>
      <c r="I96" s="731">
        <v>26</v>
      </c>
      <c r="J96" s="731">
        <v>6</v>
      </c>
      <c r="K96" s="731">
        <v>156</v>
      </c>
      <c r="L96" s="731">
        <v>1</v>
      </c>
      <c r="M96" s="731">
        <v>26</v>
      </c>
      <c r="N96" s="731">
        <v>5</v>
      </c>
      <c r="O96" s="731">
        <v>130</v>
      </c>
      <c r="P96" s="745">
        <v>0.83333333333333337</v>
      </c>
      <c r="Q96" s="732">
        <v>26</v>
      </c>
    </row>
    <row r="97" spans="1:17" ht="14.4" customHeight="1" x14ac:dyDescent="0.3">
      <c r="A97" s="726" t="s">
        <v>7668</v>
      </c>
      <c r="B97" s="727" t="s">
        <v>7669</v>
      </c>
      <c r="C97" s="727" t="s">
        <v>5587</v>
      </c>
      <c r="D97" s="727" t="s">
        <v>7760</v>
      </c>
      <c r="E97" s="727" t="s">
        <v>7761</v>
      </c>
      <c r="F97" s="731">
        <v>96</v>
      </c>
      <c r="G97" s="731">
        <v>8064</v>
      </c>
      <c r="H97" s="731">
        <v>0.89719626168224298</v>
      </c>
      <c r="I97" s="731">
        <v>84</v>
      </c>
      <c r="J97" s="731">
        <v>107</v>
      </c>
      <c r="K97" s="731">
        <v>8988</v>
      </c>
      <c r="L97" s="731">
        <v>1</v>
      </c>
      <c r="M97" s="731">
        <v>84</v>
      </c>
      <c r="N97" s="731">
        <v>60</v>
      </c>
      <c r="O97" s="731">
        <v>5040</v>
      </c>
      <c r="P97" s="745">
        <v>0.56074766355140182</v>
      </c>
      <c r="Q97" s="732">
        <v>84</v>
      </c>
    </row>
    <row r="98" spans="1:17" ht="14.4" customHeight="1" x14ac:dyDescent="0.3">
      <c r="A98" s="726" t="s">
        <v>7668</v>
      </c>
      <c r="B98" s="727" t="s">
        <v>7669</v>
      </c>
      <c r="C98" s="727" t="s">
        <v>5587</v>
      </c>
      <c r="D98" s="727" t="s">
        <v>7762</v>
      </c>
      <c r="E98" s="727" t="s">
        <v>7763</v>
      </c>
      <c r="F98" s="731">
        <v>9</v>
      </c>
      <c r="G98" s="731">
        <v>1575</v>
      </c>
      <c r="H98" s="731">
        <v>0.99431818181818177</v>
      </c>
      <c r="I98" s="731">
        <v>175</v>
      </c>
      <c r="J98" s="731">
        <v>9</v>
      </c>
      <c r="K98" s="731">
        <v>1584</v>
      </c>
      <c r="L98" s="731">
        <v>1</v>
      </c>
      <c r="M98" s="731">
        <v>176</v>
      </c>
      <c r="N98" s="731"/>
      <c r="O98" s="731"/>
      <c r="P98" s="745"/>
      <c r="Q98" s="732"/>
    </row>
    <row r="99" spans="1:17" ht="14.4" customHeight="1" x14ac:dyDescent="0.3">
      <c r="A99" s="726" t="s">
        <v>7668</v>
      </c>
      <c r="B99" s="727" t="s">
        <v>7669</v>
      </c>
      <c r="C99" s="727" t="s">
        <v>5587</v>
      </c>
      <c r="D99" s="727" t="s">
        <v>7764</v>
      </c>
      <c r="E99" s="727" t="s">
        <v>7765</v>
      </c>
      <c r="F99" s="731">
        <v>1</v>
      </c>
      <c r="G99" s="731">
        <v>252</v>
      </c>
      <c r="H99" s="731">
        <v>0.99604743083003955</v>
      </c>
      <c r="I99" s="731">
        <v>252</v>
      </c>
      <c r="J99" s="731">
        <v>1</v>
      </c>
      <c r="K99" s="731">
        <v>253</v>
      </c>
      <c r="L99" s="731">
        <v>1</v>
      </c>
      <c r="M99" s="731">
        <v>253</v>
      </c>
      <c r="N99" s="731">
        <v>1</v>
      </c>
      <c r="O99" s="731">
        <v>253</v>
      </c>
      <c r="P99" s="745">
        <v>1</v>
      </c>
      <c r="Q99" s="732">
        <v>253</v>
      </c>
    </row>
    <row r="100" spans="1:17" ht="14.4" customHeight="1" x14ac:dyDescent="0.3">
      <c r="A100" s="726" t="s">
        <v>7668</v>
      </c>
      <c r="B100" s="727" t="s">
        <v>7669</v>
      </c>
      <c r="C100" s="727" t="s">
        <v>5587</v>
      </c>
      <c r="D100" s="727" t="s">
        <v>7766</v>
      </c>
      <c r="E100" s="727" t="s">
        <v>7767</v>
      </c>
      <c r="F100" s="731">
        <v>7</v>
      </c>
      <c r="G100" s="731">
        <v>105</v>
      </c>
      <c r="H100" s="731">
        <v>0.46666666666666667</v>
      </c>
      <c r="I100" s="731">
        <v>15</v>
      </c>
      <c r="J100" s="731">
        <v>15</v>
      </c>
      <c r="K100" s="731">
        <v>225</v>
      </c>
      <c r="L100" s="731">
        <v>1</v>
      </c>
      <c r="M100" s="731">
        <v>15</v>
      </c>
      <c r="N100" s="731">
        <v>4</v>
      </c>
      <c r="O100" s="731">
        <v>60</v>
      </c>
      <c r="P100" s="745">
        <v>0.26666666666666666</v>
      </c>
      <c r="Q100" s="732">
        <v>15</v>
      </c>
    </row>
    <row r="101" spans="1:17" ht="14.4" customHeight="1" x14ac:dyDescent="0.3">
      <c r="A101" s="726" t="s">
        <v>7668</v>
      </c>
      <c r="B101" s="727" t="s">
        <v>7669</v>
      </c>
      <c r="C101" s="727" t="s">
        <v>5587</v>
      </c>
      <c r="D101" s="727" t="s">
        <v>7768</v>
      </c>
      <c r="E101" s="727" t="s">
        <v>7769</v>
      </c>
      <c r="F101" s="731">
        <v>16</v>
      </c>
      <c r="G101" s="731">
        <v>368</v>
      </c>
      <c r="H101" s="731">
        <v>1.4545454545454546</v>
      </c>
      <c r="I101" s="731">
        <v>23</v>
      </c>
      <c r="J101" s="731">
        <v>11</v>
      </c>
      <c r="K101" s="731">
        <v>253</v>
      </c>
      <c r="L101" s="731">
        <v>1</v>
      </c>
      <c r="M101" s="731">
        <v>23</v>
      </c>
      <c r="N101" s="731">
        <v>16</v>
      </c>
      <c r="O101" s="731">
        <v>368</v>
      </c>
      <c r="P101" s="745">
        <v>1.4545454545454546</v>
      </c>
      <c r="Q101" s="732">
        <v>23</v>
      </c>
    </row>
    <row r="102" spans="1:17" ht="14.4" customHeight="1" x14ac:dyDescent="0.3">
      <c r="A102" s="726" t="s">
        <v>7668</v>
      </c>
      <c r="B102" s="727" t="s">
        <v>7669</v>
      </c>
      <c r="C102" s="727" t="s">
        <v>5587</v>
      </c>
      <c r="D102" s="727" t="s">
        <v>7770</v>
      </c>
      <c r="E102" s="727" t="s">
        <v>7771</v>
      </c>
      <c r="F102" s="731">
        <v>1</v>
      </c>
      <c r="G102" s="731">
        <v>251</v>
      </c>
      <c r="H102" s="731">
        <v>0.99603174603174605</v>
      </c>
      <c r="I102" s="731">
        <v>251</v>
      </c>
      <c r="J102" s="731">
        <v>1</v>
      </c>
      <c r="K102" s="731">
        <v>252</v>
      </c>
      <c r="L102" s="731">
        <v>1</v>
      </c>
      <c r="M102" s="731">
        <v>252</v>
      </c>
      <c r="N102" s="731">
        <v>1</v>
      </c>
      <c r="O102" s="731">
        <v>252</v>
      </c>
      <c r="P102" s="745">
        <v>1</v>
      </c>
      <c r="Q102" s="732">
        <v>252</v>
      </c>
    </row>
    <row r="103" spans="1:17" ht="14.4" customHeight="1" x14ac:dyDescent="0.3">
      <c r="A103" s="726" t="s">
        <v>7668</v>
      </c>
      <c r="B103" s="727" t="s">
        <v>7669</v>
      </c>
      <c r="C103" s="727" t="s">
        <v>5587</v>
      </c>
      <c r="D103" s="727" t="s">
        <v>7772</v>
      </c>
      <c r="E103" s="727" t="s">
        <v>7773</v>
      </c>
      <c r="F103" s="731">
        <v>4</v>
      </c>
      <c r="G103" s="731">
        <v>148</v>
      </c>
      <c r="H103" s="731">
        <v>0.13793103448275862</v>
      </c>
      <c r="I103" s="731">
        <v>37</v>
      </c>
      <c r="J103" s="731">
        <v>29</v>
      </c>
      <c r="K103" s="731">
        <v>1073</v>
      </c>
      <c r="L103" s="731">
        <v>1</v>
      </c>
      <c r="M103" s="731">
        <v>37</v>
      </c>
      <c r="N103" s="731">
        <v>6</v>
      </c>
      <c r="O103" s="731">
        <v>222</v>
      </c>
      <c r="P103" s="745">
        <v>0.20689655172413793</v>
      </c>
      <c r="Q103" s="732">
        <v>37</v>
      </c>
    </row>
    <row r="104" spans="1:17" ht="14.4" customHeight="1" x14ac:dyDescent="0.3">
      <c r="A104" s="726" t="s">
        <v>7668</v>
      </c>
      <c r="B104" s="727" t="s">
        <v>7669</v>
      </c>
      <c r="C104" s="727" t="s">
        <v>5587</v>
      </c>
      <c r="D104" s="727" t="s">
        <v>7774</v>
      </c>
      <c r="E104" s="727" t="s">
        <v>7775</v>
      </c>
      <c r="F104" s="731">
        <v>946</v>
      </c>
      <c r="G104" s="731">
        <v>21758</v>
      </c>
      <c r="H104" s="731">
        <v>0.94694694694694692</v>
      </c>
      <c r="I104" s="731">
        <v>23</v>
      </c>
      <c r="J104" s="731">
        <v>999</v>
      </c>
      <c r="K104" s="731">
        <v>22977</v>
      </c>
      <c r="L104" s="731">
        <v>1</v>
      </c>
      <c r="M104" s="731">
        <v>23</v>
      </c>
      <c r="N104" s="731">
        <v>1086</v>
      </c>
      <c r="O104" s="731">
        <v>24978</v>
      </c>
      <c r="P104" s="745">
        <v>1.087087087087087</v>
      </c>
      <c r="Q104" s="732">
        <v>23</v>
      </c>
    </row>
    <row r="105" spans="1:17" ht="14.4" customHeight="1" x14ac:dyDescent="0.3">
      <c r="A105" s="726" t="s">
        <v>7668</v>
      </c>
      <c r="B105" s="727" t="s">
        <v>7669</v>
      </c>
      <c r="C105" s="727" t="s">
        <v>5587</v>
      </c>
      <c r="D105" s="727" t="s">
        <v>7776</v>
      </c>
      <c r="E105" s="727" t="s">
        <v>7777</v>
      </c>
      <c r="F105" s="731">
        <v>1</v>
      </c>
      <c r="G105" s="731">
        <v>331</v>
      </c>
      <c r="H105" s="731">
        <v>1</v>
      </c>
      <c r="I105" s="731">
        <v>331</v>
      </c>
      <c r="J105" s="731">
        <v>1</v>
      </c>
      <c r="K105" s="731">
        <v>331</v>
      </c>
      <c r="L105" s="731">
        <v>1</v>
      </c>
      <c r="M105" s="731">
        <v>331</v>
      </c>
      <c r="N105" s="731"/>
      <c r="O105" s="731"/>
      <c r="P105" s="745"/>
      <c r="Q105" s="732"/>
    </row>
    <row r="106" spans="1:17" ht="14.4" customHeight="1" x14ac:dyDescent="0.3">
      <c r="A106" s="726" t="s">
        <v>7668</v>
      </c>
      <c r="B106" s="727" t="s">
        <v>7669</v>
      </c>
      <c r="C106" s="727" t="s">
        <v>5587</v>
      </c>
      <c r="D106" s="727" t="s">
        <v>7778</v>
      </c>
      <c r="E106" s="727" t="s">
        <v>7779</v>
      </c>
      <c r="F106" s="731">
        <v>15</v>
      </c>
      <c r="G106" s="731">
        <v>435</v>
      </c>
      <c r="H106" s="731">
        <v>1.25</v>
      </c>
      <c r="I106" s="731">
        <v>29</v>
      </c>
      <c r="J106" s="731">
        <v>12</v>
      </c>
      <c r="K106" s="731">
        <v>348</v>
      </c>
      <c r="L106" s="731">
        <v>1</v>
      </c>
      <c r="M106" s="731">
        <v>29</v>
      </c>
      <c r="N106" s="731">
        <v>10</v>
      </c>
      <c r="O106" s="731">
        <v>290</v>
      </c>
      <c r="P106" s="745">
        <v>0.83333333333333337</v>
      </c>
      <c r="Q106" s="732">
        <v>29</v>
      </c>
    </row>
    <row r="107" spans="1:17" ht="14.4" customHeight="1" x14ac:dyDescent="0.3">
      <c r="A107" s="726" t="s">
        <v>7668</v>
      </c>
      <c r="B107" s="727" t="s">
        <v>7669</v>
      </c>
      <c r="C107" s="727" t="s">
        <v>5587</v>
      </c>
      <c r="D107" s="727" t="s">
        <v>7780</v>
      </c>
      <c r="E107" s="727" t="s">
        <v>7781</v>
      </c>
      <c r="F107" s="731">
        <v>9</v>
      </c>
      <c r="G107" s="731">
        <v>1593</v>
      </c>
      <c r="H107" s="731">
        <v>0.5593398876404494</v>
      </c>
      <c r="I107" s="731">
        <v>177</v>
      </c>
      <c r="J107" s="731">
        <v>16</v>
      </c>
      <c r="K107" s="731">
        <v>2848</v>
      </c>
      <c r="L107" s="731">
        <v>1</v>
      </c>
      <c r="M107" s="731">
        <v>178</v>
      </c>
      <c r="N107" s="731">
        <v>7</v>
      </c>
      <c r="O107" s="731">
        <v>1246</v>
      </c>
      <c r="P107" s="745">
        <v>0.4375</v>
      </c>
      <c r="Q107" s="732">
        <v>178</v>
      </c>
    </row>
    <row r="108" spans="1:17" ht="14.4" customHeight="1" x14ac:dyDescent="0.3">
      <c r="A108" s="726" t="s">
        <v>7668</v>
      </c>
      <c r="B108" s="727" t="s">
        <v>7669</v>
      </c>
      <c r="C108" s="727" t="s">
        <v>5587</v>
      </c>
      <c r="D108" s="727" t="s">
        <v>7782</v>
      </c>
      <c r="E108" s="727" t="s">
        <v>7783</v>
      </c>
      <c r="F108" s="731"/>
      <c r="G108" s="731"/>
      <c r="H108" s="731"/>
      <c r="I108" s="731"/>
      <c r="J108" s="731">
        <v>1</v>
      </c>
      <c r="K108" s="731">
        <v>15</v>
      </c>
      <c r="L108" s="731">
        <v>1</v>
      </c>
      <c r="M108" s="731">
        <v>15</v>
      </c>
      <c r="N108" s="731"/>
      <c r="O108" s="731"/>
      <c r="P108" s="745"/>
      <c r="Q108" s="732"/>
    </row>
    <row r="109" spans="1:17" ht="14.4" customHeight="1" x14ac:dyDescent="0.3">
      <c r="A109" s="726" t="s">
        <v>7668</v>
      </c>
      <c r="B109" s="727" t="s">
        <v>7669</v>
      </c>
      <c r="C109" s="727" t="s">
        <v>5587</v>
      </c>
      <c r="D109" s="727" t="s">
        <v>7784</v>
      </c>
      <c r="E109" s="727" t="s">
        <v>7785</v>
      </c>
      <c r="F109" s="731">
        <v>5</v>
      </c>
      <c r="G109" s="731">
        <v>95</v>
      </c>
      <c r="H109" s="731">
        <v>0.7142857142857143</v>
      </c>
      <c r="I109" s="731">
        <v>19</v>
      </c>
      <c r="J109" s="731">
        <v>7</v>
      </c>
      <c r="K109" s="731">
        <v>133</v>
      </c>
      <c r="L109" s="731">
        <v>1</v>
      </c>
      <c r="M109" s="731">
        <v>19</v>
      </c>
      <c r="N109" s="731">
        <v>4</v>
      </c>
      <c r="O109" s="731">
        <v>76</v>
      </c>
      <c r="P109" s="745">
        <v>0.5714285714285714</v>
      </c>
      <c r="Q109" s="732">
        <v>19</v>
      </c>
    </row>
    <row r="110" spans="1:17" ht="14.4" customHeight="1" x14ac:dyDescent="0.3">
      <c r="A110" s="726" t="s">
        <v>7668</v>
      </c>
      <c r="B110" s="727" t="s">
        <v>7669</v>
      </c>
      <c r="C110" s="727" t="s">
        <v>5587</v>
      </c>
      <c r="D110" s="727" t="s">
        <v>7786</v>
      </c>
      <c r="E110" s="727" t="s">
        <v>7787</v>
      </c>
      <c r="F110" s="731">
        <v>23</v>
      </c>
      <c r="G110" s="731">
        <v>460</v>
      </c>
      <c r="H110" s="731">
        <v>0.92</v>
      </c>
      <c r="I110" s="731">
        <v>20</v>
      </c>
      <c r="J110" s="731">
        <v>25</v>
      </c>
      <c r="K110" s="731">
        <v>500</v>
      </c>
      <c r="L110" s="731">
        <v>1</v>
      </c>
      <c r="M110" s="731">
        <v>20</v>
      </c>
      <c r="N110" s="731">
        <v>23</v>
      </c>
      <c r="O110" s="731">
        <v>460</v>
      </c>
      <c r="P110" s="745">
        <v>0.92</v>
      </c>
      <c r="Q110" s="732">
        <v>20</v>
      </c>
    </row>
    <row r="111" spans="1:17" ht="14.4" customHeight="1" x14ac:dyDescent="0.3">
      <c r="A111" s="726" t="s">
        <v>7668</v>
      </c>
      <c r="B111" s="727" t="s">
        <v>7669</v>
      </c>
      <c r="C111" s="727" t="s">
        <v>5587</v>
      </c>
      <c r="D111" s="727" t="s">
        <v>7788</v>
      </c>
      <c r="E111" s="727" t="s">
        <v>7789</v>
      </c>
      <c r="F111" s="731">
        <v>1</v>
      </c>
      <c r="G111" s="731">
        <v>185</v>
      </c>
      <c r="H111" s="731"/>
      <c r="I111" s="731">
        <v>185</v>
      </c>
      <c r="J111" s="731"/>
      <c r="K111" s="731"/>
      <c r="L111" s="731"/>
      <c r="M111" s="731"/>
      <c r="N111" s="731"/>
      <c r="O111" s="731"/>
      <c r="P111" s="745"/>
      <c r="Q111" s="732"/>
    </row>
    <row r="112" spans="1:17" ht="14.4" customHeight="1" x14ac:dyDescent="0.3">
      <c r="A112" s="726" t="s">
        <v>7668</v>
      </c>
      <c r="B112" s="727" t="s">
        <v>7669</v>
      </c>
      <c r="C112" s="727" t="s">
        <v>5587</v>
      </c>
      <c r="D112" s="727" t="s">
        <v>7790</v>
      </c>
      <c r="E112" s="727" t="s">
        <v>7791</v>
      </c>
      <c r="F112" s="731">
        <v>1</v>
      </c>
      <c r="G112" s="731">
        <v>187</v>
      </c>
      <c r="H112" s="731">
        <v>0.99468085106382975</v>
      </c>
      <c r="I112" s="731">
        <v>187</v>
      </c>
      <c r="J112" s="731">
        <v>1</v>
      </c>
      <c r="K112" s="731">
        <v>188</v>
      </c>
      <c r="L112" s="731">
        <v>1</v>
      </c>
      <c r="M112" s="731">
        <v>188</v>
      </c>
      <c r="N112" s="731">
        <v>2</v>
      </c>
      <c r="O112" s="731">
        <v>376</v>
      </c>
      <c r="P112" s="745">
        <v>2</v>
      </c>
      <c r="Q112" s="732">
        <v>188</v>
      </c>
    </row>
    <row r="113" spans="1:17" ht="14.4" customHeight="1" x14ac:dyDescent="0.3">
      <c r="A113" s="726" t="s">
        <v>7668</v>
      </c>
      <c r="B113" s="727" t="s">
        <v>7669</v>
      </c>
      <c r="C113" s="727" t="s">
        <v>5587</v>
      </c>
      <c r="D113" s="727" t="s">
        <v>7792</v>
      </c>
      <c r="E113" s="727" t="s">
        <v>7793</v>
      </c>
      <c r="F113" s="731">
        <v>3</v>
      </c>
      <c r="G113" s="731">
        <v>252</v>
      </c>
      <c r="H113" s="731">
        <v>0.11538461538461539</v>
      </c>
      <c r="I113" s="731">
        <v>84</v>
      </c>
      <c r="J113" s="731">
        <v>26</v>
      </c>
      <c r="K113" s="731">
        <v>2184</v>
      </c>
      <c r="L113" s="731">
        <v>1</v>
      </c>
      <c r="M113" s="731">
        <v>84</v>
      </c>
      <c r="N113" s="731">
        <v>3</v>
      </c>
      <c r="O113" s="731">
        <v>252</v>
      </c>
      <c r="P113" s="745">
        <v>0.11538461538461539</v>
      </c>
      <c r="Q113" s="732">
        <v>84</v>
      </c>
    </row>
    <row r="114" spans="1:17" ht="14.4" customHeight="1" x14ac:dyDescent="0.3">
      <c r="A114" s="726" t="s">
        <v>7668</v>
      </c>
      <c r="B114" s="727" t="s">
        <v>7669</v>
      </c>
      <c r="C114" s="727" t="s">
        <v>5587</v>
      </c>
      <c r="D114" s="727" t="s">
        <v>7794</v>
      </c>
      <c r="E114" s="727" t="s">
        <v>7795</v>
      </c>
      <c r="F114" s="731">
        <v>1</v>
      </c>
      <c r="G114" s="731">
        <v>78</v>
      </c>
      <c r="H114" s="731">
        <v>0.5</v>
      </c>
      <c r="I114" s="731">
        <v>78</v>
      </c>
      <c r="J114" s="731">
        <v>2</v>
      </c>
      <c r="K114" s="731">
        <v>156</v>
      </c>
      <c r="L114" s="731">
        <v>1</v>
      </c>
      <c r="M114" s="731">
        <v>78</v>
      </c>
      <c r="N114" s="731"/>
      <c r="O114" s="731"/>
      <c r="P114" s="745"/>
      <c r="Q114" s="732"/>
    </row>
    <row r="115" spans="1:17" ht="14.4" customHeight="1" x14ac:dyDescent="0.3">
      <c r="A115" s="726" t="s">
        <v>7668</v>
      </c>
      <c r="B115" s="727" t="s">
        <v>7669</v>
      </c>
      <c r="C115" s="727" t="s">
        <v>5587</v>
      </c>
      <c r="D115" s="727" t="s">
        <v>7796</v>
      </c>
      <c r="E115" s="727" t="s">
        <v>7797</v>
      </c>
      <c r="F115" s="731"/>
      <c r="G115" s="731"/>
      <c r="H115" s="731"/>
      <c r="I115" s="731"/>
      <c r="J115" s="731">
        <v>1</v>
      </c>
      <c r="K115" s="731">
        <v>301</v>
      </c>
      <c r="L115" s="731">
        <v>1</v>
      </c>
      <c r="M115" s="731">
        <v>301</v>
      </c>
      <c r="N115" s="731">
        <v>1</v>
      </c>
      <c r="O115" s="731">
        <v>301</v>
      </c>
      <c r="P115" s="745">
        <v>1</v>
      </c>
      <c r="Q115" s="732">
        <v>301</v>
      </c>
    </row>
    <row r="116" spans="1:17" ht="14.4" customHeight="1" x14ac:dyDescent="0.3">
      <c r="A116" s="726" t="s">
        <v>7668</v>
      </c>
      <c r="B116" s="727" t="s">
        <v>7669</v>
      </c>
      <c r="C116" s="727" t="s">
        <v>5587</v>
      </c>
      <c r="D116" s="727" t="s">
        <v>7798</v>
      </c>
      <c r="E116" s="727" t="s">
        <v>7799</v>
      </c>
      <c r="F116" s="731">
        <v>23</v>
      </c>
      <c r="G116" s="731">
        <v>506</v>
      </c>
      <c r="H116" s="731">
        <v>1.2777777777777777</v>
      </c>
      <c r="I116" s="731">
        <v>22</v>
      </c>
      <c r="J116" s="731">
        <v>18</v>
      </c>
      <c r="K116" s="731">
        <v>396</v>
      </c>
      <c r="L116" s="731">
        <v>1</v>
      </c>
      <c r="M116" s="731">
        <v>22</v>
      </c>
      <c r="N116" s="731">
        <v>19</v>
      </c>
      <c r="O116" s="731">
        <v>418</v>
      </c>
      <c r="P116" s="745">
        <v>1.0555555555555556</v>
      </c>
      <c r="Q116" s="732">
        <v>22</v>
      </c>
    </row>
    <row r="117" spans="1:17" ht="14.4" customHeight="1" x14ac:dyDescent="0.3">
      <c r="A117" s="726" t="s">
        <v>7668</v>
      </c>
      <c r="B117" s="727" t="s">
        <v>7669</v>
      </c>
      <c r="C117" s="727" t="s">
        <v>5587</v>
      </c>
      <c r="D117" s="727" t="s">
        <v>7800</v>
      </c>
      <c r="E117" s="727" t="s">
        <v>7801</v>
      </c>
      <c r="F117" s="731">
        <v>1</v>
      </c>
      <c r="G117" s="731">
        <v>495</v>
      </c>
      <c r="H117" s="731"/>
      <c r="I117" s="731">
        <v>495</v>
      </c>
      <c r="J117" s="731"/>
      <c r="K117" s="731"/>
      <c r="L117" s="731"/>
      <c r="M117" s="731"/>
      <c r="N117" s="731"/>
      <c r="O117" s="731"/>
      <c r="P117" s="745"/>
      <c r="Q117" s="732"/>
    </row>
    <row r="118" spans="1:17" ht="14.4" customHeight="1" x14ac:dyDescent="0.3">
      <c r="A118" s="726" t="s">
        <v>7668</v>
      </c>
      <c r="B118" s="727" t="s">
        <v>7669</v>
      </c>
      <c r="C118" s="727" t="s">
        <v>5587</v>
      </c>
      <c r="D118" s="727" t="s">
        <v>7802</v>
      </c>
      <c r="E118" s="727" t="s">
        <v>7803</v>
      </c>
      <c r="F118" s="731"/>
      <c r="G118" s="731"/>
      <c r="H118" s="731"/>
      <c r="I118" s="731"/>
      <c r="J118" s="731">
        <v>1</v>
      </c>
      <c r="K118" s="731">
        <v>205</v>
      </c>
      <c r="L118" s="731">
        <v>1</v>
      </c>
      <c r="M118" s="731">
        <v>205</v>
      </c>
      <c r="N118" s="731">
        <v>1</v>
      </c>
      <c r="O118" s="731">
        <v>205</v>
      </c>
      <c r="P118" s="745">
        <v>1</v>
      </c>
      <c r="Q118" s="732">
        <v>205</v>
      </c>
    </row>
    <row r="119" spans="1:17" ht="14.4" customHeight="1" x14ac:dyDescent="0.3">
      <c r="A119" s="726" t="s">
        <v>7668</v>
      </c>
      <c r="B119" s="727" t="s">
        <v>7669</v>
      </c>
      <c r="C119" s="727" t="s">
        <v>5587</v>
      </c>
      <c r="D119" s="727" t="s">
        <v>7804</v>
      </c>
      <c r="E119" s="727" t="s">
        <v>7805</v>
      </c>
      <c r="F119" s="731"/>
      <c r="G119" s="731"/>
      <c r="H119" s="731"/>
      <c r="I119" s="731"/>
      <c r="J119" s="731">
        <v>1</v>
      </c>
      <c r="K119" s="731">
        <v>310</v>
      </c>
      <c r="L119" s="731">
        <v>1</v>
      </c>
      <c r="M119" s="731">
        <v>310</v>
      </c>
      <c r="N119" s="731"/>
      <c r="O119" s="731"/>
      <c r="P119" s="745"/>
      <c r="Q119" s="732"/>
    </row>
    <row r="120" spans="1:17" ht="14.4" customHeight="1" x14ac:dyDescent="0.3">
      <c r="A120" s="726" t="s">
        <v>7668</v>
      </c>
      <c r="B120" s="727" t="s">
        <v>7669</v>
      </c>
      <c r="C120" s="727" t="s">
        <v>5587</v>
      </c>
      <c r="D120" s="727" t="s">
        <v>7806</v>
      </c>
      <c r="E120" s="727" t="s">
        <v>7807</v>
      </c>
      <c r="F120" s="731">
        <v>4</v>
      </c>
      <c r="G120" s="731">
        <v>92</v>
      </c>
      <c r="H120" s="731">
        <v>4</v>
      </c>
      <c r="I120" s="731">
        <v>23</v>
      </c>
      <c r="J120" s="731">
        <v>1</v>
      </c>
      <c r="K120" s="731">
        <v>23</v>
      </c>
      <c r="L120" s="731">
        <v>1</v>
      </c>
      <c r="M120" s="731">
        <v>23</v>
      </c>
      <c r="N120" s="731">
        <v>6</v>
      </c>
      <c r="O120" s="731">
        <v>138</v>
      </c>
      <c r="P120" s="745">
        <v>6</v>
      </c>
      <c r="Q120" s="732">
        <v>23</v>
      </c>
    </row>
    <row r="121" spans="1:17" ht="14.4" customHeight="1" x14ac:dyDescent="0.3">
      <c r="A121" s="726" t="s">
        <v>7668</v>
      </c>
      <c r="B121" s="727" t="s">
        <v>7669</v>
      </c>
      <c r="C121" s="727" t="s">
        <v>5587</v>
      </c>
      <c r="D121" s="727" t="s">
        <v>7808</v>
      </c>
      <c r="E121" s="727" t="s">
        <v>7809</v>
      </c>
      <c r="F121" s="731"/>
      <c r="G121" s="731"/>
      <c r="H121" s="731"/>
      <c r="I121" s="731"/>
      <c r="J121" s="731">
        <v>1</v>
      </c>
      <c r="K121" s="731">
        <v>17</v>
      </c>
      <c r="L121" s="731">
        <v>1</v>
      </c>
      <c r="M121" s="731">
        <v>17</v>
      </c>
      <c r="N121" s="731"/>
      <c r="O121" s="731"/>
      <c r="P121" s="745"/>
      <c r="Q121" s="732"/>
    </row>
    <row r="122" spans="1:17" ht="14.4" customHeight="1" x14ac:dyDescent="0.3">
      <c r="A122" s="726" t="s">
        <v>7668</v>
      </c>
      <c r="B122" s="727" t="s">
        <v>7669</v>
      </c>
      <c r="C122" s="727" t="s">
        <v>5587</v>
      </c>
      <c r="D122" s="727" t="s">
        <v>7810</v>
      </c>
      <c r="E122" s="727" t="s">
        <v>7811</v>
      </c>
      <c r="F122" s="731">
        <v>1</v>
      </c>
      <c r="G122" s="731">
        <v>650</v>
      </c>
      <c r="H122" s="731">
        <v>0.99846390168970811</v>
      </c>
      <c r="I122" s="731">
        <v>650</v>
      </c>
      <c r="J122" s="731">
        <v>1</v>
      </c>
      <c r="K122" s="731">
        <v>651</v>
      </c>
      <c r="L122" s="731">
        <v>1</v>
      </c>
      <c r="M122" s="731">
        <v>651</v>
      </c>
      <c r="N122" s="731"/>
      <c r="O122" s="731"/>
      <c r="P122" s="745"/>
      <c r="Q122" s="732"/>
    </row>
    <row r="123" spans="1:17" ht="14.4" customHeight="1" x14ac:dyDescent="0.3">
      <c r="A123" s="726" t="s">
        <v>7668</v>
      </c>
      <c r="B123" s="727" t="s">
        <v>7669</v>
      </c>
      <c r="C123" s="727" t="s">
        <v>5587</v>
      </c>
      <c r="D123" s="727" t="s">
        <v>7812</v>
      </c>
      <c r="E123" s="727" t="s">
        <v>7813</v>
      </c>
      <c r="F123" s="731">
        <v>71</v>
      </c>
      <c r="G123" s="731">
        <v>20803</v>
      </c>
      <c r="H123" s="731">
        <v>0.85251208917301857</v>
      </c>
      <c r="I123" s="731">
        <v>293</v>
      </c>
      <c r="J123" s="731">
        <v>83</v>
      </c>
      <c r="K123" s="731">
        <v>24402</v>
      </c>
      <c r="L123" s="731">
        <v>1</v>
      </c>
      <c r="M123" s="731">
        <v>294</v>
      </c>
      <c r="N123" s="731">
        <v>82</v>
      </c>
      <c r="O123" s="731">
        <v>24108</v>
      </c>
      <c r="P123" s="745">
        <v>0.98795180722891562</v>
      </c>
      <c r="Q123" s="732">
        <v>294</v>
      </c>
    </row>
    <row r="124" spans="1:17" ht="14.4" customHeight="1" x14ac:dyDescent="0.3">
      <c r="A124" s="726" t="s">
        <v>7668</v>
      </c>
      <c r="B124" s="727" t="s">
        <v>7669</v>
      </c>
      <c r="C124" s="727" t="s">
        <v>5587</v>
      </c>
      <c r="D124" s="727" t="s">
        <v>7814</v>
      </c>
      <c r="E124" s="727" t="s">
        <v>7815</v>
      </c>
      <c r="F124" s="731"/>
      <c r="G124" s="731"/>
      <c r="H124" s="731"/>
      <c r="I124" s="731"/>
      <c r="J124" s="731">
        <v>7</v>
      </c>
      <c r="K124" s="731">
        <v>315</v>
      </c>
      <c r="L124" s="731">
        <v>1</v>
      </c>
      <c r="M124" s="731">
        <v>45</v>
      </c>
      <c r="N124" s="731"/>
      <c r="O124" s="731"/>
      <c r="P124" s="745"/>
      <c r="Q124" s="732"/>
    </row>
    <row r="125" spans="1:17" ht="14.4" customHeight="1" x14ac:dyDescent="0.3">
      <c r="A125" s="726" t="s">
        <v>7668</v>
      </c>
      <c r="B125" s="727" t="s">
        <v>7669</v>
      </c>
      <c r="C125" s="727" t="s">
        <v>5587</v>
      </c>
      <c r="D125" s="727" t="s">
        <v>7816</v>
      </c>
      <c r="E125" s="727" t="s">
        <v>7817</v>
      </c>
      <c r="F125" s="731">
        <v>6</v>
      </c>
      <c r="G125" s="731">
        <v>276</v>
      </c>
      <c r="H125" s="731">
        <v>3</v>
      </c>
      <c r="I125" s="731">
        <v>46</v>
      </c>
      <c r="J125" s="731">
        <v>2</v>
      </c>
      <c r="K125" s="731">
        <v>92</v>
      </c>
      <c r="L125" s="731">
        <v>1</v>
      </c>
      <c r="M125" s="731">
        <v>46</v>
      </c>
      <c r="N125" s="731">
        <v>3</v>
      </c>
      <c r="O125" s="731">
        <v>138</v>
      </c>
      <c r="P125" s="745">
        <v>1.5</v>
      </c>
      <c r="Q125" s="732">
        <v>46</v>
      </c>
    </row>
    <row r="126" spans="1:17" ht="14.4" customHeight="1" x14ac:dyDescent="0.3">
      <c r="A126" s="726" t="s">
        <v>7668</v>
      </c>
      <c r="B126" s="727" t="s">
        <v>7669</v>
      </c>
      <c r="C126" s="727" t="s">
        <v>5587</v>
      </c>
      <c r="D126" s="727" t="s">
        <v>7818</v>
      </c>
      <c r="E126" s="727" t="s">
        <v>7819</v>
      </c>
      <c r="F126" s="731"/>
      <c r="G126" s="731"/>
      <c r="H126" s="731"/>
      <c r="I126" s="731"/>
      <c r="J126" s="731">
        <v>1</v>
      </c>
      <c r="K126" s="731">
        <v>528</v>
      </c>
      <c r="L126" s="731">
        <v>1</v>
      </c>
      <c r="M126" s="731">
        <v>528</v>
      </c>
      <c r="N126" s="731"/>
      <c r="O126" s="731"/>
      <c r="P126" s="745"/>
      <c r="Q126" s="732"/>
    </row>
    <row r="127" spans="1:17" ht="14.4" customHeight="1" x14ac:dyDescent="0.3">
      <c r="A127" s="726" t="s">
        <v>7668</v>
      </c>
      <c r="B127" s="727" t="s">
        <v>7669</v>
      </c>
      <c r="C127" s="727" t="s">
        <v>5587</v>
      </c>
      <c r="D127" s="727" t="s">
        <v>7820</v>
      </c>
      <c r="E127" s="727" t="s">
        <v>7821</v>
      </c>
      <c r="F127" s="731"/>
      <c r="G127" s="731"/>
      <c r="H127" s="731"/>
      <c r="I127" s="731"/>
      <c r="J127" s="731">
        <v>1</v>
      </c>
      <c r="K127" s="731">
        <v>31</v>
      </c>
      <c r="L127" s="731">
        <v>1</v>
      </c>
      <c r="M127" s="731">
        <v>31</v>
      </c>
      <c r="N127" s="731"/>
      <c r="O127" s="731"/>
      <c r="P127" s="745"/>
      <c r="Q127" s="732"/>
    </row>
    <row r="128" spans="1:17" ht="14.4" customHeight="1" x14ac:dyDescent="0.3">
      <c r="A128" s="726" t="s">
        <v>7668</v>
      </c>
      <c r="B128" s="727" t="s">
        <v>7669</v>
      </c>
      <c r="C128" s="727" t="s">
        <v>5587</v>
      </c>
      <c r="D128" s="727" t="s">
        <v>7822</v>
      </c>
      <c r="E128" s="727" t="s">
        <v>7823</v>
      </c>
      <c r="F128" s="731"/>
      <c r="G128" s="731"/>
      <c r="H128" s="731"/>
      <c r="I128" s="731"/>
      <c r="J128" s="731">
        <v>2</v>
      </c>
      <c r="K128" s="731">
        <v>52</v>
      </c>
      <c r="L128" s="731">
        <v>1</v>
      </c>
      <c r="M128" s="731">
        <v>26</v>
      </c>
      <c r="N128" s="731"/>
      <c r="O128" s="731"/>
      <c r="P128" s="745"/>
      <c r="Q128" s="732"/>
    </row>
    <row r="129" spans="1:17" ht="14.4" customHeight="1" x14ac:dyDescent="0.3">
      <c r="A129" s="726" t="s">
        <v>7668</v>
      </c>
      <c r="B129" s="727" t="s">
        <v>7669</v>
      </c>
      <c r="C129" s="727" t="s">
        <v>5587</v>
      </c>
      <c r="D129" s="727" t="s">
        <v>7824</v>
      </c>
      <c r="E129" s="727" t="s">
        <v>7825</v>
      </c>
      <c r="F129" s="731"/>
      <c r="G129" s="731"/>
      <c r="H129" s="731"/>
      <c r="I129" s="731"/>
      <c r="J129" s="731">
        <v>4</v>
      </c>
      <c r="K129" s="731">
        <v>532</v>
      </c>
      <c r="L129" s="731">
        <v>1</v>
      </c>
      <c r="M129" s="731">
        <v>133</v>
      </c>
      <c r="N129" s="731">
        <v>4</v>
      </c>
      <c r="O129" s="731">
        <v>532</v>
      </c>
      <c r="P129" s="745">
        <v>1</v>
      </c>
      <c r="Q129" s="732">
        <v>133</v>
      </c>
    </row>
    <row r="130" spans="1:17" ht="14.4" customHeight="1" x14ac:dyDescent="0.3">
      <c r="A130" s="726" t="s">
        <v>7668</v>
      </c>
      <c r="B130" s="727" t="s">
        <v>7669</v>
      </c>
      <c r="C130" s="727" t="s">
        <v>5587</v>
      </c>
      <c r="D130" s="727" t="s">
        <v>7826</v>
      </c>
      <c r="E130" s="727" t="s">
        <v>7827</v>
      </c>
      <c r="F130" s="731"/>
      <c r="G130" s="731"/>
      <c r="H130" s="731"/>
      <c r="I130" s="731"/>
      <c r="J130" s="731">
        <v>373</v>
      </c>
      <c r="K130" s="731">
        <v>13801</v>
      </c>
      <c r="L130" s="731">
        <v>1</v>
      </c>
      <c r="M130" s="731">
        <v>37</v>
      </c>
      <c r="N130" s="731">
        <v>502</v>
      </c>
      <c r="O130" s="731">
        <v>18574</v>
      </c>
      <c r="P130" s="745">
        <v>1.3458445040214477</v>
      </c>
      <c r="Q130" s="732">
        <v>37</v>
      </c>
    </row>
    <row r="131" spans="1:17" ht="14.4" customHeight="1" x14ac:dyDescent="0.3">
      <c r="A131" s="726" t="s">
        <v>7668</v>
      </c>
      <c r="B131" s="727" t="s">
        <v>7669</v>
      </c>
      <c r="C131" s="727" t="s">
        <v>5587</v>
      </c>
      <c r="D131" s="727" t="s">
        <v>7828</v>
      </c>
      <c r="E131" s="727" t="s">
        <v>7829</v>
      </c>
      <c r="F131" s="731"/>
      <c r="G131" s="731"/>
      <c r="H131" s="731"/>
      <c r="I131" s="731"/>
      <c r="J131" s="731">
        <v>1</v>
      </c>
      <c r="K131" s="731">
        <v>93</v>
      </c>
      <c r="L131" s="731">
        <v>1</v>
      </c>
      <c r="M131" s="731">
        <v>93</v>
      </c>
      <c r="N131" s="731">
        <v>2</v>
      </c>
      <c r="O131" s="731">
        <v>186</v>
      </c>
      <c r="P131" s="745">
        <v>2</v>
      </c>
      <c r="Q131" s="732">
        <v>93</v>
      </c>
    </row>
    <row r="132" spans="1:17" ht="14.4" customHeight="1" x14ac:dyDescent="0.3">
      <c r="A132" s="726" t="s">
        <v>7668</v>
      </c>
      <c r="B132" s="727" t="s">
        <v>7830</v>
      </c>
      <c r="C132" s="727" t="s">
        <v>5587</v>
      </c>
      <c r="D132" s="727" t="s">
        <v>7831</v>
      </c>
      <c r="E132" s="727" t="s">
        <v>7832</v>
      </c>
      <c r="F132" s="731">
        <v>1</v>
      </c>
      <c r="G132" s="731">
        <v>1037</v>
      </c>
      <c r="H132" s="731"/>
      <c r="I132" s="731">
        <v>1037</v>
      </c>
      <c r="J132" s="731"/>
      <c r="K132" s="731"/>
      <c r="L132" s="731"/>
      <c r="M132" s="731"/>
      <c r="N132" s="731"/>
      <c r="O132" s="731"/>
      <c r="P132" s="745"/>
      <c r="Q132" s="732"/>
    </row>
    <row r="133" spans="1:17" ht="14.4" customHeight="1" x14ac:dyDescent="0.3">
      <c r="A133" s="726" t="s">
        <v>7833</v>
      </c>
      <c r="B133" s="727" t="s">
        <v>7834</v>
      </c>
      <c r="C133" s="727" t="s">
        <v>5592</v>
      </c>
      <c r="D133" s="727" t="s">
        <v>7835</v>
      </c>
      <c r="E133" s="727" t="s">
        <v>7836</v>
      </c>
      <c r="F133" s="731"/>
      <c r="G133" s="731"/>
      <c r="H133" s="731"/>
      <c r="I133" s="731"/>
      <c r="J133" s="731"/>
      <c r="K133" s="731"/>
      <c r="L133" s="731"/>
      <c r="M133" s="731"/>
      <c r="N133" s="731">
        <v>1</v>
      </c>
      <c r="O133" s="731">
        <v>855.64</v>
      </c>
      <c r="P133" s="745"/>
      <c r="Q133" s="732">
        <v>855.64</v>
      </c>
    </row>
    <row r="134" spans="1:17" ht="14.4" customHeight="1" x14ac:dyDescent="0.3">
      <c r="A134" s="726" t="s">
        <v>7833</v>
      </c>
      <c r="B134" s="727" t="s">
        <v>7834</v>
      </c>
      <c r="C134" s="727" t="s">
        <v>5592</v>
      </c>
      <c r="D134" s="727" t="s">
        <v>7837</v>
      </c>
      <c r="E134" s="727" t="s">
        <v>7838</v>
      </c>
      <c r="F134" s="731"/>
      <c r="G134" s="731"/>
      <c r="H134" s="731"/>
      <c r="I134" s="731"/>
      <c r="J134" s="731"/>
      <c r="K134" s="731"/>
      <c r="L134" s="731"/>
      <c r="M134" s="731"/>
      <c r="N134" s="731">
        <v>0.67</v>
      </c>
      <c r="O134" s="731">
        <v>1814.38</v>
      </c>
      <c r="P134" s="745"/>
      <c r="Q134" s="732">
        <v>2708.0298507462685</v>
      </c>
    </row>
    <row r="135" spans="1:17" ht="14.4" customHeight="1" x14ac:dyDescent="0.3">
      <c r="A135" s="726" t="s">
        <v>7833</v>
      </c>
      <c r="B135" s="727" t="s">
        <v>7834</v>
      </c>
      <c r="C135" s="727" t="s">
        <v>5592</v>
      </c>
      <c r="D135" s="727" t="s">
        <v>7839</v>
      </c>
      <c r="E135" s="727" t="s">
        <v>7840</v>
      </c>
      <c r="F135" s="731">
        <v>27.800000000000004</v>
      </c>
      <c r="G135" s="731">
        <v>26447.129999999997</v>
      </c>
      <c r="H135" s="731">
        <v>2.0631228069628005</v>
      </c>
      <c r="I135" s="731">
        <v>951.33561151079118</v>
      </c>
      <c r="J135" s="731">
        <v>12.8</v>
      </c>
      <c r="K135" s="731">
        <v>12818.98</v>
      </c>
      <c r="L135" s="731">
        <v>1</v>
      </c>
      <c r="M135" s="731">
        <v>1001.4828124999999</v>
      </c>
      <c r="N135" s="731">
        <v>18.899999999999999</v>
      </c>
      <c r="O135" s="731">
        <v>18991.2</v>
      </c>
      <c r="P135" s="745">
        <v>1.481490727031324</v>
      </c>
      <c r="Q135" s="732">
        <v>1004.825396825397</v>
      </c>
    </row>
    <row r="136" spans="1:17" ht="14.4" customHeight="1" x14ac:dyDescent="0.3">
      <c r="A136" s="726" t="s">
        <v>7833</v>
      </c>
      <c r="B136" s="727" t="s">
        <v>7834</v>
      </c>
      <c r="C136" s="727" t="s">
        <v>5592</v>
      </c>
      <c r="D136" s="727" t="s">
        <v>7841</v>
      </c>
      <c r="E136" s="727" t="s">
        <v>5933</v>
      </c>
      <c r="F136" s="731">
        <v>1.3400000000000003</v>
      </c>
      <c r="G136" s="731">
        <v>13249.779999999999</v>
      </c>
      <c r="H136" s="731">
        <v>0.86451714773766786</v>
      </c>
      <c r="I136" s="731">
        <v>9887.8955223880566</v>
      </c>
      <c r="J136" s="731">
        <v>1.55</v>
      </c>
      <c r="K136" s="731">
        <v>15326.22</v>
      </c>
      <c r="L136" s="731">
        <v>1</v>
      </c>
      <c r="M136" s="731">
        <v>9887.883870967742</v>
      </c>
      <c r="N136" s="731">
        <v>1.08</v>
      </c>
      <c r="O136" s="731">
        <v>10678.89</v>
      </c>
      <c r="P136" s="745">
        <v>0.69677258971879563</v>
      </c>
      <c r="Q136" s="732">
        <v>9887.8611111111095</v>
      </c>
    </row>
    <row r="137" spans="1:17" ht="14.4" customHeight="1" x14ac:dyDescent="0.3">
      <c r="A137" s="726" t="s">
        <v>7833</v>
      </c>
      <c r="B137" s="727" t="s">
        <v>7834</v>
      </c>
      <c r="C137" s="727" t="s">
        <v>5592</v>
      </c>
      <c r="D137" s="727" t="s">
        <v>7842</v>
      </c>
      <c r="E137" s="727" t="s">
        <v>7843</v>
      </c>
      <c r="F137" s="731"/>
      <c r="G137" s="731"/>
      <c r="H137" s="731"/>
      <c r="I137" s="731"/>
      <c r="J137" s="731">
        <v>1</v>
      </c>
      <c r="K137" s="731">
        <v>932.82</v>
      </c>
      <c r="L137" s="731">
        <v>1</v>
      </c>
      <c r="M137" s="731">
        <v>932.82</v>
      </c>
      <c r="N137" s="731"/>
      <c r="O137" s="731"/>
      <c r="P137" s="745"/>
      <c r="Q137" s="732"/>
    </row>
    <row r="138" spans="1:17" ht="14.4" customHeight="1" x14ac:dyDescent="0.3">
      <c r="A138" s="726" t="s">
        <v>7833</v>
      </c>
      <c r="B138" s="727" t="s">
        <v>7834</v>
      </c>
      <c r="C138" s="727" t="s">
        <v>5592</v>
      </c>
      <c r="D138" s="727" t="s">
        <v>7844</v>
      </c>
      <c r="E138" s="727" t="s">
        <v>7583</v>
      </c>
      <c r="F138" s="731"/>
      <c r="G138" s="731"/>
      <c r="H138" s="731"/>
      <c r="I138" s="731"/>
      <c r="J138" s="731">
        <v>0.16</v>
      </c>
      <c r="K138" s="731">
        <v>727.61</v>
      </c>
      <c r="L138" s="731">
        <v>1</v>
      </c>
      <c r="M138" s="731">
        <v>4547.5625</v>
      </c>
      <c r="N138" s="731"/>
      <c r="O138" s="731"/>
      <c r="P138" s="745"/>
      <c r="Q138" s="732"/>
    </row>
    <row r="139" spans="1:17" ht="14.4" customHeight="1" x14ac:dyDescent="0.3">
      <c r="A139" s="726" t="s">
        <v>7833</v>
      </c>
      <c r="B139" s="727" t="s">
        <v>7834</v>
      </c>
      <c r="C139" s="727" t="s">
        <v>5592</v>
      </c>
      <c r="D139" s="727" t="s">
        <v>7582</v>
      </c>
      <c r="E139" s="727" t="s">
        <v>7583</v>
      </c>
      <c r="F139" s="731">
        <v>0.99999999999999989</v>
      </c>
      <c r="G139" s="731">
        <v>8853.9999999999982</v>
      </c>
      <c r="H139" s="731">
        <v>0.85783601322311476</v>
      </c>
      <c r="I139" s="731">
        <v>8854</v>
      </c>
      <c r="J139" s="731">
        <v>1.1600000000000001</v>
      </c>
      <c r="K139" s="731">
        <v>10321.32</v>
      </c>
      <c r="L139" s="731">
        <v>1</v>
      </c>
      <c r="M139" s="731">
        <v>8897.689655172413</v>
      </c>
      <c r="N139" s="731">
        <v>0.08</v>
      </c>
      <c r="O139" s="731">
        <v>727.61</v>
      </c>
      <c r="P139" s="745">
        <v>7.0495828053000975E-2</v>
      </c>
      <c r="Q139" s="732">
        <v>9095.125</v>
      </c>
    </row>
    <row r="140" spans="1:17" ht="14.4" customHeight="1" x14ac:dyDescent="0.3">
      <c r="A140" s="726" t="s">
        <v>7833</v>
      </c>
      <c r="B140" s="727" t="s">
        <v>7834</v>
      </c>
      <c r="C140" s="727" t="s">
        <v>5592</v>
      </c>
      <c r="D140" s="727" t="s">
        <v>7845</v>
      </c>
      <c r="E140" s="727" t="s">
        <v>7846</v>
      </c>
      <c r="F140" s="731"/>
      <c r="G140" s="731"/>
      <c r="H140" s="731"/>
      <c r="I140" s="731"/>
      <c r="J140" s="731">
        <v>0.1</v>
      </c>
      <c r="K140" s="731">
        <v>194.93</v>
      </c>
      <c r="L140" s="731">
        <v>1</v>
      </c>
      <c r="M140" s="731">
        <v>1949.3</v>
      </c>
      <c r="N140" s="731">
        <v>0.1</v>
      </c>
      <c r="O140" s="731">
        <v>194.93</v>
      </c>
      <c r="P140" s="745">
        <v>1</v>
      </c>
      <c r="Q140" s="732">
        <v>1949.3</v>
      </c>
    </row>
    <row r="141" spans="1:17" ht="14.4" customHeight="1" x14ac:dyDescent="0.3">
      <c r="A141" s="726" t="s">
        <v>7833</v>
      </c>
      <c r="B141" s="727" t="s">
        <v>7834</v>
      </c>
      <c r="C141" s="727" t="s">
        <v>5592</v>
      </c>
      <c r="D141" s="727" t="s">
        <v>7584</v>
      </c>
      <c r="E141" s="727" t="s">
        <v>7583</v>
      </c>
      <c r="F141" s="731">
        <v>26.499999999999993</v>
      </c>
      <c r="G141" s="731">
        <v>46926.2</v>
      </c>
      <c r="H141" s="731">
        <v>0.91574770620091206</v>
      </c>
      <c r="I141" s="731">
        <v>1770.8000000000004</v>
      </c>
      <c r="J141" s="731">
        <v>28.4</v>
      </c>
      <c r="K141" s="731">
        <v>51243.590000000004</v>
      </c>
      <c r="L141" s="731">
        <v>1</v>
      </c>
      <c r="M141" s="731">
        <v>1804.3517605633806</v>
      </c>
      <c r="N141" s="731">
        <v>20.499999999999996</v>
      </c>
      <c r="O141" s="731">
        <v>37290.410000000011</v>
      </c>
      <c r="P141" s="745">
        <v>0.72770877294116221</v>
      </c>
      <c r="Q141" s="732">
        <v>1819.0443902439033</v>
      </c>
    </row>
    <row r="142" spans="1:17" ht="14.4" customHeight="1" x14ac:dyDescent="0.3">
      <c r="A142" s="726" t="s">
        <v>7833</v>
      </c>
      <c r="B142" s="727" t="s">
        <v>7834</v>
      </c>
      <c r="C142" s="727" t="s">
        <v>5592</v>
      </c>
      <c r="D142" s="727" t="s">
        <v>7847</v>
      </c>
      <c r="E142" s="727" t="s">
        <v>7583</v>
      </c>
      <c r="F142" s="731">
        <v>0.79</v>
      </c>
      <c r="G142" s="731">
        <v>27518.260000000002</v>
      </c>
      <c r="H142" s="731">
        <v>0.91039818544051565</v>
      </c>
      <c r="I142" s="731">
        <v>34833.240506329115</v>
      </c>
      <c r="J142" s="731">
        <v>0.8600000000000001</v>
      </c>
      <c r="K142" s="731">
        <v>30226.620000000003</v>
      </c>
      <c r="L142" s="731">
        <v>1</v>
      </c>
      <c r="M142" s="731">
        <v>35147.232558139534</v>
      </c>
      <c r="N142" s="731">
        <v>1.27</v>
      </c>
      <c r="O142" s="731">
        <v>44711.69</v>
      </c>
      <c r="P142" s="745">
        <v>1.4792156714842744</v>
      </c>
      <c r="Q142" s="732">
        <v>35206.055118110235</v>
      </c>
    </row>
    <row r="143" spans="1:17" ht="14.4" customHeight="1" x14ac:dyDescent="0.3">
      <c r="A143" s="726" t="s">
        <v>7833</v>
      </c>
      <c r="B143" s="727" t="s">
        <v>7834</v>
      </c>
      <c r="C143" s="727" t="s">
        <v>5764</v>
      </c>
      <c r="D143" s="727" t="s">
        <v>7848</v>
      </c>
      <c r="E143" s="727" t="s">
        <v>7849</v>
      </c>
      <c r="F143" s="731">
        <v>5</v>
      </c>
      <c r="G143" s="731">
        <v>4861.6000000000004</v>
      </c>
      <c r="H143" s="731">
        <v>5</v>
      </c>
      <c r="I143" s="731">
        <v>972.32</v>
      </c>
      <c r="J143" s="731">
        <v>1</v>
      </c>
      <c r="K143" s="731">
        <v>972.32</v>
      </c>
      <c r="L143" s="731">
        <v>1</v>
      </c>
      <c r="M143" s="731">
        <v>972.32</v>
      </c>
      <c r="N143" s="731">
        <v>1</v>
      </c>
      <c r="O143" s="731">
        <v>972.32</v>
      </c>
      <c r="P143" s="745">
        <v>1</v>
      </c>
      <c r="Q143" s="732">
        <v>972.32</v>
      </c>
    </row>
    <row r="144" spans="1:17" ht="14.4" customHeight="1" x14ac:dyDescent="0.3">
      <c r="A144" s="726" t="s">
        <v>7833</v>
      </c>
      <c r="B144" s="727" t="s">
        <v>7834</v>
      </c>
      <c r="C144" s="727" t="s">
        <v>5764</v>
      </c>
      <c r="D144" s="727" t="s">
        <v>7850</v>
      </c>
      <c r="E144" s="727" t="s">
        <v>7849</v>
      </c>
      <c r="F144" s="731"/>
      <c r="G144" s="731"/>
      <c r="H144" s="731"/>
      <c r="I144" s="731"/>
      <c r="J144" s="731">
        <v>1</v>
      </c>
      <c r="K144" s="731">
        <v>1707.31</v>
      </c>
      <c r="L144" s="731">
        <v>1</v>
      </c>
      <c r="M144" s="731">
        <v>1707.31</v>
      </c>
      <c r="N144" s="731">
        <v>1</v>
      </c>
      <c r="O144" s="731">
        <v>1707.31</v>
      </c>
      <c r="P144" s="745">
        <v>1</v>
      </c>
      <c r="Q144" s="732">
        <v>1707.31</v>
      </c>
    </row>
    <row r="145" spans="1:17" ht="14.4" customHeight="1" x14ac:dyDescent="0.3">
      <c r="A145" s="726" t="s">
        <v>7833</v>
      </c>
      <c r="B145" s="727" t="s">
        <v>7834</v>
      </c>
      <c r="C145" s="727" t="s">
        <v>5764</v>
      </c>
      <c r="D145" s="727" t="s">
        <v>7851</v>
      </c>
      <c r="E145" s="727" t="s">
        <v>7852</v>
      </c>
      <c r="F145" s="731">
        <v>3</v>
      </c>
      <c r="G145" s="731">
        <v>3083.28</v>
      </c>
      <c r="H145" s="731"/>
      <c r="I145" s="731">
        <v>1027.76</v>
      </c>
      <c r="J145" s="731"/>
      <c r="K145" s="731"/>
      <c r="L145" s="731"/>
      <c r="M145" s="731"/>
      <c r="N145" s="731">
        <v>2</v>
      </c>
      <c r="O145" s="731">
        <v>2055.52</v>
      </c>
      <c r="P145" s="745"/>
      <c r="Q145" s="732">
        <v>1027.76</v>
      </c>
    </row>
    <row r="146" spans="1:17" ht="14.4" customHeight="1" x14ac:dyDescent="0.3">
      <c r="A146" s="726" t="s">
        <v>7833</v>
      </c>
      <c r="B146" s="727" t="s">
        <v>7834</v>
      </c>
      <c r="C146" s="727" t="s">
        <v>5764</v>
      </c>
      <c r="D146" s="727" t="s">
        <v>7853</v>
      </c>
      <c r="E146" s="727" t="s">
        <v>7852</v>
      </c>
      <c r="F146" s="731"/>
      <c r="G146" s="731"/>
      <c r="H146" s="731"/>
      <c r="I146" s="731"/>
      <c r="J146" s="731">
        <v>1</v>
      </c>
      <c r="K146" s="731">
        <v>2141.85</v>
      </c>
      <c r="L146" s="731">
        <v>1</v>
      </c>
      <c r="M146" s="731">
        <v>2141.85</v>
      </c>
      <c r="N146" s="731"/>
      <c r="O146" s="731"/>
      <c r="P146" s="745"/>
      <c r="Q146" s="732"/>
    </row>
    <row r="147" spans="1:17" ht="14.4" customHeight="1" x14ac:dyDescent="0.3">
      <c r="A147" s="726" t="s">
        <v>7833</v>
      </c>
      <c r="B147" s="727" t="s">
        <v>7834</v>
      </c>
      <c r="C147" s="727" t="s">
        <v>5764</v>
      </c>
      <c r="D147" s="727" t="s">
        <v>7854</v>
      </c>
      <c r="E147" s="727" t="s">
        <v>7855</v>
      </c>
      <c r="F147" s="731"/>
      <c r="G147" s="731"/>
      <c r="H147" s="731"/>
      <c r="I147" s="731"/>
      <c r="J147" s="731">
        <v>1</v>
      </c>
      <c r="K147" s="731">
        <v>8536.5499999999993</v>
      </c>
      <c r="L147" s="731">
        <v>1</v>
      </c>
      <c r="M147" s="731">
        <v>8536.5499999999993</v>
      </c>
      <c r="N147" s="731"/>
      <c r="O147" s="731"/>
      <c r="P147" s="745"/>
      <c r="Q147" s="732"/>
    </row>
    <row r="148" spans="1:17" ht="14.4" customHeight="1" x14ac:dyDescent="0.3">
      <c r="A148" s="726" t="s">
        <v>7833</v>
      </c>
      <c r="B148" s="727" t="s">
        <v>7834</v>
      </c>
      <c r="C148" s="727" t="s">
        <v>5764</v>
      </c>
      <c r="D148" s="727" t="s">
        <v>7856</v>
      </c>
      <c r="E148" s="727" t="s">
        <v>7857</v>
      </c>
      <c r="F148" s="731"/>
      <c r="G148" s="731"/>
      <c r="H148" s="731"/>
      <c r="I148" s="731"/>
      <c r="J148" s="731"/>
      <c r="K148" s="731"/>
      <c r="L148" s="731"/>
      <c r="M148" s="731"/>
      <c r="N148" s="731">
        <v>1</v>
      </c>
      <c r="O148" s="731">
        <v>11772</v>
      </c>
      <c r="P148" s="745"/>
      <c r="Q148" s="732">
        <v>11772</v>
      </c>
    </row>
    <row r="149" spans="1:17" ht="14.4" customHeight="1" x14ac:dyDescent="0.3">
      <c r="A149" s="726" t="s">
        <v>7833</v>
      </c>
      <c r="B149" s="727" t="s">
        <v>7834</v>
      </c>
      <c r="C149" s="727" t="s">
        <v>5764</v>
      </c>
      <c r="D149" s="727" t="s">
        <v>7858</v>
      </c>
      <c r="E149" s="727" t="s">
        <v>7859</v>
      </c>
      <c r="F149" s="731"/>
      <c r="G149" s="731"/>
      <c r="H149" s="731"/>
      <c r="I149" s="731"/>
      <c r="J149" s="731">
        <v>1</v>
      </c>
      <c r="K149" s="731">
        <v>2236.5</v>
      </c>
      <c r="L149" s="731">
        <v>1</v>
      </c>
      <c r="M149" s="731">
        <v>2236.5</v>
      </c>
      <c r="N149" s="731"/>
      <c r="O149" s="731"/>
      <c r="P149" s="745"/>
      <c r="Q149" s="732"/>
    </row>
    <row r="150" spans="1:17" ht="14.4" customHeight="1" x14ac:dyDescent="0.3">
      <c r="A150" s="726" t="s">
        <v>7833</v>
      </c>
      <c r="B150" s="727" t="s">
        <v>7834</v>
      </c>
      <c r="C150" s="727" t="s">
        <v>5764</v>
      </c>
      <c r="D150" s="727" t="s">
        <v>7860</v>
      </c>
      <c r="E150" s="727" t="s">
        <v>7861</v>
      </c>
      <c r="F150" s="731"/>
      <c r="G150" s="731"/>
      <c r="H150" s="731"/>
      <c r="I150" s="731"/>
      <c r="J150" s="731"/>
      <c r="K150" s="731"/>
      <c r="L150" s="731"/>
      <c r="M150" s="731"/>
      <c r="N150" s="731">
        <v>1</v>
      </c>
      <c r="O150" s="731">
        <v>166546.75</v>
      </c>
      <c r="P150" s="745"/>
      <c r="Q150" s="732">
        <v>166546.75</v>
      </c>
    </row>
    <row r="151" spans="1:17" ht="14.4" customHeight="1" x14ac:dyDescent="0.3">
      <c r="A151" s="726" t="s">
        <v>7833</v>
      </c>
      <c r="B151" s="727" t="s">
        <v>7834</v>
      </c>
      <c r="C151" s="727" t="s">
        <v>5764</v>
      </c>
      <c r="D151" s="727" t="s">
        <v>7862</v>
      </c>
      <c r="E151" s="727" t="s">
        <v>7863</v>
      </c>
      <c r="F151" s="731"/>
      <c r="G151" s="731"/>
      <c r="H151" s="731"/>
      <c r="I151" s="731"/>
      <c r="J151" s="731">
        <v>1</v>
      </c>
      <c r="K151" s="731">
        <v>6890.78</v>
      </c>
      <c r="L151" s="731">
        <v>1</v>
      </c>
      <c r="M151" s="731">
        <v>6890.78</v>
      </c>
      <c r="N151" s="731"/>
      <c r="O151" s="731"/>
      <c r="P151" s="745"/>
      <c r="Q151" s="732"/>
    </row>
    <row r="152" spans="1:17" ht="14.4" customHeight="1" x14ac:dyDescent="0.3">
      <c r="A152" s="726" t="s">
        <v>7833</v>
      </c>
      <c r="B152" s="727" t="s">
        <v>7834</v>
      </c>
      <c r="C152" s="727" t="s">
        <v>5764</v>
      </c>
      <c r="D152" s="727" t="s">
        <v>7864</v>
      </c>
      <c r="E152" s="727" t="s">
        <v>7865</v>
      </c>
      <c r="F152" s="731">
        <v>3</v>
      </c>
      <c r="G152" s="731">
        <v>3008.4</v>
      </c>
      <c r="H152" s="731"/>
      <c r="I152" s="731">
        <v>1002.8000000000001</v>
      </c>
      <c r="J152" s="731"/>
      <c r="K152" s="731"/>
      <c r="L152" s="731"/>
      <c r="M152" s="731"/>
      <c r="N152" s="731"/>
      <c r="O152" s="731"/>
      <c r="P152" s="745"/>
      <c r="Q152" s="732"/>
    </row>
    <row r="153" spans="1:17" ht="14.4" customHeight="1" x14ac:dyDescent="0.3">
      <c r="A153" s="726" t="s">
        <v>7833</v>
      </c>
      <c r="B153" s="727" t="s">
        <v>7834</v>
      </c>
      <c r="C153" s="727" t="s">
        <v>5764</v>
      </c>
      <c r="D153" s="727" t="s">
        <v>7866</v>
      </c>
      <c r="E153" s="727" t="s">
        <v>7867</v>
      </c>
      <c r="F153" s="731">
        <v>2</v>
      </c>
      <c r="G153" s="731">
        <v>10518.46</v>
      </c>
      <c r="H153" s="731">
        <v>2</v>
      </c>
      <c r="I153" s="731">
        <v>5259.23</v>
      </c>
      <c r="J153" s="731">
        <v>1</v>
      </c>
      <c r="K153" s="731">
        <v>5259.23</v>
      </c>
      <c r="L153" s="731">
        <v>1</v>
      </c>
      <c r="M153" s="731">
        <v>5259.23</v>
      </c>
      <c r="N153" s="731">
        <v>1</v>
      </c>
      <c r="O153" s="731">
        <v>5259.23</v>
      </c>
      <c r="P153" s="745">
        <v>1</v>
      </c>
      <c r="Q153" s="732">
        <v>5259.23</v>
      </c>
    </row>
    <row r="154" spans="1:17" ht="14.4" customHeight="1" x14ac:dyDescent="0.3">
      <c r="A154" s="726" t="s">
        <v>7833</v>
      </c>
      <c r="B154" s="727" t="s">
        <v>7834</v>
      </c>
      <c r="C154" s="727" t="s">
        <v>5764</v>
      </c>
      <c r="D154" s="727" t="s">
        <v>7868</v>
      </c>
      <c r="E154" s="727" t="s">
        <v>7869</v>
      </c>
      <c r="F154" s="731">
        <v>3</v>
      </c>
      <c r="G154" s="731">
        <v>4492.32</v>
      </c>
      <c r="H154" s="731"/>
      <c r="I154" s="731">
        <v>1497.4399999999998</v>
      </c>
      <c r="J154" s="731"/>
      <c r="K154" s="731"/>
      <c r="L154" s="731"/>
      <c r="M154" s="731"/>
      <c r="N154" s="731"/>
      <c r="O154" s="731"/>
      <c r="P154" s="745"/>
      <c r="Q154" s="732"/>
    </row>
    <row r="155" spans="1:17" ht="14.4" customHeight="1" x14ac:dyDescent="0.3">
      <c r="A155" s="726" t="s">
        <v>7833</v>
      </c>
      <c r="B155" s="727" t="s">
        <v>7834</v>
      </c>
      <c r="C155" s="727" t="s">
        <v>5764</v>
      </c>
      <c r="D155" s="727" t="s">
        <v>7870</v>
      </c>
      <c r="E155" s="727" t="s">
        <v>7871</v>
      </c>
      <c r="F155" s="731"/>
      <c r="G155" s="731"/>
      <c r="H155" s="731"/>
      <c r="I155" s="731"/>
      <c r="J155" s="731"/>
      <c r="K155" s="731"/>
      <c r="L155" s="731"/>
      <c r="M155" s="731"/>
      <c r="N155" s="731">
        <v>2</v>
      </c>
      <c r="O155" s="731">
        <v>1662.32</v>
      </c>
      <c r="P155" s="745"/>
      <c r="Q155" s="732">
        <v>831.16</v>
      </c>
    </row>
    <row r="156" spans="1:17" ht="14.4" customHeight="1" x14ac:dyDescent="0.3">
      <c r="A156" s="726" t="s">
        <v>7833</v>
      </c>
      <c r="B156" s="727" t="s">
        <v>7834</v>
      </c>
      <c r="C156" s="727" t="s">
        <v>5764</v>
      </c>
      <c r="D156" s="727" t="s">
        <v>7872</v>
      </c>
      <c r="E156" s="727" t="s">
        <v>7871</v>
      </c>
      <c r="F156" s="731">
        <v>3</v>
      </c>
      <c r="G156" s="731">
        <v>2664.18</v>
      </c>
      <c r="H156" s="731">
        <v>3</v>
      </c>
      <c r="I156" s="731">
        <v>888.06</v>
      </c>
      <c r="J156" s="731">
        <v>1</v>
      </c>
      <c r="K156" s="731">
        <v>888.06</v>
      </c>
      <c r="L156" s="731">
        <v>1</v>
      </c>
      <c r="M156" s="731">
        <v>888.06</v>
      </c>
      <c r="N156" s="731"/>
      <c r="O156" s="731"/>
      <c r="P156" s="745"/>
      <c r="Q156" s="732"/>
    </row>
    <row r="157" spans="1:17" ht="14.4" customHeight="1" x14ac:dyDescent="0.3">
      <c r="A157" s="726" t="s">
        <v>7833</v>
      </c>
      <c r="B157" s="727" t="s">
        <v>7834</v>
      </c>
      <c r="C157" s="727" t="s">
        <v>5764</v>
      </c>
      <c r="D157" s="727" t="s">
        <v>7873</v>
      </c>
      <c r="E157" s="727" t="s">
        <v>7874</v>
      </c>
      <c r="F157" s="731">
        <v>1</v>
      </c>
      <c r="G157" s="731">
        <v>888.06</v>
      </c>
      <c r="H157" s="731"/>
      <c r="I157" s="731">
        <v>888.06</v>
      </c>
      <c r="J157" s="731"/>
      <c r="K157" s="731"/>
      <c r="L157" s="731"/>
      <c r="M157" s="731"/>
      <c r="N157" s="731"/>
      <c r="O157" s="731"/>
      <c r="P157" s="745"/>
      <c r="Q157" s="732"/>
    </row>
    <row r="158" spans="1:17" ht="14.4" customHeight="1" x14ac:dyDescent="0.3">
      <c r="A158" s="726" t="s">
        <v>7833</v>
      </c>
      <c r="B158" s="727" t="s">
        <v>7834</v>
      </c>
      <c r="C158" s="727" t="s">
        <v>5764</v>
      </c>
      <c r="D158" s="727" t="s">
        <v>7875</v>
      </c>
      <c r="E158" s="727" t="s">
        <v>7876</v>
      </c>
      <c r="F158" s="731">
        <v>1</v>
      </c>
      <c r="G158" s="731">
        <v>3898.8</v>
      </c>
      <c r="H158" s="731"/>
      <c r="I158" s="731">
        <v>3898.8</v>
      </c>
      <c r="J158" s="731"/>
      <c r="K158" s="731"/>
      <c r="L158" s="731"/>
      <c r="M158" s="731"/>
      <c r="N158" s="731">
        <v>1</v>
      </c>
      <c r="O158" s="731">
        <v>3898.8</v>
      </c>
      <c r="P158" s="745"/>
      <c r="Q158" s="732">
        <v>3898.8</v>
      </c>
    </row>
    <row r="159" spans="1:17" ht="14.4" customHeight="1" x14ac:dyDescent="0.3">
      <c r="A159" s="726" t="s">
        <v>7833</v>
      </c>
      <c r="B159" s="727" t="s">
        <v>7834</v>
      </c>
      <c r="C159" s="727" t="s">
        <v>5764</v>
      </c>
      <c r="D159" s="727" t="s">
        <v>7877</v>
      </c>
      <c r="E159" s="727" t="s">
        <v>7878</v>
      </c>
      <c r="F159" s="731"/>
      <c r="G159" s="731"/>
      <c r="H159" s="731"/>
      <c r="I159" s="731"/>
      <c r="J159" s="731"/>
      <c r="K159" s="731"/>
      <c r="L159" s="731"/>
      <c r="M159" s="731"/>
      <c r="N159" s="731">
        <v>1</v>
      </c>
      <c r="O159" s="731">
        <v>1312.14</v>
      </c>
      <c r="P159" s="745"/>
      <c r="Q159" s="732">
        <v>1312.14</v>
      </c>
    </row>
    <row r="160" spans="1:17" ht="14.4" customHeight="1" x14ac:dyDescent="0.3">
      <c r="A160" s="726" t="s">
        <v>7833</v>
      </c>
      <c r="B160" s="727" t="s">
        <v>7834</v>
      </c>
      <c r="C160" s="727" t="s">
        <v>5764</v>
      </c>
      <c r="D160" s="727" t="s">
        <v>7879</v>
      </c>
      <c r="E160" s="727" t="s">
        <v>7880</v>
      </c>
      <c r="F160" s="731">
        <v>23</v>
      </c>
      <c r="G160" s="731">
        <v>83825.34</v>
      </c>
      <c r="H160" s="731">
        <v>23</v>
      </c>
      <c r="I160" s="731">
        <v>3644.58</v>
      </c>
      <c r="J160" s="731">
        <v>1</v>
      </c>
      <c r="K160" s="731">
        <v>3644.58</v>
      </c>
      <c r="L160" s="731">
        <v>1</v>
      </c>
      <c r="M160" s="731">
        <v>3644.58</v>
      </c>
      <c r="N160" s="731">
        <v>9</v>
      </c>
      <c r="O160" s="731">
        <v>32801.22</v>
      </c>
      <c r="P160" s="745">
        <v>9</v>
      </c>
      <c r="Q160" s="732">
        <v>3644.58</v>
      </c>
    </row>
    <row r="161" spans="1:17" ht="14.4" customHeight="1" x14ac:dyDescent="0.3">
      <c r="A161" s="726" t="s">
        <v>7833</v>
      </c>
      <c r="B161" s="727" t="s">
        <v>7834</v>
      </c>
      <c r="C161" s="727" t="s">
        <v>5764</v>
      </c>
      <c r="D161" s="727" t="s">
        <v>7881</v>
      </c>
      <c r="E161" s="727" t="s">
        <v>7882</v>
      </c>
      <c r="F161" s="731"/>
      <c r="G161" s="731"/>
      <c r="H161" s="731"/>
      <c r="I161" s="731"/>
      <c r="J161" s="731">
        <v>1</v>
      </c>
      <c r="K161" s="731">
        <v>1146.33</v>
      </c>
      <c r="L161" s="731">
        <v>1</v>
      </c>
      <c r="M161" s="731">
        <v>1146.33</v>
      </c>
      <c r="N161" s="731"/>
      <c r="O161" s="731"/>
      <c r="P161" s="745"/>
      <c r="Q161" s="732"/>
    </row>
    <row r="162" spans="1:17" ht="14.4" customHeight="1" x14ac:dyDescent="0.3">
      <c r="A162" s="726" t="s">
        <v>7833</v>
      </c>
      <c r="B162" s="727" t="s">
        <v>7834</v>
      </c>
      <c r="C162" s="727" t="s">
        <v>5764</v>
      </c>
      <c r="D162" s="727" t="s">
        <v>7883</v>
      </c>
      <c r="E162" s="727" t="s">
        <v>7884</v>
      </c>
      <c r="F162" s="731">
        <v>1</v>
      </c>
      <c r="G162" s="731">
        <v>359.1</v>
      </c>
      <c r="H162" s="731">
        <v>0.5</v>
      </c>
      <c r="I162" s="731">
        <v>359.1</v>
      </c>
      <c r="J162" s="731">
        <v>2</v>
      </c>
      <c r="K162" s="731">
        <v>718.2</v>
      </c>
      <c r="L162" s="731">
        <v>1</v>
      </c>
      <c r="M162" s="731">
        <v>359.1</v>
      </c>
      <c r="N162" s="731"/>
      <c r="O162" s="731"/>
      <c r="P162" s="745"/>
      <c r="Q162" s="732"/>
    </row>
    <row r="163" spans="1:17" ht="14.4" customHeight="1" x14ac:dyDescent="0.3">
      <c r="A163" s="726" t="s">
        <v>7833</v>
      </c>
      <c r="B163" s="727" t="s">
        <v>7834</v>
      </c>
      <c r="C163" s="727" t="s">
        <v>5764</v>
      </c>
      <c r="D163" s="727" t="s">
        <v>7885</v>
      </c>
      <c r="E163" s="727" t="s">
        <v>7886</v>
      </c>
      <c r="F163" s="731"/>
      <c r="G163" s="731"/>
      <c r="H163" s="731"/>
      <c r="I163" s="731"/>
      <c r="J163" s="731"/>
      <c r="K163" s="731"/>
      <c r="L163" s="731"/>
      <c r="M163" s="731"/>
      <c r="N163" s="731">
        <v>1</v>
      </c>
      <c r="O163" s="731">
        <v>893.9</v>
      </c>
      <c r="P163" s="745"/>
      <c r="Q163" s="732">
        <v>893.9</v>
      </c>
    </row>
    <row r="164" spans="1:17" ht="14.4" customHeight="1" x14ac:dyDescent="0.3">
      <c r="A164" s="726" t="s">
        <v>7833</v>
      </c>
      <c r="B164" s="727" t="s">
        <v>7834</v>
      </c>
      <c r="C164" s="727" t="s">
        <v>5764</v>
      </c>
      <c r="D164" s="727" t="s">
        <v>7887</v>
      </c>
      <c r="E164" s="727" t="s">
        <v>7888</v>
      </c>
      <c r="F164" s="731">
        <v>3</v>
      </c>
      <c r="G164" s="731">
        <v>50495.069999999992</v>
      </c>
      <c r="H164" s="731">
        <v>3</v>
      </c>
      <c r="I164" s="731">
        <v>16831.689999999999</v>
      </c>
      <c r="J164" s="731">
        <v>1</v>
      </c>
      <c r="K164" s="731">
        <v>16831.689999999999</v>
      </c>
      <c r="L164" s="731">
        <v>1</v>
      </c>
      <c r="M164" s="731">
        <v>16831.689999999999</v>
      </c>
      <c r="N164" s="731">
        <v>1</v>
      </c>
      <c r="O164" s="731">
        <v>16831.689999999999</v>
      </c>
      <c r="P164" s="745">
        <v>1</v>
      </c>
      <c r="Q164" s="732">
        <v>16831.689999999999</v>
      </c>
    </row>
    <row r="165" spans="1:17" ht="14.4" customHeight="1" x14ac:dyDescent="0.3">
      <c r="A165" s="726" t="s">
        <v>7833</v>
      </c>
      <c r="B165" s="727" t="s">
        <v>7834</v>
      </c>
      <c r="C165" s="727" t="s">
        <v>5764</v>
      </c>
      <c r="D165" s="727" t="s">
        <v>7889</v>
      </c>
      <c r="E165" s="727" t="s">
        <v>7890</v>
      </c>
      <c r="F165" s="731">
        <v>3</v>
      </c>
      <c r="G165" s="731">
        <v>19761.39</v>
      </c>
      <c r="H165" s="731">
        <v>1.5</v>
      </c>
      <c r="I165" s="731">
        <v>6587.13</v>
      </c>
      <c r="J165" s="731">
        <v>2</v>
      </c>
      <c r="K165" s="731">
        <v>13174.26</v>
      </c>
      <c r="L165" s="731">
        <v>1</v>
      </c>
      <c r="M165" s="731">
        <v>6587.13</v>
      </c>
      <c r="N165" s="731">
        <v>2</v>
      </c>
      <c r="O165" s="731">
        <v>13174.26</v>
      </c>
      <c r="P165" s="745">
        <v>1</v>
      </c>
      <c r="Q165" s="732">
        <v>6587.13</v>
      </c>
    </row>
    <row r="166" spans="1:17" ht="14.4" customHeight="1" x14ac:dyDescent="0.3">
      <c r="A166" s="726" t="s">
        <v>7833</v>
      </c>
      <c r="B166" s="727" t="s">
        <v>7834</v>
      </c>
      <c r="C166" s="727" t="s">
        <v>5764</v>
      </c>
      <c r="D166" s="727" t="s">
        <v>7891</v>
      </c>
      <c r="E166" s="727" t="s">
        <v>7892</v>
      </c>
      <c r="F166" s="731"/>
      <c r="G166" s="731"/>
      <c r="H166" s="731"/>
      <c r="I166" s="731"/>
      <c r="J166" s="731">
        <v>1</v>
      </c>
      <c r="K166" s="731">
        <v>1841.62</v>
      </c>
      <c r="L166" s="731">
        <v>1</v>
      </c>
      <c r="M166" s="731">
        <v>1841.62</v>
      </c>
      <c r="N166" s="731">
        <v>5</v>
      </c>
      <c r="O166" s="731">
        <v>9208.0999999999985</v>
      </c>
      <c r="P166" s="745">
        <v>4.9999999999999991</v>
      </c>
      <c r="Q166" s="732">
        <v>1841.6199999999997</v>
      </c>
    </row>
    <row r="167" spans="1:17" ht="14.4" customHeight="1" x14ac:dyDescent="0.3">
      <c r="A167" s="726" t="s">
        <v>7833</v>
      </c>
      <c r="B167" s="727" t="s">
        <v>7834</v>
      </c>
      <c r="C167" s="727" t="s">
        <v>5764</v>
      </c>
      <c r="D167" s="727" t="s">
        <v>7893</v>
      </c>
      <c r="E167" s="727" t="s">
        <v>7894</v>
      </c>
      <c r="F167" s="731">
        <v>1</v>
      </c>
      <c r="G167" s="731">
        <v>380.86</v>
      </c>
      <c r="H167" s="731"/>
      <c r="I167" s="731">
        <v>380.86</v>
      </c>
      <c r="J167" s="731"/>
      <c r="K167" s="731"/>
      <c r="L167" s="731"/>
      <c r="M167" s="731"/>
      <c r="N167" s="731">
        <v>1</v>
      </c>
      <c r="O167" s="731">
        <v>380.86</v>
      </c>
      <c r="P167" s="745"/>
      <c r="Q167" s="732">
        <v>380.86</v>
      </c>
    </row>
    <row r="168" spans="1:17" ht="14.4" customHeight="1" x14ac:dyDescent="0.3">
      <c r="A168" s="726" t="s">
        <v>7833</v>
      </c>
      <c r="B168" s="727" t="s">
        <v>7834</v>
      </c>
      <c r="C168" s="727" t="s">
        <v>5764</v>
      </c>
      <c r="D168" s="727" t="s">
        <v>7895</v>
      </c>
      <c r="E168" s="727" t="s">
        <v>7896</v>
      </c>
      <c r="F168" s="731"/>
      <c r="G168" s="731"/>
      <c r="H168" s="731"/>
      <c r="I168" s="731"/>
      <c r="J168" s="731">
        <v>1</v>
      </c>
      <c r="K168" s="731">
        <v>3178.63</v>
      </c>
      <c r="L168" s="731">
        <v>1</v>
      </c>
      <c r="M168" s="731">
        <v>3178.63</v>
      </c>
      <c r="N168" s="731">
        <v>1</v>
      </c>
      <c r="O168" s="731">
        <v>3178.63</v>
      </c>
      <c r="P168" s="745">
        <v>1</v>
      </c>
      <c r="Q168" s="732">
        <v>3178.63</v>
      </c>
    </row>
    <row r="169" spans="1:17" ht="14.4" customHeight="1" x14ac:dyDescent="0.3">
      <c r="A169" s="726" t="s">
        <v>7833</v>
      </c>
      <c r="B169" s="727" t="s">
        <v>7834</v>
      </c>
      <c r="C169" s="727" t="s">
        <v>5764</v>
      </c>
      <c r="D169" s="727" t="s">
        <v>7897</v>
      </c>
      <c r="E169" s="727" t="s">
        <v>7898</v>
      </c>
      <c r="F169" s="731"/>
      <c r="G169" s="731"/>
      <c r="H169" s="731"/>
      <c r="I169" s="731"/>
      <c r="J169" s="731"/>
      <c r="K169" s="731"/>
      <c r="L169" s="731"/>
      <c r="M169" s="731"/>
      <c r="N169" s="731">
        <v>1</v>
      </c>
      <c r="O169" s="731">
        <v>1085.2</v>
      </c>
      <c r="P169" s="745"/>
      <c r="Q169" s="732">
        <v>1085.2</v>
      </c>
    </row>
    <row r="170" spans="1:17" ht="14.4" customHeight="1" x14ac:dyDescent="0.3">
      <c r="A170" s="726" t="s">
        <v>7833</v>
      </c>
      <c r="B170" s="727" t="s">
        <v>7834</v>
      </c>
      <c r="C170" s="727" t="s">
        <v>5764</v>
      </c>
      <c r="D170" s="727" t="s">
        <v>7899</v>
      </c>
      <c r="E170" s="727" t="s">
        <v>7900</v>
      </c>
      <c r="F170" s="731"/>
      <c r="G170" s="731"/>
      <c r="H170" s="731"/>
      <c r="I170" s="731"/>
      <c r="J170" s="731"/>
      <c r="K170" s="731"/>
      <c r="L170" s="731"/>
      <c r="M170" s="731"/>
      <c r="N170" s="731">
        <v>1</v>
      </c>
      <c r="O170" s="731">
        <v>1932.09</v>
      </c>
      <c r="P170" s="745"/>
      <c r="Q170" s="732">
        <v>1932.09</v>
      </c>
    </row>
    <row r="171" spans="1:17" ht="14.4" customHeight="1" x14ac:dyDescent="0.3">
      <c r="A171" s="726" t="s">
        <v>7833</v>
      </c>
      <c r="B171" s="727" t="s">
        <v>7834</v>
      </c>
      <c r="C171" s="727" t="s">
        <v>5587</v>
      </c>
      <c r="D171" s="727" t="s">
        <v>7901</v>
      </c>
      <c r="E171" s="727" t="s">
        <v>7902</v>
      </c>
      <c r="F171" s="731">
        <v>22</v>
      </c>
      <c r="G171" s="731">
        <v>4554</v>
      </c>
      <c r="H171" s="731">
        <v>1.5271629778672031</v>
      </c>
      <c r="I171" s="731">
        <v>207</v>
      </c>
      <c r="J171" s="731">
        <v>14</v>
      </c>
      <c r="K171" s="731">
        <v>2982</v>
      </c>
      <c r="L171" s="731">
        <v>1</v>
      </c>
      <c r="M171" s="731">
        <v>213</v>
      </c>
      <c r="N171" s="731">
        <v>15</v>
      </c>
      <c r="O171" s="731">
        <v>3195</v>
      </c>
      <c r="P171" s="745">
        <v>1.0714285714285714</v>
      </c>
      <c r="Q171" s="732">
        <v>213</v>
      </c>
    </row>
    <row r="172" spans="1:17" ht="14.4" customHeight="1" x14ac:dyDescent="0.3">
      <c r="A172" s="726" t="s">
        <v>7833</v>
      </c>
      <c r="B172" s="727" t="s">
        <v>7834</v>
      </c>
      <c r="C172" s="727" t="s">
        <v>5587</v>
      </c>
      <c r="D172" s="727" t="s">
        <v>7903</v>
      </c>
      <c r="E172" s="727" t="s">
        <v>7904</v>
      </c>
      <c r="F172" s="731">
        <v>86</v>
      </c>
      <c r="G172" s="731">
        <v>12986</v>
      </c>
      <c r="H172" s="731">
        <v>1.0343289526085224</v>
      </c>
      <c r="I172" s="731">
        <v>151</v>
      </c>
      <c r="J172" s="731">
        <v>81</v>
      </c>
      <c r="K172" s="731">
        <v>12555</v>
      </c>
      <c r="L172" s="731">
        <v>1</v>
      </c>
      <c r="M172" s="731">
        <v>155</v>
      </c>
      <c r="N172" s="731">
        <v>67</v>
      </c>
      <c r="O172" s="731">
        <v>10385</v>
      </c>
      <c r="P172" s="745">
        <v>0.8271604938271605</v>
      </c>
      <c r="Q172" s="732">
        <v>155</v>
      </c>
    </row>
    <row r="173" spans="1:17" ht="14.4" customHeight="1" x14ac:dyDescent="0.3">
      <c r="A173" s="726" t="s">
        <v>7833</v>
      </c>
      <c r="B173" s="727" t="s">
        <v>7834</v>
      </c>
      <c r="C173" s="727" t="s">
        <v>5587</v>
      </c>
      <c r="D173" s="727" t="s">
        <v>7905</v>
      </c>
      <c r="E173" s="727" t="s">
        <v>7906</v>
      </c>
      <c r="F173" s="731">
        <v>68</v>
      </c>
      <c r="G173" s="731">
        <v>12444</v>
      </c>
      <c r="H173" s="731">
        <v>0.87559808612440193</v>
      </c>
      <c r="I173" s="731">
        <v>183</v>
      </c>
      <c r="J173" s="731">
        <v>76</v>
      </c>
      <c r="K173" s="731">
        <v>14212</v>
      </c>
      <c r="L173" s="731">
        <v>1</v>
      </c>
      <c r="M173" s="731">
        <v>187</v>
      </c>
      <c r="N173" s="731">
        <v>46</v>
      </c>
      <c r="O173" s="731">
        <v>8602</v>
      </c>
      <c r="P173" s="745">
        <v>0.60526315789473684</v>
      </c>
      <c r="Q173" s="732">
        <v>187</v>
      </c>
    </row>
    <row r="174" spans="1:17" ht="14.4" customHeight="1" x14ac:dyDescent="0.3">
      <c r="A174" s="726" t="s">
        <v>7833</v>
      </c>
      <c r="B174" s="727" t="s">
        <v>7834</v>
      </c>
      <c r="C174" s="727" t="s">
        <v>5587</v>
      </c>
      <c r="D174" s="727" t="s">
        <v>7907</v>
      </c>
      <c r="E174" s="727" t="s">
        <v>7908</v>
      </c>
      <c r="F174" s="731">
        <v>600</v>
      </c>
      <c r="G174" s="731">
        <v>75000</v>
      </c>
      <c r="H174" s="731">
        <v>0.85165334302325579</v>
      </c>
      <c r="I174" s="731">
        <v>125</v>
      </c>
      <c r="J174" s="731">
        <v>688</v>
      </c>
      <c r="K174" s="731">
        <v>88064</v>
      </c>
      <c r="L174" s="731">
        <v>1</v>
      </c>
      <c r="M174" s="731">
        <v>128</v>
      </c>
      <c r="N174" s="731">
        <v>563</v>
      </c>
      <c r="O174" s="731">
        <v>72064</v>
      </c>
      <c r="P174" s="745">
        <v>0.8183139534883721</v>
      </c>
      <c r="Q174" s="732">
        <v>128</v>
      </c>
    </row>
    <row r="175" spans="1:17" ht="14.4" customHeight="1" x14ac:dyDescent="0.3">
      <c r="A175" s="726" t="s">
        <v>7833</v>
      </c>
      <c r="B175" s="727" t="s">
        <v>7834</v>
      </c>
      <c r="C175" s="727" t="s">
        <v>5587</v>
      </c>
      <c r="D175" s="727" t="s">
        <v>7909</v>
      </c>
      <c r="E175" s="727" t="s">
        <v>7910</v>
      </c>
      <c r="F175" s="731">
        <v>1567</v>
      </c>
      <c r="G175" s="731">
        <v>343173</v>
      </c>
      <c r="H175" s="731">
        <v>0.88748118609089643</v>
      </c>
      <c r="I175" s="731">
        <v>219</v>
      </c>
      <c r="J175" s="731">
        <v>1734</v>
      </c>
      <c r="K175" s="731">
        <v>386682</v>
      </c>
      <c r="L175" s="731">
        <v>1</v>
      </c>
      <c r="M175" s="731">
        <v>223</v>
      </c>
      <c r="N175" s="731">
        <v>1729</v>
      </c>
      <c r="O175" s="731">
        <v>385567</v>
      </c>
      <c r="P175" s="745">
        <v>0.99711649365628607</v>
      </c>
      <c r="Q175" s="732">
        <v>223</v>
      </c>
    </row>
    <row r="176" spans="1:17" ht="14.4" customHeight="1" x14ac:dyDescent="0.3">
      <c r="A176" s="726" t="s">
        <v>7833</v>
      </c>
      <c r="B176" s="727" t="s">
        <v>7834</v>
      </c>
      <c r="C176" s="727" t="s">
        <v>5587</v>
      </c>
      <c r="D176" s="727" t="s">
        <v>7911</v>
      </c>
      <c r="E176" s="727" t="s">
        <v>7912</v>
      </c>
      <c r="F176" s="731">
        <v>40</v>
      </c>
      <c r="G176" s="731">
        <v>8760</v>
      </c>
      <c r="H176" s="731">
        <v>0.93529788597053176</v>
      </c>
      <c r="I176" s="731">
        <v>219</v>
      </c>
      <c r="J176" s="731">
        <v>42</v>
      </c>
      <c r="K176" s="731">
        <v>9366</v>
      </c>
      <c r="L176" s="731">
        <v>1</v>
      </c>
      <c r="M176" s="731">
        <v>223</v>
      </c>
      <c r="N176" s="731">
        <v>55</v>
      </c>
      <c r="O176" s="731">
        <v>12265</v>
      </c>
      <c r="P176" s="745">
        <v>1.3095238095238095</v>
      </c>
      <c r="Q176" s="732">
        <v>223</v>
      </c>
    </row>
    <row r="177" spans="1:17" ht="14.4" customHeight="1" x14ac:dyDescent="0.3">
      <c r="A177" s="726" t="s">
        <v>7833</v>
      </c>
      <c r="B177" s="727" t="s">
        <v>7834</v>
      </c>
      <c r="C177" s="727" t="s">
        <v>5587</v>
      </c>
      <c r="D177" s="727" t="s">
        <v>7913</v>
      </c>
      <c r="E177" s="727" t="s">
        <v>7914</v>
      </c>
      <c r="F177" s="731">
        <v>3</v>
      </c>
      <c r="G177" s="731">
        <v>1041</v>
      </c>
      <c r="H177" s="731">
        <v>0.98300283286118983</v>
      </c>
      <c r="I177" s="731">
        <v>347</v>
      </c>
      <c r="J177" s="731">
        <v>3</v>
      </c>
      <c r="K177" s="731">
        <v>1059</v>
      </c>
      <c r="L177" s="731">
        <v>1</v>
      </c>
      <c r="M177" s="731">
        <v>353</v>
      </c>
      <c r="N177" s="731">
        <v>7</v>
      </c>
      <c r="O177" s="731">
        <v>2471</v>
      </c>
      <c r="P177" s="745">
        <v>2.3333333333333335</v>
      </c>
      <c r="Q177" s="732">
        <v>353</v>
      </c>
    </row>
    <row r="178" spans="1:17" ht="14.4" customHeight="1" x14ac:dyDescent="0.3">
      <c r="A178" s="726" t="s">
        <v>7833</v>
      </c>
      <c r="B178" s="727" t="s">
        <v>7834</v>
      </c>
      <c r="C178" s="727" t="s">
        <v>5587</v>
      </c>
      <c r="D178" s="727" t="s">
        <v>7915</v>
      </c>
      <c r="E178" s="727" t="s">
        <v>7916</v>
      </c>
      <c r="F178" s="731">
        <v>3</v>
      </c>
      <c r="G178" s="731">
        <v>663</v>
      </c>
      <c r="H178" s="731">
        <v>0.98222222222222222</v>
      </c>
      <c r="I178" s="731">
        <v>221</v>
      </c>
      <c r="J178" s="731">
        <v>3</v>
      </c>
      <c r="K178" s="731">
        <v>675</v>
      </c>
      <c r="L178" s="731">
        <v>1</v>
      </c>
      <c r="M178" s="731">
        <v>225</v>
      </c>
      <c r="N178" s="731">
        <v>3</v>
      </c>
      <c r="O178" s="731">
        <v>675</v>
      </c>
      <c r="P178" s="745">
        <v>1</v>
      </c>
      <c r="Q178" s="732">
        <v>225</v>
      </c>
    </row>
    <row r="179" spans="1:17" ht="14.4" customHeight="1" x14ac:dyDescent="0.3">
      <c r="A179" s="726" t="s">
        <v>7833</v>
      </c>
      <c r="B179" s="727" t="s">
        <v>7834</v>
      </c>
      <c r="C179" s="727" t="s">
        <v>5587</v>
      </c>
      <c r="D179" s="727" t="s">
        <v>7917</v>
      </c>
      <c r="E179" s="727" t="s">
        <v>7918</v>
      </c>
      <c r="F179" s="731"/>
      <c r="G179" s="731"/>
      <c r="H179" s="731"/>
      <c r="I179" s="731"/>
      <c r="J179" s="731"/>
      <c r="K179" s="731"/>
      <c r="L179" s="731"/>
      <c r="M179" s="731"/>
      <c r="N179" s="731">
        <v>2</v>
      </c>
      <c r="O179" s="731">
        <v>530</v>
      </c>
      <c r="P179" s="745"/>
      <c r="Q179" s="732">
        <v>265</v>
      </c>
    </row>
    <row r="180" spans="1:17" ht="14.4" customHeight="1" x14ac:dyDescent="0.3">
      <c r="A180" s="726" t="s">
        <v>7833</v>
      </c>
      <c r="B180" s="727" t="s">
        <v>7834</v>
      </c>
      <c r="C180" s="727" t="s">
        <v>5587</v>
      </c>
      <c r="D180" s="727" t="s">
        <v>7919</v>
      </c>
      <c r="E180" s="727" t="s">
        <v>7920</v>
      </c>
      <c r="F180" s="731">
        <v>3</v>
      </c>
      <c r="G180" s="731">
        <v>990</v>
      </c>
      <c r="H180" s="731"/>
      <c r="I180" s="731">
        <v>330</v>
      </c>
      <c r="J180" s="731"/>
      <c r="K180" s="731"/>
      <c r="L180" s="731"/>
      <c r="M180" s="731"/>
      <c r="N180" s="731">
        <v>3</v>
      </c>
      <c r="O180" s="731">
        <v>1050</v>
      </c>
      <c r="P180" s="745"/>
      <c r="Q180" s="732">
        <v>350</v>
      </c>
    </row>
    <row r="181" spans="1:17" ht="14.4" customHeight="1" x14ac:dyDescent="0.3">
      <c r="A181" s="726" t="s">
        <v>7833</v>
      </c>
      <c r="B181" s="727" t="s">
        <v>7834</v>
      </c>
      <c r="C181" s="727" t="s">
        <v>5587</v>
      </c>
      <c r="D181" s="727" t="s">
        <v>7921</v>
      </c>
      <c r="E181" s="727" t="s">
        <v>7922</v>
      </c>
      <c r="F181" s="731">
        <v>7</v>
      </c>
      <c r="G181" s="731">
        <v>28973</v>
      </c>
      <c r="H181" s="731">
        <v>3.4789865513928913</v>
      </c>
      <c r="I181" s="731">
        <v>4139</v>
      </c>
      <c r="J181" s="731">
        <v>2</v>
      </c>
      <c r="K181" s="731">
        <v>8328</v>
      </c>
      <c r="L181" s="731">
        <v>1</v>
      </c>
      <c r="M181" s="731">
        <v>4164</v>
      </c>
      <c r="N181" s="731">
        <v>2</v>
      </c>
      <c r="O181" s="731">
        <v>8328</v>
      </c>
      <c r="P181" s="745">
        <v>1</v>
      </c>
      <c r="Q181" s="732">
        <v>4164</v>
      </c>
    </row>
    <row r="182" spans="1:17" ht="14.4" customHeight="1" x14ac:dyDescent="0.3">
      <c r="A182" s="726" t="s">
        <v>7833</v>
      </c>
      <c r="B182" s="727" t="s">
        <v>7834</v>
      </c>
      <c r="C182" s="727" t="s">
        <v>5587</v>
      </c>
      <c r="D182" s="727" t="s">
        <v>7923</v>
      </c>
      <c r="E182" s="727" t="s">
        <v>7924</v>
      </c>
      <c r="F182" s="731"/>
      <c r="G182" s="731"/>
      <c r="H182" s="731"/>
      <c r="I182" s="731"/>
      <c r="J182" s="731"/>
      <c r="K182" s="731"/>
      <c r="L182" s="731"/>
      <c r="M182" s="731"/>
      <c r="N182" s="731">
        <v>1</v>
      </c>
      <c r="O182" s="731">
        <v>15262</v>
      </c>
      <c r="P182" s="745"/>
      <c r="Q182" s="732">
        <v>15262</v>
      </c>
    </row>
    <row r="183" spans="1:17" ht="14.4" customHeight="1" x14ac:dyDescent="0.3">
      <c r="A183" s="726" t="s">
        <v>7833</v>
      </c>
      <c r="B183" s="727" t="s">
        <v>7834</v>
      </c>
      <c r="C183" s="727" t="s">
        <v>5587</v>
      </c>
      <c r="D183" s="727" t="s">
        <v>7925</v>
      </c>
      <c r="E183" s="727" t="s">
        <v>7926</v>
      </c>
      <c r="F183" s="731">
        <v>10</v>
      </c>
      <c r="G183" s="731">
        <v>38240</v>
      </c>
      <c r="H183" s="731">
        <v>1.4152479644707623</v>
      </c>
      <c r="I183" s="731">
        <v>3824</v>
      </c>
      <c r="J183" s="731">
        <v>7</v>
      </c>
      <c r="K183" s="731">
        <v>27020</v>
      </c>
      <c r="L183" s="731">
        <v>1</v>
      </c>
      <c r="M183" s="731">
        <v>3860</v>
      </c>
      <c r="N183" s="731">
        <v>4</v>
      </c>
      <c r="O183" s="731">
        <v>15440</v>
      </c>
      <c r="P183" s="745">
        <v>0.5714285714285714</v>
      </c>
      <c r="Q183" s="732">
        <v>3860</v>
      </c>
    </row>
    <row r="184" spans="1:17" ht="14.4" customHeight="1" x14ac:dyDescent="0.3">
      <c r="A184" s="726" t="s">
        <v>7833</v>
      </c>
      <c r="B184" s="727" t="s">
        <v>7834</v>
      </c>
      <c r="C184" s="727" t="s">
        <v>5587</v>
      </c>
      <c r="D184" s="727" t="s">
        <v>7927</v>
      </c>
      <c r="E184" s="727" t="s">
        <v>7928</v>
      </c>
      <c r="F184" s="731"/>
      <c r="G184" s="731"/>
      <c r="H184" s="731"/>
      <c r="I184" s="731"/>
      <c r="J184" s="731"/>
      <c r="K184" s="731"/>
      <c r="L184" s="731"/>
      <c r="M184" s="731"/>
      <c r="N184" s="731">
        <v>1</v>
      </c>
      <c r="O184" s="731">
        <v>5210</v>
      </c>
      <c r="P184" s="745"/>
      <c r="Q184" s="732">
        <v>5210</v>
      </c>
    </row>
    <row r="185" spans="1:17" ht="14.4" customHeight="1" x14ac:dyDescent="0.3">
      <c r="A185" s="726" t="s">
        <v>7833</v>
      </c>
      <c r="B185" s="727" t="s">
        <v>7834</v>
      </c>
      <c r="C185" s="727" t="s">
        <v>5587</v>
      </c>
      <c r="D185" s="727" t="s">
        <v>7929</v>
      </c>
      <c r="E185" s="727" t="s">
        <v>7930</v>
      </c>
      <c r="F185" s="731"/>
      <c r="G185" s="731"/>
      <c r="H185" s="731"/>
      <c r="I185" s="731"/>
      <c r="J185" s="731">
        <v>2</v>
      </c>
      <c r="K185" s="731">
        <v>15850</v>
      </c>
      <c r="L185" s="731">
        <v>1</v>
      </c>
      <c r="M185" s="731">
        <v>7925</v>
      </c>
      <c r="N185" s="731"/>
      <c r="O185" s="731"/>
      <c r="P185" s="745"/>
      <c r="Q185" s="732"/>
    </row>
    <row r="186" spans="1:17" ht="14.4" customHeight="1" x14ac:dyDescent="0.3">
      <c r="A186" s="726" t="s">
        <v>7833</v>
      </c>
      <c r="B186" s="727" t="s">
        <v>7834</v>
      </c>
      <c r="C186" s="727" t="s">
        <v>5587</v>
      </c>
      <c r="D186" s="727" t="s">
        <v>7931</v>
      </c>
      <c r="E186" s="727" t="s">
        <v>7932</v>
      </c>
      <c r="F186" s="731">
        <v>12</v>
      </c>
      <c r="G186" s="731">
        <v>15372</v>
      </c>
      <c r="H186" s="731">
        <v>0.99071925754060319</v>
      </c>
      <c r="I186" s="731">
        <v>1281</v>
      </c>
      <c r="J186" s="731">
        <v>12</v>
      </c>
      <c r="K186" s="731">
        <v>15516</v>
      </c>
      <c r="L186" s="731">
        <v>1</v>
      </c>
      <c r="M186" s="731">
        <v>1293</v>
      </c>
      <c r="N186" s="731">
        <v>11</v>
      </c>
      <c r="O186" s="731">
        <v>14234</v>
      </c>
      <c r="P186" s="745">
        <v>0.9173756122712039</v>
      </c>
      <c r="Q186" s="732">
        <v>1294</v>
      </c>
    </row>
    <row r="187" spans="1:17" ht="14.4" customHeight="1" x14ac:dyDescent="0.3">
      <c r="A187" s="726" t="s">
        <v>7833</v>
      </c>
      <c r="B187" s="727" t="s">
        <v>7834</v>
      </c>
      <c r="C187" s="727" t="s">
        <v>5587</v>
      </c>
      <c r="D187" s="727" t="s">
        <v>7933</v>
      </c>
      <c r="E187" s="727" t="s">
        <v>7934</v>
      </c>
      <c r="F187" s="731">
        <v>2</v>
      </c>
      <c r="G187" s="731">
        <v>2334</v>
      </c>
      <c r="H187" s="731">
        <v>1.9830076465590485</v>
      </c>
      <c r="I187" s="731">
        <v>1167</v>
      </c>
      <c r="J187" s="731">
        <v>1</v>
      </c>
      <c r="K187" s="731">
        <v>1177</v>
      </c>
      <c r="L187" s="731">
        <v>1</v>
      </c>
      <c r="M187" s="731">
        <v>1177</v>
      </c>
      <c r="N187" s="731">
        <v>1</v>
      </c>
      <c r="O187" s="731">
        <v>1178</v>
      </c>
      <c r="P187" s="745">
        <v>1.0008496176720476</v>
      </c>
      <c r="Q187" s="732">
        <v>1178</v>
      </c>
    </row>
    <row r="188" spans="1:17" ht="14.4" customHeight="1" x14ac:dyDescent="0.3">
      <c r="A188" s="726" t="s">
        <v>7833</v>
      </c>
      <c r="B188" s="727" t="s">
        <v>7834</v>
      </c>
      <c r="C188" s="727" t="s">
        <v>5587</v>
      </c>
      <c r="D188" s="727" t="s">
        <v>7935</v>
      </c>
      <c r="E188" s="727" t="s">
        <v>7936</v>
      </c>
      <c r="F188" s="731">
        <v>36</v>
      </c>
      <c r="G188" s="731">
        <v>182736</v>
      </c>
      <c r="H188" s="731">
        <v>1.1430501604458707</v>
      </c>
      <c r="I188" s="731">
        <v>5076</v>
      </c>
      <c r="J188" s="731">
        <v>31</v>
      </c>
      <c r="K188" s="731">
        <v>159867</v>
      </c>
      <c r="L188" s="731">
        <v>1</v>
      </c>
      <c r="M188" s="731">
        <v>5157</v>
      </c>
      <c r="N188" s="731">
        <v>39</v>
      </c>
      <c r="O188" s="731">
        <v>201123</v>
      </c>
      <c r="P188" s="745">
        <v>1.2580645161290323</v>
      </c>
      <c r="Q188" s="732">
        <v>5157</v>
      </c>
    </row>
    <row r="189" spans="1:17" ht="14.4" customHeight="1" x14ac:dyDescent="0.3">
      <c r="A189" s="726" t="s">
        <v>7833</v>
      </c>
      <c r="B189" s="727" t="s">
        <v>7834</v>
      </c>
      <c r="C189" s="727" t="s">
        <v>5587</v>
      </c>
      <c r="D189" s="727" t="s">
        <v>7937</v>
      </c>
      <c r="E189" s="727" t="s">
        <v>7938</v>
      </c>
      <c r="F189" s="731"/>
      <c r="G189" s="731"/>
      <c r="H189" s="731"/>
      <c r="I189" s="731"/>
      <c r="J189" s="731"/>
      <c r="K189" s="731"/>
      <c r="L189" s="731"/>
      <c r="M189" s="731"/>
      <c r="N189" s="731">
        <v>1</v>
      </c>
      <c r="O189" s="731">
        <v>5620</v>
      </c>
      <c r="P189" s="745"/>
      <c r="Q189" s="732">
        <v>5620</v>
      </c>
    </row>
    <row r="190" spans="1:17" ht="14.4" customHeight="1" x14ac:dyDescent="0.3">
      <c r="A190" s="726" t="s">
        <v>7833</v>
      </c>
      <c r="B190" s="727" t="s">
        <v>7834</v>
      </c>
      <c r="C190" s="727" t="s">
        <v>5587</v>
      </c>
      <c r="D190" s="727" t="s">
        <v>7939</v>
      </c>
      <c r="E190" s="727" t="s">
        <v>7940</v>
      </c>
      <c r="F190" s="731">
        <v>643</v>
      </c>
      <c r="G190" s="731">
        <v>112525</v>
      </c>
      <c r="H190" s="731">
        <v>0.88419257757557179</v>
      </c>
      <c r="I190" s="731">
        <v>175</v>
      </c>
      <c r="J190" s="731">
        <v>719</v>
      </c>
      <c r="K190" s="731">
        <v>127263</v>
      </c>
      <c r="L190" s="731">
        <v>1</v>
      </c>
      <c r="M190" s="731">
        <v>177</v>
      </c>
      <c r="N190" s="731">
        <v>714</v>
      </c>
      <c r="O190" s="731">
        <v>126378</v>
      </c>
      <c r="P190" s="745">
        <v>0.99304589707927682</v>
      </c>
      <c r="Q190" s="732">
        <v>177</v>
      </c>
    </row>
    <row r="191" spans="1:17" ht="14.4" customHeight="1" x14ac:dyDescent="0.3">
      <c r="A191" s="726" t="s">
        <v>7833</v>
      </c>
      <c r="B191" s="727" t="s">
        <v>7834</v>
      </c>
      <c r="C191" s="727" t="s">
        <v>5587</v>
      </c>
      <c r="D191" s="727" t="s">
        <v>7941</v>
      </c>
      <c r="E191" s="727" t="s">
        <v>7942</v>
      </c>
      <c r="F191" s="731">
        <v>299</v>
      </c>
      <c r="G191" s="731">
        <v>598299</v>
      </c>
      <c r="H191" s="731">
        <v>0.84923890579578487</v>
      </c>
      <c r="I191" s="731">
        <v>2001</v>
      </c>
      <c r="J191" s="731">
        <v>344</v>
      </c>
      <c r="K191" s="731">
        <v>704512</v>
      </c>
      <c r="L191" s="731">
        <v>1</v>
      </c>
      <c r="M191" s="731">
        <v>2048</v>
      </c>
      <c r="N191" s="731">
        <v>317</v>
      </c>
      <c r="O191" s="731">
        <v>649533</v>
      </c>
      <c r="P191" s="745">
        <v>0.92196158475654066</v>
      </c>
      <c r="Q191" s="732">
        <v>2049</v>
      </c>
    </row>
    <row r="192" spans="1:17" ht="14.4" customHeight="1" x14ac:dyDescent="0.3">
      <c r="A192" s="726" t="s">
        <v>7833</v>
      </c>
      <c r="B192" s="727" t="s">
        <v>7834</v>
      </c>
      <c r="C192" s="727" t="s">
        <v>5587</v>
      </c>
      <c r="D192" s="727" t="s">
        <v>7943</v>
      </c>
      <c r="E192" s="727" t="s">
        <v>7944</v>
      </c>
      <c r="F192" s="731"/>
      <c r="G192" s="731"/>
      <c r="H192" s="731"/>
      <c r="I192" s="731"/>
      <c r="J192" s="731">
        <v>1</v>
      </c>
      <c r="K192" s="731">
        <v>2736</v>
      </c>
      <c r="L192" s="731">
        <v>1</v>
      </c>
      <c r="M192" s="731">
        <v>2736</v>
      </c>
      <c r="N192" s="731">
        <v>1</v>
      </c>
      <c r="O192" s="731">
        <v>2737</v>
      </c>
      <c r="P192" s="745">
        <v>1.0003654970760234</v>
      </c>
      <c r="Q192" s="732">
        <v>2737</v>
      </c>
    </row>
    <row r="193" spans="1:17" ht="14.4" customHeight="1" x14ac:dyDescent="0.3">
      <c r="A193" s="726" t="s">
        <v>7833</v>
      </c>
      <c r="B193" s="727" t="s">
        <v>7834</v>
      </c>
      <c r="C193" s="727" t="s">
        <v>5587</v>
      </c>
      <c r="D193" s="727" t="s">
        <v>7945</v>
      </c>
      <c r="E193" s="727" t="s">
        <v>7946</v>
      </c>
      <c r="F193" s="731"/>
      <c r="G193" s="731"/>
      <c r="H193" s="731"/>
      <c r="I193" s="731"/>
      <c r="J193" s="731">
        <v>9</v>
      </c>
      <c r="K193" s="731">
        <v>47421</v>
      </c>
      <c r="L193" s="731">
        <v>1</v>
      </c>
      <c r="M193" s="731">
        <v>5269</v>
      </c>
      <c r="N193" s="731">
        <v>5</v>
      </c>
      <c r="O193" s="731">
        <v>26345</v>
      </c>
      <c r="P193" s="745">
        <v>0.55555555555555558</v>
      </c>
      <c r="Q193" s="732">
        <v>5269</v>
      </c>
    </row>
    <row r="194" spans="1:17" ht="14.4" customHeight="1" x14ac:dyDescent="0.3">
      <c r="A194" s="726" t="s">
        <v>7833</v>
      </c>
      <c r="B194" s="727" t="s">
        <v>7834</v>
      </c>
      <c r="C194" s="727" t="s">
        <v>5587</v>
      </c>
      <c r="D194" s="727" t="s">
        <v>7947</v>
      </c>
      <c r="E194" s="727" t="s">
        <v>7948</v>
      </c>
      <c r="F194" s="731">
        <v>253</v>
      </c>
      <c r="G194" s="731">
        <v>38203</v>
      </c>
      <c r="H194" s="731">
        <v>0.8587838597279982</v>
      </c>
      <c r="I194" s="731">
        <v>151</v>
      </c>
      <c r="J194" s="731">
        <v>287</v>
      </c>
      <c r="K194" s="731">
        <v>44485</v>
      </c>
      <c r="L194" s="731">
        <v>1</v>
      </c>
      <c r="M194" s="731">
        <v>155</v>
      </c>
      <c r="N194" s="731">
        <v>289</v>
      </c>
      <c r="O194" s="731">
        <v>44795</v>
      </c>
      <c r="P194" s="745">
        <v>1.0069686411149825</v>
      </c>
      <c r="Q194" s="732">
        <v>155</v>
      </c>
    </row>
    <row r="195" spans="1:17" ht="14.4" customHeight="1" x14ac:dyDescent="0.3">
      <c r="A195" s="726" t="s">
        <v>7833</v>
      </c>
      <c r="B195" s="727" t="s">
        <v>7834</v>
      </c>
      <c r="C195" s="727" t="s">
        <v>5587</v>
      </c>
      <c r="D195" s="727" t="s">
        <v>7949</v>
      </c>
      <c r="E195" s="727" t="s">
        <v>7950</v>
      </c>
      <c r="F195" s="731">
        <v>279</v>
      </c>
      <c r="G195" s="731">
        <v>54405</v>
      </c>
      <c r="H195" s="731">
        <v>1.1784136198232542</v>
      </c>
      <c r="I195" s="731">
        <v>195</v>
      </c>
      <c r="J195" s="731">
        <v>232</v>
      </c>
      <c r="K195" s="731">
        <v>46168</v>
      </c>
      <c r="L195" s="731">
        <v>1</v>
      </c>
      <c r="M195" s="731">
        <v>199</v>
      </c>
      <c r="N195" s="731">
        <v>253</v>
      </c>
      <c r="O195" s="731">
        <v>50347</v>
      </c>
      <c r="P195" s="745">
        <v>1.0905172413793103</v>
      </c>
      <c r="Q195" s="732">
        <v>199</v>
      </c>
    </row>
    <row r="196" spans="1:17" ht="14.4" customHeight="1" x14ac:dyDescent="0.3">
      <c r="A196" s="726" t="s">
        <v>7833</v>
      </c>
      <c r="B196" s="727" t="s">
        <v>7834</v>
      </c>
      <c r="C196" s="727" t="s">
        <v>5587</v>
      </c>
      <c r="D196" s="727" t="s">
        <v>7951</v>
      </c>
      <c r="E196" s="727" t="s">
        <v>7952</v>
      </c>
      <c r="F196" s="731">
        <v>2994</v>
      </c>
      <c r="G196" s="731">
        <v>598800</v>
      </c>
      <c r="H196" s="731">
        <v>0.90288960862720968</v>
      </c>
      <c r="I196" s="731">
        <v>200</v>
      </c>
      <c r="J196" s="731">
        <v>3251</v>
      </c>
      <c r="K196" s="731">
        <v>663204</v>
      </c>
      <c r="L196" s="731">
        <v>1</v>
      </c>
      <c r="M196" s="731">
        <v>204</v>
      </c>
      <c r="N196" s="731">
        <v>3314</v>
      </c>
      <c r="O196" s="731">
        <v>676056</v>
      </c>
      <c r="P196" s="745">
        <v>1.0193786527222393</v>
      </c>
      <c r="Q196" s="732">
        <v>204</v>
      </c>
    </row>
    <row r="197" spans="1:17" ht="14.4" customHeight="1" x14ac:dyDescent="0.3">
      <c r="A197" s="726" t="s">
        <v>7833</v>
      </c>
      <c r="B197" s="727" t="s">
        <v>7834</v>
      </c>
      <c r="C197" s="727" t="s">
        <v>5587</v>
      </c>
      <c r="D197" s="727" t="s">
        <v>7953</v>
      </c>
      <c r="E197" s="727" t="s">
        <v>7954</v>
      </c>
      <c r="F197" s="731">
        <v>56</v>
      </c>
      <c r="G197" s="731">
        <v>8904</v>
      </c>
      <c r="H197" s="731">
        <v>0.86707566462167684</v>
      </c>
      <c r="I197" s="731">
        <v>159</v>
      </c>
      <c r="J197" s="731">
        <v>63</v>
      </c>
      <c r="K197" s="731">
        <v>10269</v>
      </c>
      <c r="L197" s="731">
        <v>1</v>
      </c>
      <c r="M197" s="731">
        <v>163</v>
      </c>
      <c r="N197" s="731">
        <v>48</v>
      </c>
      <c r="O197" s="731">
        <v>7824</v>
      </c>
      <c r="P197" s="745">
        <v>0.76190476190476186</v>
      </c>
      <c r="Q197" s="732">
        <v>163</v>
      </c>
    </row>
    <row r="198" spans="1:17" ht="14.4" customHeight="1" x14ac:dyDescent="0.3">
      <c r="A198" s="726" t="s">
        <v>7833</v>
      </c>
      <c r="B198" s="727" t="s">
        <v>7834</v>
      </c>
      <c r="C198" s="727" t="s">
        <v>5587</v>
      </c>
      <c r="D198" s="727" t="s">
        <v>7955</v>
      </c>
      <c r="E198" s="727" t="s">
        <v>7956</v>
      </c>
      <c r="F198" s="731">
        <v>293</v>
      </c>
      <c r="G198" s="731">
        <v>622039</v>
      </c>
      <c r="H198" s="731">
        <v>1.0617029193292915</v>
      </c>
      <c r="I198" s="731">
        <v>2123</v>
      </c>
      <c r="J198" s="731">
        <v>272</v>
      </c>
      <c r="K198" s="731">
        <v>585888</v>
      </c>
      <c r="L198" s="731">
        <v>1</v>
      </c>
      <c r="M198" s="731">
        <v>2154</v>
      </c>
      <c r="N198" s="731">
        <v>278</v>
      </c>
      <c r="O198" s="731">
        <v>599090</v>
      </c>
      <c r="P198" s="745">
        <v>1.0225333169479491</v>
      </c>
      <c r="Q198" s="732">
        <v>2155</v>
      </c>
    </row>
    <row r="199" spans="1:17" ht="14.4" customHeight="1" x14ac:dyDescent="0.3">
      <c r="A199" s="726" t="s">
        <v>7833</v>
      </c>
      <c r="B199" s="727" t="s">
        <v>7834</v>
      </c>
      <c r="C199" s="727" t="s">
        <v>5587</v>
      </c>
      <c r="D199" s="727" t="s">
        <v>7957</v>
      </c>
      <c r="E199" s="727" t="s">
        <v>7926</v>
      </c>
      <c r="F199" s="731">
        <v>24</v>
      </c>
      <c r="G199" s="731">
        <v>44856</v>
      </c>
      <c r="H199" s="731">
        <v>1.9798728813559323</v>
      </c>
      <c r="I199" s="731">
        <v>1869</v>
      </c>
      <c r="J199" s="731">
        <v>12</v>
      </c>
      <c r="K199" s="731">
        <v>22656</v>
      </c>
      <c r="L199" s="731">
        <v>1</v>
      </c>
      <c r="M199" s="731">
        <v>1888</v>
      </c>
      <c r="N199" s="731">
        <v>4</v>
      </c>
      <c r="O199" s="731">
        <v>7556</v>
      </c>
      <c r="P199" s="745">
        <v>0.33350988700564971</v>
      </c>
      <c r="Q199" s="732">
        <v>1889</v>
      </c>
    </row>
    <row r="200" spans="1:17" ht="14.4" customHeight="1" x14ac:dyDescent="0.3">
      <c r="A200" s="726" t="s">
        <v>7833</v>
      </c>
      <c r="B200" s="727" t="s">
        <v>7834</v>
      </c>
      <c r="C200" s="727" t="s">
        <v>5587</v>
      </c>
      <c r="D200" s="727" t="s">
        <v>7958</v>
      </c>
      <c r="E200" s="727" t="s">
        <v>7959</v>
      </c>
      <c r="F200" s="731">
        <v>3</v>
      </c>
      <c r="G200" s="731">
        <v>477</v>
      </c>
      <c r="H200" s="731">
        <v>0.41805433829973709</v>
      </c>
      <c r="I200" s="731">
        <v>159</v>
      </c>
      <c r="J200" s="731">
        <v>7</v>
      </c>
      <c r="K200" s="731">
        <v>1141</v>
      </c>
      <c r="L200" s="731">
        <v>1</v>
      </c>
      <c r="M200" s="731">
        <v>163</v>
      </c>
      <c r="N200" s="731">
        <v>3</v>
      </c>
      <c r="O200" s="731">
        <v>489</v>
      </c>
      <c r="P200" s="745">
        <v>0.42857142857142855</v>
      </c>
      <c r="Q200" s="732">
        <v>163</v>
      </c>
    </row>
    <row r="201" spans="1:17" ht="14.4" customHeight="1" x14ac:dyDescent="0.3">
      <c r="A201" s="726" t="s">
        <v>7833</v>
      </c>
      <c r="B201" s="727" t="s">
        <v>7834</v>
      </c>
      <c r="C201" s="727" t="s">
        <v>5587</v>
      </c>
      <c r="D201" s="727" t="s">
        <v>7960</v>
      </c>
      <c r="E201" s="727" t="s">
        <v>7961</v>
      </c>
      <c r="F201" s="731">
        <v>12</v>
      </c>
      <c r="G201" s="731">
        <v>100788</v>
      </c>
      <c r="H201" s="731">
        <v>1.7021262222822691</v>
      </c>
      <c r="I201" s="731">
        <v>8399</v>
      </c>
      <c r="J201" s="731">
        <v>7</v>
      </c>
      <c r="K201" s="731">
        <v>59213</v>
      </c>
      <c r="L201" s="731">
        <v>1</v>
      </c>
      <c r="M201" s="731">
        <v>8459</v>
      </c>
      <c r="N201" s="731">
        <v>3</v>
      </c>
      <c r="O201" s="731">
        <v>25380</v>
      </c>
      <c r="P201" s="745">
        <v>0.42862209312144295</v>
      </c>
      <c r="Q201" s="732">
        <v>8460</v>
      </c>
    </row>
    <row r="202" spans="1:17" ht="14.4" customHeight="1" x14ac:dyDescent="0.3">
      <c r="A202" s="726" t="s">
        <v>7833</v>
      </c>
      <c r="B202" s="727" t="s">
        <v>7834</v>
      </c>
      <c r="C202" s="727" t="s">
        <v>5587</v>
      </c>
      <c r="D202" s="727" t="s">
        <v>7962</v>
      </c>
      <c r="E202" s="727" t="s">
        <v>7963</v>
      </c>
      <c r="F202" s="731"/>
      <c r="G202" s="731"/>
      <c r="H202" s="731"/>
      <c r="I202" s="731"/>
      <c r="J202" s="731">
        <v>1</v>
      </c>
      <c r="K202" s="731">
        <v>2053</v>
      </c>
      <c r="L202" s="731">
        <v>1</v>
      </c>
      <c r="M202" s="731">
        <v>2053</v>
      </c>
      <c r="N202" s="731">
        <v>4</v>
      </c>
      <c r="O202" s="731">
        <v>8212</v>
      </c>
      <c r="P202" s="745">
        <v>4</v>
      </c>
      <c r="Q202" s="732">
        <v>2053</v>
      </c>
    </row>
    <row r="203" spans="1:17" ht="14.4" customHeight="1" x14ac:dyDescent="0.3">
      <c r="A203" s="726" t="s">
        <v>7833</v>
      </c>
      <c r="B203" s="727" t="s">
        <v>7834</v>
      </c>
      <c r="C203" s="727" t="s">
        <v>5587</v>
      </c>
      <c r="D203" s="727" t="s">
        <v>7964</v>
      </c>
      <c r="E203" s="727" t="s">
        <v>7965</v>
      </c>
      <c r="F203" s="731">
        <v>10</v>
      </c>
      <c r="G203" s="731">
        <v>2790</v>
      </c>
      <c r="H203" s="731">
        <v>0.30808303886925797</v>
      </c>
      <c r="I203" s="731">
        <v>279</v>
      </c>
      <c r="J203" s="731">
        <v>32</v>
      </c>
      <c r="K203" s="731">
        <v>9056</v>
      </c>
      <c r="L203" s="731">
        <v>1</v>
      </c>
      <c r="M203" s="731">
        <v>283</v>
      </c>
      <c r="N203" s="731">
        <v>29</v>
      </c>
      <c r="O203" s="731">
        <v>8207</v>
      </c>
      <c r="P203" s="745">
        <v>0.90625</v>
      </c>
      <c r="Q203" s="732">
        <v>283</v>
      </c>
    </row>
    <row r="204" spans="1:17" ht="14.4" customHeight="1" x14ac:dyDescent="0.3">
      <c r="A204" s="726" t="s">
        <v>7966</v>
      </c>
      <c r="B204" s="727" t="s">
        <v>7967</v>
      </c>
      <c r="C204" s="727" t="s">
        <v>5587</v>
      </c>
      <c r="D204" s="727" t="s">
        <v>7968</v>
      </c>
      <c r="E204" s="727" t="s">
        <v>7969</v>
      </c>
      <c r="F204" s="731">
        <v>598</v>
      </c>
      <c r="G204" s="731">
        <v>123188</v>
      </c>
      <c r="H204" s="731">
        <v>1.1163085733962828</v>
      </c>
      <c r="I204" s="731">
        <v>206</v>
      </c>
      <c r="J204" s="731">
        <v>523</v>
      </c>
      <c r="K204" s="731">
        <v>110353</v>
      </c>
      <c r="L204" s="731">
        <v>1</v>
      </c>
      <c r="M204" s="731">
        <v>211</v>
      </c>
      <c r="N204" s="731">
        <v>683</v>
      </c>
      <c r="O204" s="731">
        <v>144113</v>
      </c>
      <c r="P204" s="745">
        <v>1.3059273422562141</v>
      </c>
      <c r="Q204" s="732">
        <v>211</v>
      </c>
    </row>
    <row r="205" spans="1:17" ht="14.4" customHeight="1" x14ac:dyDescent="0.3">
      <c r="A205" s="726" t="s">
        <v>7966</v>
      </c>
      <c r="B205" s="727" t="s">
        <v>7967</v>
      </c>
      <c r="C205" s="727" t="s">
        <v>5587</v>
      </c>
      <c r="D205" s="727" t="s">
        <v>7970</v>
      </c>
      <c r="E205" s="727" t="s">
        <v>7969</v>
      </c>
      <c r="F205" s="731">
        <v>3</v>
      </c>
      <c r="G205" s="731">
        <v>255</v>
      </c>
      <c r="H205" s="731"/>
      <c r="I205" s="731">
        <v>85</v>
      </c>
      <c r="J205" s="731"/>
      <c r="K205" s="731"/>
      <c r="L205" s="731"/>
      <c r="M205" s="731"/>
      <c r="N205" s="731">
        <v>1</v>
      </c>
      <c r="O205" s="731">
        <v>87</v>
      </c>
      <c r="P205" s="745"/>
      <c r="Q205" s="732">
        <v>87</v>
      </c>
    </row>
    <row r="206" spans="1:17" ht="14.4" customHeight="1" x14ac:dyDescent="0.3">
      <c r="A206" s="726" t="s">
        <v>7966</v>
      </c>
      <c r="B206" s="727" t="s">
        <v>7967</v>
      </c>
      <c r="C206" s="727" t="s">
        <v>5587</v>
      </c>
      <c r="D206" s="727" t="s">
        <v>7971</v>
      </c>
      <c r="E206" s="727" t="s">
        <v>7972</v>
      </c>
      <c r="F206" s="731">
        <v>200</v>
      </c>
      <c r="G206" s="731">
        <v>59000</v>
      </c>
      <c r="H206" s="731">
        <v>1.0262475865787688</v>
      </c>
      <c r="I206" s="731">
        <v>295</v>
      </c>
      <c r="J206" s="731">
        <v>191</v>
      </c>
      <c r="K206" s="731">
        <v>57491</v>
      </c>
      <c r="L206" s="731">
        <v>1</v>
      </c>
      <c r="M206" s="731">
        <v>301</v>
      </c>
      <c r="N206" s="731">
        <v>126</v>
      </c>
      <c r="O206" s="731">
        <v>37926</v>
      </c>
      <c r="P206" s="745">
        <v>0.65968586387434558</v>
      </c>
      <c r="Q206" s="732">
        <v>301</v>
      </c>
    </row>
    <row r="207" spans="1:17" ht="14.4" customHeight="1" x14ac:dyDescent="0.3">
      <c r="A207" s="726" t="s">
        <v>7966</v>
      </c>
      <c r="B207" s="727" t="s">
        <v>7967</v>
      </c>
      <c r="C207" s="727" t="s">
        <v>5587</v>
      </c>
      <c r="D207" s="727" t="s">
        <v>7973</v>
      </c>
      <c r="E207" s="727" t="s">
        <v>7974</v>
      </c>
      <c r="F207" s="731">
        <v>31</v>
      </c>
      <c r="G207" s="731">
        <v>4185</v>
      </c>
      <c r="H207" s="731">
        <v>0.95460766423357668</v>
      </c>
      <c r="I207" s="731">
        <v>135</v>
      </c>
      <c r="J207" s="731">
        <v>32</v>
      </c>
      <c r="K207" s="731">
        <v>4384</v>
      </c>
      <c r="L207" s="731">
        <v>1</v>
      </c>
      <c r="M207" s="731">
        <v>137</v>
      </c>
      <c r="N207" s="731">
        <v>42</v>
      </c>
      <c r="O207" s="731">
        <v>5754</v>
      </c>
      <c r="P207" s="745">
        <v>1.3125</v>
      </c>
      <c r="Q207" s="732">
        <v>137</v>
      </c>
    </row>
    <row r="208" spans="1:17" ht="14.4" customHeight="1" x14ac:dyDescent="0.3">
      <c r="A208" s="726" t="s">
        <v>7966</v>
      </c>
      <c r="B208" s="727" t="s">
        <v>7967</v>
      </c>
      <c r="C208" s="727" t="s">
        <v>5587</v>
      </c>
      <c r="D208" s="727" t="s">
        <v>7975</v>
      </c>
      <c r="E208" s="727" t="s">
        <v>7974</v>
      </c>
      <c r="F208" s="731">
        <v>2</v>
      </c>
      <c r="G208" s="731">
        <v>356</v>
      </c>
      <c r="H208" s="731"/>
      <c r="I208" s="731">
        <v>178</v>
      </c>
      <c r="J208" s="731"/>
      <c r="K208" s="731"/>
      <c r="L208" s="731"/>
      <c r="M208" s="731"/>
      <c r="N208" s="731">
        <v>1</v>
      </c>
      <c r="O208" s="731">
        <v>183</v>
      </c>
      <c r="P208" s="745"/>
      <c r="Q208" s="732">
        <v>183</v>
      </c>
    </row>
    <row r="209" spans="1:17" ht="14.4" customHeight="1" x14ac:dyDescent="0.3">
      <c r="A209" s="726" t="s">
        <v>7966</v>
      </c>
      <c r="B209" s="727" t="s">
        <v>7967</v>
      </c>
      <c r="C209" s="727" t="s">
        <v>5587</v>
      </c>
      <c r="D209" s="727" t="s">
        <v>7976</v>
      </c>
      <c r="E209" s="727" t="s">
        <v>7977</v>
      </c>
      <c r="F209" s="731"/>
      <c r="G209" s="731"/>
      <c r="H209" s="731"/>
      <c r="I209" s="731"/>
      <c r="J209" s="731">
        <v>1</v>
      </c>
      <c r="K209" s="731">
        <v>639</v>
      </c>
      <c r="L209" s="731">
        <v>1</v>
      </c>
      <c r="M209" s="731">
        <v>639</v>
      </c>
      <c r="N209" s="731">
        <v>1</v>
      </c>
      <c r="O209" s="731">
        <v>639</v>
      </c>
      <c r="P209" s="745">
        <v>1</v>
      </c>
      <c r="Q209" s="732">
        <v>639</v>
      </c>
    </row>
    <row r="210" spans="1:17" ht="14.4" customHeight="1" x14ac:dyDescent="0.3">
      <c r="A210" s="726" t="s">
        <v>7966</v>
      </c>
      <c r="B210" s="727" t="s">
        <v>7967</v>
      </c>
      <c r="C210" s="727" t="s">
        <v>5587</v>
      </c>
      <c r="D210" s="727" t="s">
        <v>7978</v>
      </c>
      <c r="E210" s="727" t="s">
        <v>7979</v>
      </c>
      <c r="F210" s="731">
        <v>9</v>
      </c>
      <c r="G210" s="731">
        <v>1449</v>
      </c>
      <c r="H210" s="731">
        <v>0.83757225433526017</v>
      </c>
      <c r="I210" s="731">
        <v>161</v>
      </c>
      <c r="J210" s="731">
        <v>10</v>
      </c>
      <c r="K210" s="731">
        <v>1730</v>
      </c>
      <c r="L210" s="731">
        <v>1</v>
      </c>
      <c r="M210" s="731">
        <v>173</v>
      </c>
      <c r="N210" s="731">
        <v>9</v>
      </c>
      <c r="O210" s="731">
        <v>1557</v>
      </c>
      <c r="P210" s="745">
        <v>0.9</v>
      </c>
      <c r="Q210" s="732">
        <v>173</v>
      </c>
    </row>
    <row r="211" spans="1:17" ht="14.4" customHeight="1" x14ac:dyDescent="0.3">
      <c r="A211" s="726" t="s">
        <v>7966</v>
      </c>
      <c r="B211" s="727" t="s">
        <v>7967</v>
      </c>
      <c r="C211" s="727" t="s">
        <v>5587</v>
      </c>
      <c r="D211" s="727" t="s">
        <v>7980</v>
      </c>
      <c r="E211" s="727" t="s">
        <v>7981</v>
      </c>
      <c r="F211" s="731">
        <v>157</v>
      </c>
      <c r="G211" s="731">
        <v>41762</v>
      </c>
      <c r="H211" s="731">
        <v>1.2436939754012926</v>
      </c>
      <c r="I211" s="731">
        <v>266</v>
      </c>
      <c r="J211" s="731">
        <v>123</v>
      </c>
      <c r="K211" s="731">
        <v>33579</v>
      </c>
      <c r="L211" s="731">
        <v>1</v>
      </c>
      <c r="M211" s="731">
        <v>273</v>
      </c>
      <c r="N211" s="731">
        <v>19</v>
      </c>
      <c r="O211" s="731">
        <v>5206</v>
      </c>
      <c r="P211" s="745">
        <v>0.15503737454956967</v>
      </c>
      <c r="Q211" s="732">
        <v>274</v>
      </c>
    </row>
    <row r="212" spans="1:17" ht="14.4" customHeight="1" x14ac:dyDescent="0.3">
      <c r="A212" s="726" t="s">
        <v>7966</v>
      </c>
      <c r="B212" s="727" t="s">
        <v>7967</v>
      </c>
      <c r="C212" s="727" t="s">
        <v>5587</v>
      </c>
      <c r="D212" s="727" t="s">
        <v>7982</v>
      </c>
      <c r="E212" s="727" t="s">
        <v>7983</v>
      </c>
      <c r="F212" s="731">
        <v>219</v>
      </c>
      <c r="G212" s="731">
        <v>30879</v>
      </c>
      <c r="H212" s="731">
        <v>1.2791632145816072</v>
      </c>
      <c r="I212" s="731">
        <v>141</v>
      </c>
      <c r="J212" s="731">
        <v>170</v>
      </c>
      <c r="K212" s="731">
        <v>24140</v>
      </c>
      <c r="L212" s="731">
        <v>1</v>
      </c>
      <c r="M212" s="731">
        <v>142</v>
      </c>
      <c r="N212" s="731">
        <v>241</v>
      </c>
      <c r="O212" s="731">
        <v>34222</v>
      </c>
      <c r="P212" s="745">
        <v>1.4176470588235295</v>
      </c>
      <c r="Q212" s="732">
        <v>142</v>
      </c>
    </row>
    <row r="213" spans="1:17" ht="14.4" customHeight="1" x14ac:dyDescent="0.3">
      <c r="A213" s="726" t="s">
        <v>7966</v>
      </c>
      <c r="B213" s="727" t="s">
        <v>7967</v>
      </c>
      <c r="C213" s="727" t="s">
        <v>5587</v>
      </c>
      <c r="D213" s="727" t="s">
        <v>7984</v>
      </c>
      <c r="E213" s="727" t="s">
        <v>7983</v>
      </c>
      <c r="F213" s="731">
        <v>31</v>
      </c>
      <c r="G213" s="731">
        <v>2418</v>
      </c>
      <c r="H213" s="731">
        <v>0.96875</v>
      </c>
      <c r="I213" s="731">
        <v>78</v>
      </c>
      <c r="J213" s="731">
        <v>32</v>
      </c>
      <c r="K213" s="731">
        <v>2496</v>
      </c>
      <c r="L213" s="731">
        <v>1</v>
      </c>
      <c r="M213" s="731">
        <v>78</v>
      </c>
      <c r="N213" s="731">
        <v>42</v>
      </c>
      <c r="O213" s="731">
        <v>3276</v>
      </c>
      <c r="P213" s="745">
        <v>1.3125</v>
      </c>
      <c r="Q213" s="732">
        <v>78</v>
      </c>
    </row>
    <row r="214" spans="1:17" ht="14.4" customHeight="1" x14ac:dyDescent="0.3">
      <c r="A214" s="726" t="s">
        <v>7966</v>
      </c>
      <c r="B214" s="727" t="s">
        <v>7967</v>
      </c>
      <c r="C214" s="727" t="s">
        <v>5587</v>
      </c>
      <c r="D214" s="727" t="s">
        <v>7985</v>
      </c>
      <c r="E214" s="727" t="s">
        <v>7986</v>
      </c>
      <c r="F214" s="731">
        <v>218</v>
      </c>
      <c r="G214" s="731">
        <v>66926</v>
      </c>
      <c r="H214" s="731">
        <v>1.2577710956587107</v>
      </c>
      <c r="I214" s="731">
        <v>307</v>
      </c>
      <c r="J214" s="731">
        <v>170</v>
      </c>
      <c r="K214" s="731">
        <v>53210</v>
      </c>
      <c r="L214" s="731">
        <v>1</v>
      </c>
      <c r="M214" s="731">
        <v>313</v>
      </c>
      <c r="N214" s="731">
        <v>240</v>
      </c>
      <c r="O214" s="731">
        <v>75360</v>
      </c>
      <c r="P214" s="745">
        <v>1.4162751362525841</v>
      </c>
      <c r="Q214" s="732">
        <v>314</v>
      </c>
    </row>
    <row r="215" spans="1:17" ht="14.4" customHeight="1" x14ac:dyDescent="0.3">
      <c r="A215" s="726" t="s">
        <v>7966</v>
      </c>
      <c r="B215" s="727" t="s">
        <v>7967</v>
      </c>
      <c r="C215" s="727" t="s">
        <v>5587</v>
      </c>
      <c r="D215" s="727" t="s">
        <v>7987</v>
      </c>
      <c r="E215" s="727" t="s">
        <v>7988</v>
      </c>
      <c r="F215" s="731">
        <v>22</v>
      </c>
      <c r="G215" s="731">
        <v>3542</v>
      </c>
      <c r="H215" s="731">
        <v>1.8108384458077709</v>
      </c>
      <c r="I215" s="731">
        <v>161</v>
      </c>
      <c r="J215" s="731">
        <v>12</v>
      </c>
      <c r="K215" s="731">
        <v>1956</v>
      </c>
      <c r="L215" s="731">
        <v>1</v>
      </c>
      <c r="M215" s="731">
        <v>163</v>
      </c>
      <c r="N215" s="731">
        <v>220</v>
      </c>
      <c r="O215" s="731">
        <v>35860</v>
      </c>
      <c r="P215" s="745">
        <v>18.333333333333332</v>
      </c>
      <c r="Q215" s="732">
        <v>163</v>
      </c>
    </row>
    <row r="216" spans="1:17" ht="14.4" customHeight="1" x14ac:dyDescent="0.3">
      <c r="A216" s="726" t="s">
        <v>7966</v>
      </c>
      <c r="B216" s="727" t="s">
        <v>7967</v>
      </c>
      <c r="C216" s="727" t="s">
        <v>5587</v>
      </c>
      <c r="D216" s="727" t="s">
        <v>7989</v>
      </c>
      <c r="E216" s="727" t="s">
        <v>7969</v>
      </c>
      <c r="F216" s="731">
        <v>110</v>
      </c>
      <c r="G216" s="731">
        <v>7810</v>
      </c>
      <c r="H216" s="731">
        <v>0.97722722722722721</v>
      </c>
      <c r="I216" s="731">
        <v>71</v>
      </c>
      <c r="J216" s="731">
        <v>111</v>
      </c>
      <c r="K216" s="731">
        <v>7992</v>
      </c>
      <c r="L216" s="731">
        <v>1</v>
      </c>
      <c r="M216" s="731">
        <v>72</v>
      </c>
      <c r="N216" s="731">
        <v>139</v>
      </c>
      <c r="O216" s="731">
        <v>10008</v>
      </c>
      <c r="P216" s="745">
        <v>1.2522522522522523</v>
      </c>
      <c r="Q216" s="732">
        <v>72</v>
      </c>
    </row>
    <row r="217" spans="1:17" ht="14.4" customHeight="1" x14ac:dyDescent="0.3">
      <c r="A217" s="726" t="s">
        <v>7966</v>
      </c>
      <c r="B217" s="727" t="s">
        <v>7967</v>
      </c>
      <c r="C217" s="727" t="s">
        <v>5587</v>
      </c>
      <c r="D217" s="727" t="s">
        <v>7990</v>
      </c>
      <c r="E217" s="727" t="s">
        <v>7991</v>
      </c>
      <c r="F217" s="731">
        <v>3</v>
      </c>
      <c r="G217" s="731">
        <v>660</v>
      </c>
      <c r="H217" s="731"/>
      <c r="I217" s="731">
        <v>220</v>
      </c>
      <c r="J217" s="731"/>
      <c r="K217" s="731"/>
      <c r="L217" s="731"/>
      <c r="M217" s="731"/>
      <c r="N217" s="731"/>
      <c r="O217" s="731"/>
      <c r="P217" s="745"/>
      <c r="Q217" s="732"/>
    </row>
    <row r="218" spans="1:17" ht="14.4" customHeight="1" x14ac:dyDescent="0.3">
      <c r="A218" s="726" t="s">
        <v>7966</v>
      </c>
      <c r="B218" s="727" t="s">
        <v>7967</v>
      </c>
      <c r="C218" s="727" t="s">
        <v>5587</v>
      </c>
      <c r="D218" s="727" t="s">
        <v>7992</v>
      </c>
      <c r="E218" s="727" t="s">
        <v>7993</v>
      </c>
      <c r="F218" s="731">
        <v>5</v>
      </c>
      <c r="G218" s="731">
        <v>5975</v>
      </c>
      <c r="H218" s="731">
        <v>0.41116157445637214</v>
      </c>
      <c r="I218" s="731">
        <v>1195</v>
      </c>
      <c r="J218" s="731">
        <v>12</v>
      </c>
      <c r="K218" s="731">
        <v>14532</v>
      </c>
      <c r="L218" s="731">
        <v>1</v>
      </c>
      <c r="M218" s="731">
        <v>1211</v>
      </c>
      <c r="N218" s="731">
        <v>9</v>
      </c>
      <c r="O218" s="731">
        <v>10899</v>
      </c>
      <c r="P218" s="745">
        <v>0.75</v>
      </c>
      <c r="Q218" s="732">
        <v>1211</v>
      </c>
    </row>
    <row r="219" spans="1:17" ht="14.4" customHeight="1" x14ac:dyDescent="0.3">
      <c r="A219" s="726" t="s">
        <v>7966</v>
      </c>
      <c r="B219" s="727" t="s">
        <v>7967</v>
      </c>
      <c r="C219" s="727" t="s">
        <v>5587</v>
      </c>
      <c r="D219" s="727" t="s">
        <v>7994</v>
      </c>
      <c r="E219" s="727" t="s">
        <v>7995</v>
      </c>
      <c r="F219" s="731">
        <v>8</v>
      </c>
      <c r="G219" s="731">
        <v>880</v>
      </c>
      <c r="H219" s="731">
        <v>0.77192982456140347</v>
      </c>
      <c r="I219" s="731">
        <v>110</v>
      </c>
      <c r="J219" s="731">
        <v>10</v>
      </c>
      <c r="K219" s="731">
        <v>1140</v>
      </c>
      <c r="L219" s="731">
        <v>1</v>
      </c>
      <c r="M219" s="731">
        <v>114</v>
      </c>
      <c r="N219" s="731">
        <v>7</v>
      </c>
      <c r="O219" s="731">
        <v>798</v>
      </c>
      <c r="P219" s="745">
        <v>0.7</v>
      </c>
      <c r="Q219" s="732">
        <v>114</v>
      </c>
    </row>
    <row r="220" spans="1:17" ht="14.4" customHeight="1" x14ac:dyDescent="0.3">
      <c r="A220" s="726" t="s">
        <v>7996</v>
      </c>
      <c r="B220" s="727" t="s">
        <v>7997</v>
      </c>
      <c r="C220" s="727" t="s">
        <v>5587</v>
      </c>
      <c r="D220" s="727" t="s">
        <v>7998</v>
      </c>
      <c r="E220" s="727" t="s">
        <v>7999</v>
      </c>
      <c r="F220" s="731">
        <v>26</v>
      </c>
      <c r="G220" s="731">
        <v>1404</v>
      </c>
      <c r="H220" s="731">
        <v>1.210344827586207</v>
      </c>
      <c r="I220" s="731">
        <v>54</v>
      </c>
      <c r="J220" s="731">
        <v>20</v>
      </c>
      <c r="K220" s="731">
        <v>1160</v>
      </c>
      <c r="L220" s="731">
        <v>1</v>
      </c>
      <c r="M220" s="731">
        <v>58</v>
      </c>
      <c r="N220" s="731">
        <v>16</v>
      </c>
      <c r="O220" s="731">
        <v>928</v>
      </c>
      <c r="P220" s="745">
        <v>0.8</v>
      </c>
      <c r="Q220" s="732">
        <v>58</v>
      </c>
    </row>
    <row r="221" spans="1:17" ht="14.4" customHeight="1" x14ac:dyDescent="0.3">
      <c r="A221" s="726" t="s">
        <v>7996</v>
      </c>
      <c r="B221" s="727" t="s">
        <v>7997</v>
      </c>
      <c r="C221" s="727" t="s">
        <v>5587</v>
      </c>
      <c r="D221" s="727" t="s">
        <v>8000</v>
      </c>
      <c r="E221" s="727" t="s">
        <v>8001</v>
      </c>
      <c r="F221" s="731">
        <v>10</v>
      </c>
      <c r="G221" s="731">
        <v>1230</v>
      </c>
      <c r="H221" s="731">
        <v>1.1736641221374047</v>
      </c>
      <c r="I221" s="731">
        <v>123</v>
      </c>
      <c r="J221" s="731">
        <v>8</v>
      </c>
      <c r="K221" s="731">
        <v>1048</v>
      </c>
      <c r="L221" s="731">
        <v>1</v>
      </c>
      <c r="M221" s="731">
        <v>131</v>
      </c>
      <c r="N221" s="731">
        <v>6</v>
      </c>
      <c r="O221" s="731">
        <v>786</v>
      </c>
      <c r="P221" s="745">
        <v>0.75</v>
      </c>
      <c r="Q221" s="732">
        <v>131</v>
      </c>
    </row>
    <row r="222" spans="1:17" ht="14.4" customHeight="1" x14ac:dyDescent="0.3">
      <c r="A222" s="726" t="s">
        <v>7996</v>
      </c>
      <c r="B222" s="727" t="s">
        <v>7997</v>
      </c>
      <c r="C222" s="727" t="s">
        <v>5587</v>
      </c>
      <c r="D222" s="727" t="s">
        <v>8002</v>
      </c>
      <c r="E222" s="727" t="s">
        <v>8003</v>
      </c>
      <c r="F222" s="731">
        <v>1</v>
      </c>
      <c r="G222" s="731">
        <v>177</v>
      </c>
      <c r="H222" s="731">
        <v>0.93650793650793651</v>
      </c>
      <c r="I222" s="731">
        <v>177</v>
      </c>
      <c r="J222" s="731">
        <v>1</v>
      </c>
      <c r="K222" s="731">
        <v>189</v>
      </c>
      <c r="L222" s="731">
        <v>1</v>
      </c>
      <c r="M222" s="731">
        <v>189</v>
      </c>
      <c r="N222" s="731">
        <v>4</v>
      </c>
      <c r="O222" s="731">
        <v>756</v>
      </c>
      <c r="P222" s="745">
        <v>4</v>
      </c>
      <c r="Q222" s="732">
        <v>189</v>
      </c>
    </row>
    <row r="223" spans="1:17" ht="14.4" customHeight="1" x14ac:dyDescent="0.3">
      <c r="A223" s="726" t="s">
        <v>7996</v>
      </c>
      <c r="B223" s="727" t="s">
        <v>7997</v>
      </c>
      <c r="C223" s="727" t="s">
        <v>5587</v>
      </c>
      <c r="D223" s="727" t="s">
        <v>8004</v>
      </c>
      <c r="E223" s="727" t="s">
        <v>8005</v>
      </c>
      <c r="F223" s="731">
        <v>4</v>
      </c>
      <c r="G223" s="731">
        <v>688</v>
      </c>
      <c r="H223" s="731">
        <v>3.8435754189944134</v>
      </c>
      <c r="I223" s="731">
        <v>172</v>
      </c>
      <c r="J223" s="731">
        <v>1</v>
      </c>
      <c r="K223" s="731">
        <v>179</v>
      </c>
      <c r="L223" s="731">
        <v>1</v>
      </c>
      <c r="M223" s="731">
        <v>179</v>
      </c>
      <c r="N223" s="731">
        <v>8</v>
      </c>
      <c r="O223" s="731">
        <v>1440</v>
      </c>
      <c r="P223" s="745">
        <v>8.044692737430168</v>
      </c>
      <c r="Q223" s="732">
        <v>180</v>
      </c>
    </row>
    <row r="224" spans="1:17" ht="14.4" customHeight="1" x14ac:dyDescent="0.3">
      <c r="A224" s="726" t="s">
        <v>7996</v>
      </c>
      <c r="B224" s="727" t="s">
        <v>7997</v>
      </c>
      <c r="C224" s="727" t="s">
        <v>5587</v>
      </c>
      <c r="D224" s="727" t="s">
        <v>8006</v>
      </c>
      <c r="E224" s="727" t="s">
        <v>8007</v>
      </c>
      <c r="F224" s="731">
        <v>2</v>
      </c>
      <c r="G224" s="731">
        <v>644</v>
      </c>
      <c r="H224" s="731">
        <v>0.96119402985074631</v>
      </c>
      <c r="I224" s="731">
        <v>322</v>
      </c>
      <c r="J224" s="731">
        <v>2</v>
      </c>
      <c r="K224" s="731">
        <v>670</v>
      </c>
      <c r="L224" s="731">
        <v>1</v>
      </c>
      <c r="M224" s="731">
        <v>335</v>
      </c>
      <c r="N224" s="731">
        <v>2</v>
      </c>
      <c r="O224" s="731">
        <v>672</v>
      </c>
      <c r="P224" s="745">
        <v>1.0029850746268656</v>
      </c>
      <c r="Q224" s="732">
        <v>336</v>
      </c>
    </row>
    <row r="225" spans="1:17" ht="14.4" customHeight="1" x14ac:dyDescent="0.3">
      <c r="A225" s="726" t="s">
        <v>7996</v>
      </c>
      <c r="B225" s="727" t="s">
        <v>7997</v>
      </c>
      <c r="C225" s="727" t="s">
        <v>5587</v>
      </c>
      <c r="D225" s="727" t="s">
        <v>8008</v>
      </c>
      <c r="E225" s="727" t="s">
        <v>8009</v>
      </c>
      <c r="F225" s="731">
        <v>1</v>
      </c>
      <c r="G225" s="731">
        <v>439</v>
      </c>
      <c r="H225" s="731"/>
      <c r="I225" s="731">
        <v>439</v>
      </c>
      <c r="J225" s="731"/>
      <c r="K225" s="731"/>
      <c r="L225" s="731"/>
      <c r="M225" s="731"/>
      <c r="N225" s="731">
        <v>1</v>
      </c>
      <c r="O225" s="731">
        <v>459</v>
      </c>
      <c r="P225" s="745"/>
      <c r="Q225" s="732">
        <v>459</v>
      </c>
    </row>
    <row r="226" spans="1:17" ht="14.4" customHeight="1" x14ac:dyDescent="0.3">
      <c r="A226" s="726" t="s">
        <v>7996</v>
      </c>
      <c r="B226" s="727" t="s">
        <v>7997</v>
      </c>
      <c r="C226" s="727" t="s">
        <v>5587</v>
      </c>
      <c r="D226" s="727" t="s">
        <v>8010</v>
      </c>
      <c r="E226" s="727" t="s">
        <v>8011</v>
      </c>
      <c r="F226" s="731">
        <v>11</v>
      </c>
      <c r="G226" s="731">
        <v>3751</v>
      </c>
      <c r="H226" s="731">
        <v>1.3434813753581663</v>
      </c>
      <c r="I226" s="731">
        <v>341</v>
      </c>
      <c r="J226" s="731">
        <v>8</v>
      </c>
      <c r="K226" s="731">
        <v>2792</v>
      </c>
      <c r="L226" s="731">
        <v>1</v>
      </c>
      <c r="M226" s="731">
        <v>349</v>
      </c>
      <c r="N226" s="731">
        <v>22</v>
      </c>
      <c r="O226" s="731">
        <v>7678</v>
      </c>
      <c r="P226" s="745">
        <v>2.75</v>
      </c>
      <c r="Q226" s="732">
        <v>349</v>
      </c>
    </row>
    <row r="227" spans="1:17" ht="14.4" customHeight="1" x14ac:dyDescent="0.3">
      <c r="A227" s="726" t="s">
        <v>7996</v>
      </c>
      <c r="B227" s="727" t="s">
        <v>7997</v>
      </c>
      <c r="C227" s="727" t="s">
        <v>5587</v>
      </c>
      <c r="D227" s="727" t="s">
        <v>8012</v>
      </c>
      <c r="E227" s="727" t="s">
        <v>8013</v>
      </c>
      <c r="F227" s="731">
        <v>1</v>
      </c>
      <c r="G227" s="731">
        <v>376</v>
      </c>
      <c r="H227" s="731">
        <v>0.9715762273901809</v>
      </c>
      <c r="I227" s="731">
        <v>376</v>
      </c>
      <c r="J227" s="731">
        <v>1</v>
      </c>
      <c r="K227" s="731">
        <v>387</v>
      </c>
      <c r="L227" s="731">
        <v>1</v>
      </c>
      <c r="M227" s="731">
        <v>387</v>
      </c>
      <c r="N227" s="731"/>
      <c r="O227" s="731"/>
      <c r="P227" s="745"/>
      <c r="Q227" s="732"/>
    </row>
    <row r="228" spans="1:17" ht="14.4" customHeight="1" x14ac:dyDescent="0.3">
      <c r="A228" s="726" t="s">
        <v>7996</v>
      </c>
      <c r="B228" s="727" t="s">
        <v>7997</v>
      </c>
      <c r="C228" s="727" t="s">
        <v>5587</v>
      </c>
      <c r="D228" s="727" t="s">
        <v>8014</v>
      </c>
      <c r="E228" s="727" t="s">
        <v>8015</v>
      </c>
      <c r="F228" s="731">
        <v>1</v>
      </c>
      <c r="G228" s="731">
        <v>676</v>
      </c>
      <c r="H228" s="731">
        <v>0.96022727272727271</v>
      </c>
      <c r="I228" s="731">
        <v>676</v>
      </c>
      <c r="J228" s="731">
        <v>1</v>
      </c>
      <c r="K228" s="731">
        <v>704</v>
      </c>
      <c r="L228" s="731">
        <v>1</v>
      </c>
      <c r="M228" s="731">
        <v>704</v>
      </c>
      <c r="N228" s="731"/>
      <c r="O228" s="731"/>
      <c r="P228" s="745"/>
      <c r="Q228" s="732"/>
    </row>
    <row r="229" spans="1:17" ht="14.4" customHeight="1" x14ac:dyDescent="0.3">
      <c r="A229" s="726" t="s">
        <v>7996</v>
      </c>
      <c r="B229" s="727" t="s">
        <v>7997</v>
      </c>
      <c r="C229" s="727" t="s">
        <v>5587</v>
      </c>
      <c r="D229" s="727" t="s">
        <v>8016</v>
      </c>
      <c r="E229" s="727" t="s">
        <v>8017</v>
      </c>
      <c r="F229" s="731">
        <v>17</v>
      </c>
      <c r="G229" s="731">
        <v>4845</v>
      </c>
      <c r="H229" s="731">
        <v>1.0625</v>
      </c>
      <c r="I229" s="731">
        <v>285</v>
      </c>
      <c r="J229" s="731">
        <v>15</v>
      </c>
      <c r="K229" s="731">
        <v>4560</v>
      </c>
      <c r="L229" s="731">
        <v>1</v>
      </c>
      <c r="M229" s="731">
        <v>304</v>
      </c>
      <c r="N229" s="731">
        <v>21</v>
      </c>
      <c r="O229" s="731">
        <v>6405</v>
      </c>
      <c r="P229" s="745">
        <v>1.4046052631578947</v>
      </c>
      <c r="Q229" s="732">
        <v>305</v>
      </c>
    </row>
    <row r="230" spans="1:17" ht="14.4" customHeight="1" x14ac:dyDescent="0.3">
      <c r="A230" s="726" t="s">
        <v>7996</v>
      </c>
      <c r="B230" s="727" t="s">
        <v>7997</v>
      </c>
      <c r="C230" s="727" t="s">
        <v>5587</v>
      </c>
      <c r="D230" s="727" t="s">
        <v>8018</v>
      </c>
      <c r="E230" s="727" t="s">
        <v>8019</v>
      </c>
      <c r="F230" s="731">
        <v>2</v>
      </c>
      <c r="G230" s="731">
        <v>924</v>
      </c>
      <c r="H230" s="731">
        <v>0.62348178137651822</v>
      </c>
      <c r="I230" s="731">
        <v>462</v>
      </c>
      <c r="J230" s="731">
        <v>3</v>
      </c>
      <c r="K230" s="731">
        <v>1482</v>
      </c>
      <c r="L230" s="731">
        <v>1</v>
      </c>
      <c r="M230" s="731">
        <v>494</v>
      </c>
      <c r="N230" s="731">
        <v>2</v>
      </c>
      <c r="O230" s="731">
        <v>988</v>
      </c>
      <c r="P230" s="745">
        <v>0.66666666666666663</v>
      </c>
      <c r="Q230" s="732">
        <v>494</v>
      </c>
    </row>
    <row r="231" spans="1:17" ht="14.4" customHeight="1" x14ac:dyDescent="0.3">
      <c r="A231" s="726" t="s">
        <v>7996</v>
      </c>
      <c r="B231" s="727" t="s">
        <v>7997</v>
      </c>
      <c r="C231" s="727" t="s">
        <v>5587</v>
      </c>
      <c r="D231" s="727" t="s">
        <v>8020</v>
      </c>
      <c r="E231" s="727" t="s">
        <v>8021</v>
      </c>
      <c r="F231" s="731">
        <v>20</v>
      </c>
      <c r="G231" s="731">
        <v>7120</v>
      </c>
      <c r="H231" s="731">
        <v>1.0128022759601707</v>
      </c>
      <c r="I231" s="731">
        <v>356</v>
      </c>
      <c r="J231" s="731">
        <v>19</v>
      </c>
      <c r="K231" s="731">
        <v>7030</v>
      </c>
      <c r="L231" s="731">
        <v>1</v>
      </c>
      <c r="M231" s="731">
        <v>370</v>
      </c>
      <c r="N231" s="731">
        <v>27</v>
      </c>
      <c r="O231" s="731">
        <v>9990</v>
      </c>
      <c r="P231" s="745">
        <v>1.4210526315789473</v>
      </c>
      <c r="Q231" s="732">
        <v>370</v>
      </c>
    </row>
    <row r="232" spans="1:17" ht="14.4" customHeight="1" x14ac:dyDescent="0.3">
      <c r="A232" s="726" t="s">
        <v>7996</v>
      </c>
      <c r="B232" s="727" t="s">
        <v>7997</v>
      </c>
      <c r="C232" s="727" t="s">
        <v>5587</v>
      </c>
      <c r="D232" s="727" t="s">
        <v>8022</v>
      </c>
      <c r="E232" s="727" t="s">
        <v>8023</v>
      </c>
      <c r="F232" s="731"/>
      <c r="G232" s="731"/>
      <c r="H232" s="731"/>
      <c r="I232" s="731"/>
      <c r="J232" s="731">
        <v>2</v>
      </c>
      <c r="K232" s="731">
        <v>222</v>
      </c>
      <c r="L232" s="731">
        <v>1</v>
      </c>
      <c r="M232" s="731">
        <v>111</v>
      </c>
      <c r="N232" s="731"/>
      <c r="O232" s="731"/>
      <c r="P232" s="745"/>
      <c r="Q232" s="732"/>
    </row>
    <row r="233" spans="1:17" ht="14.4" customHeight="1" x14ac:dyDescent="0.3">
      <c r="A233" s="726" t="s">
        <v>7996</v>
      </c>
      <c r="B233" s="727" t="s">
        <v>7997</v>
      </c>
      <c r="C233" s="727" t="s">
        <v>5587</v>
      </c>
      <c r="D233" s="727" t="s">
        <v>8024</v>
      </c>
      <c r="E233" s="727" t="s">
        <v>8025</v>
      </c>
      <c r="F233" s="731">
        <v>1</v>
      </c>
      <c r="G233" s="731">
        <v>117</v>
      </c>
      <c r="H233" s="731">
        <v>0.93600000000000005</v>
      </c>
      <c r="I233" s="731">
        <v>117</v>
      </c>
      <c r="J233" s="731">
        <v>1</v>
      </c>
      <c r="K233" s="731">
        <v>125</v>
      </c>
      <c r="L233" s="731">
        <v>1</v>
      </c>
      <c r="M233" s="731">
        <v>125</v>
      </c>
      <c r="N233" s="731">
        <v>3</v>
      </c>
      <c r="O233" s="731">
        <v>375</v>
      </c>
      <c r="P233" s="745">
        <v>3</v>
      </c>
      <c r="Q233" s="732">
        <v>125</v>
      </c>
    </row>
    <row r="234" spans="1:17" ht="14.4" customHeight="1" x14ac:dyDescent="0.3">
      <c r="A234" s="726" t="s">
        <v>7996</v>
      </c>
      <c r="B234" s="727" t="s">
        <v>7997</v>
      </c>
      <c r="C234" s="727" t="s">
        <v>5587</v>
      </c>
      <c r="D234" s="727" t="s">
        <v>2356</v>
      </c>
      <c r="E234" s="727" t="s">
        <v>8026</v>
      </c>
      <c r="F234" s="731">
        <v>2</v>
      </c>
      <c r="G234" s="731">
        <v>874</v>
      </c>
      <c r="H234" s="731">
        <v>1.9166666666666667</v>
      </c>
      <c r="I234" s="731">
        <v>437</v>
      </c>
      <c r="J234" s="731">
        <v>1</v>
      </c>
      <c r="K234" s="731">
        <v>456</v>
      </c>
      <c r="L234" s="731">
        <v>1</v>
      </c>
      <c r="M234" s="731">
        <v>456</v>
      </c>
      <c r="N234" s="731">
        <v>2</v>
      </c>
      <c r="O234" s="731">
        <v>912</v>
      </c>
      <c r="P234" s="745">
        <v>2</v>
      </c>
      <c r="Q234" s="732">
        <v>456</v>
      </c>
    </row>
    <row r="235" spans="1:17" ht="14.4" customHeight="1" x14ac:dyDescent="0.3">
      <c r="A235" s="726" t="s">
        <v>7996</v>
      </c>
      <c r="B235" s="727" t="s">
        <v>7997</v>
      </c>
      <c r="C235" s="727" t="s">
        <v>5587</v>
      </c>
      <c r="D235" s="727" t="s">
        <v>8027</v>
      </c>
      <c r="E235" s="727" t="s">
        <v>8028</v>
      </c>
      <c r="F235" s="731">
        <v>6</v>
      </c>
      <c r="G235" s="731">
        <v>324</v>
      </c>
      <c r="H235" s="731">
        <v>0.31034482758620691</v>
      </c>
      <c r="I235" s="731">
        <v>54</v>
      </c>
      <c r="J235" s="731">
        <v>18</v>
      </c>
      <c r="K235" s="731">
        <v>1044</v>
      </c>
      <c r="L235" s="731">
        <v>1</v>
      </c>
      <c r="M235" s="731">
        <v>58</v>
      </c>
      <c r="N235" s="731"/>
      <c r="O235" s="731"/>
      <c r="P235" s="745"/>
      <c r="Q235" s="732"/>
    </row>
    <row r="236" spans="1:17" ht="14.4" customHeight="1" x14ac:dyDescent="0.3">
      <c r="A236" s="726" t="s">
        <v>7996</v>
      </c>
      <c r="B236" s="727" t="s">
        <v>7997</v>
      </c>
      <c r="C236" s="727" t="s">
        <v>5587</v>
      </c>
      <c r="D236" s="727" t="s">
        <v>8029</v>
      </c>
      <c r="E236" s="727" t="s">
        <v>8030</v>
      </c>
      <c r="F236" s="731">
        <v>21</v>
      </c>
      <c r="G236" s="731">
        <v>3549</v>
      </c>
      <c r="H236" s="731">
        <v>0.78</v>
      </c>
      <c r="I236" s="731">
        <v>169</v>
      </c>
      <c r="J236" s="731">
        <v>26</v>
      </c>
      <c r="K236" s="731">
        <v>4550</v>
      </c>
      <c r="L236" s="731">
        <v>1</v>
      </c>
      <c r="M236" s="731">
        <v>175</v>
      </c>
      <c r="N236" s="731">
        <v>39</v>
      </c>
      <c r="O236" s="731">
        <v>6864</v>
      </c>
      <c r="P236" s="745">
        <v>1.5085714285714287</v>
      </c>
      <c r="Q236" s="732">
        <v>176</v>
      </c>
    </row>
    <row r="237" spans="1:17" ht="14.4" customHeight="1" x14ac:dyDescent="0.3">
      <c r="A237" s="726" t="s">
        <v>7996</v>
      </c>
      <c r="B237" s="727" t="s">
        <v>7997</v>
      </c>
      <c r="C237" s="727" t="s">
        <v>5587</v>
      </c>
      <c r="D237" s="727" t="s">
        <v>7574</v>
      </c>
      <c r="E237" s="727" t="s">
        <v>7575</v>
      </c>
      <c r="F237" s="731">
        <v>2</v>
      </c>
      <c r="G237" s="731">
        <v>162</v>
      </c>
      <c r="H237" s="731">
        <v>0.95294117647058818</v>
      </c>
      <c r="I237" s="731">
        <v>81</v>
      </c>
      <c r="J237" s="731">
        <v>2</v>
      </c>
      <c r="K237" s="731">
        <v>170</v>
      </c>
      <c r="L237" s="731">
        <v>1</v>
      </c>
      <c r="M237" s="731">
        <v>85</v>
      </c>
      <c r="N237" s="731"/>
      <c r="O237" s="731"/>
      <c r="P237" s="745"/>
      <c r="Q237" s="732"/>
    </row>
    <row r="238" spans="1:17" ht="14.4" customHeight="1" x14ac:dyDescent="0.3">
      <c r="A238" s="726" t="s">
        <v>7996</v>
      </c>
      <c r="B238" s="727" t="s">
        <v>7997</v>
      </c>
      <c r="C238" s="727" t="s">
        <v>5587</v>
      </c>
      <c r="D238" s="727" t="s">
        <v>8031</v>
      </c>
      <c r="E238" s="727" t="s">
        <v>8032</v>
      </c>
      <c r="F238" s="731">
        <v>7</v>
      </c>
      <c r="G238" s="731">
        <v>1141</v>
      </c>
      <c r="H238" s="731">
        <v>0.96449704142011838</v>
      </c>
      <c r="I238" s="731">
        <v>163</v>
      </c>
      <c r="J238" s="731">
        <v>7</v>
      </c>
      <c r="K238" s="731">
        <v>1183</v>
      </c>
      <c r="L238" s="731">
        <v>1</v>
      </c>
      <c r="M238" s="731">
        <v>169</v>
      </c>
      <c r="N238" s="731">
        <v>4</v>
      </c>
      <c r="O238" s="731">
        <v>680</v>
      </c>
      <c r="P238" s="745">
        <v>0.57480980557903638</v>
      </c>
      <c r="Q238" s="732">
        <v>170</v>
      </c>
    </row>
    <row r="239" spans="1:17" ht="14.4" customHeight="1" x14ac:dyDescent="0.3">
      <c r="A239" s="726" t="s">
        <v>7996</v>
      </c>
      <c r="B239" s="727" t="s">
        <v>7997</v>
      </c>
      <c r="C239" s="727" t="s">
        <v>5587</v>
      </c>
      <c r="D239" s="727" t="s">
        <v>8033</v>
      </c>
      <c r="E239" s="727" t="s">
        <v>8034</v>
      </c>
      <c r="F239" s="731">
        <v>1</v>
      </c>
      <c r="G239" s="731">
        <v>247</v>
      </c>
      <c r="H239" s="731">
        <v>0.93916349809885935</v>
      </c>
      <c r="I239" s="731">
        <v>247</v>
      </c>
      <c r="J239" s="731">
        <v>1</v>
      </c>
      <c r="K239" s="731">
        <v>263</v>
      </c>
      <c r="L239" s="731">
        <v>1</v>
      </c>
      <c r="M239" s="731">
        <v>263</v>
      </c>
      <c r="N239" s="731"/>
      <c r="O239" s="731"/>
      <c r="P239" s="745"/>
      <c r="Q239" s="732"/>
    </row>
    <row r="240" spans="1:17" ht="14.4" customHeight="1" x14ac:dyDescent="0.3">
      <c r="A240" s="726" t="s">
        <v>7996</v>
      </c>
      <c r="B240" s="727" t="s">
        <v>7997</v>
      </c>
      <c r="C240" s="727" t="s">
        <v>5587</v>
      </c>
      <c r="D240" s="727" t="s">
        <v>8035</v>
      </c>
      <c r="E240" s="727" t="s">
        <v>8036</v>
      </c>
      <c r="F240" s="731">
        <v>1</v>
      </c>
      <c r="G240" s="731">
        <v>2012</v>
      </c>
      <c r="H240" s="731"/>
      <c r="I240" s="731">
        <v>2012</v>
      </c>
      <c r="J240" s="731"/>
      <c r="K240" s="731"/>
      <c r="L240" s="731"/>
      <c r="M240" s="731"/>
      <c r="N240" s="731">
        <v>1</v>
      </c>
      <c r="O240" s="731">
        <v>2131</v>
      </c>
      <c r="P240" s="745"/>
      <c r="Q240" s="732">
        <v>2131</v>
      </c>
    </row>
    <row r="241" spans="1:17" ht="14.4" customHeight="1" x14ac:dyDescent="0.3">
      <c r="A241" s="726" t="s">
        <v>8037</v>
      </c>
      <c r="B241" s="727" t="s">
        <v>8038</v>
      </c>
      <c r="C241" s="727" t="s">
        <v>5587</v>
      </c>
      <c r="D241" s="727" t="s">
        <v>8039</v>
      </c>
      <c r="E241" s="727" t="s">
        <v>8040</v>
      </c>
      <c r="F241" s="731">
        <v>702</v>
      </c>
      <c r="G241" s="731">
        <v>113022</v>
      </c>
      <c r="H241" s="731">
        <v>0.94545059100072781</v>
      </c>
      <c r="I241" s="731">
        <v>161</v>
      </c>
      <c r="J241" s="731">
        <v>691</v>
      </c>
      <c r="K241" s="731">
        <v>119543</v>
      </c>
      <c r="L241" s="731">
        <v>1</v>
      </c>
      <c r="M241" s="731">
        <v>173</v>
      </c>
      <c r="N241" s="731">
        <v>687</v>
      </c>
      <c r="O241" s="731">
        <v>118851</v>
      </c>
      <c r="P241" s="745">
        <v>0.99421128798842262</v>
      </c>
      <c r="Q241" s="732">
        <v>173</v>
      </c>
    </row>
    <row r="242" spans="1:17" ht="14.4" customHeight="1" x14ac:dyDescent="0.3">
      <c r="A242" s="726" t="s">
        <v>8037</v>
      </c>
      <c r="B242" s="727" t="s">
        <v>8038</v>
      </c>
      <c r="C242" s="727" t="s">
        <v>5587</v>
      </c>
      <c r="D242" s="727" t="s">
        <v>8039</v>
      </c>
      <c r="E242" s="727" t="s">
        <v>8041</v>
      </c>
      <c r="F242" s="731">
        <v>93</v>
      </c>
      <c r="G242" s="731">
        <v>14973</v>
      </c>
      <c r="H242" s="731">
        <v>0.69239306358381503</v>
      </c>
      <c r="I242" s="731">
        <v>161</v>
      </c>
      <c r="J242" s="731">
        <v>125</v>
      </c>
      <c r="K242" s="731">
        <v>21625</v>
      </c>
      <c r="L242" s="731">
        <v>1</v>
      </c>
      <c r="M242" s="731">
        <v>173</v>
      </c>
      <c r="N242" s="731">
        <v>115</v>
      </c>
      <c r="O242" s="731">
        <v>19895</v>
      </c>
      <c r="P242" s="745">
        <v>0.92</v>
      </c>
      <c r="Q242" s="732">
        <v>173</v>
      </c>
    </row>
    <row r="243" spans="1:17" ht="14.4" customHeight="1" x14ac:dyDescent="0.3">
      <c r="A243" s="726" t="s">
        <v>8037</v>
      </c>
      <c r="B243" s="727" t="s">
        <v>8038</v>
      </c>
      <c r="C243" s="727" t="s">
        <v>5587</v>
      </c>
      <c r="D243" s="727" t="s">
        <v>8042</v>
      </c>
      <c r="E243" s="727" t="s">
        <v>8043</v>
      </c>
      <c r="F243" s="731">
        <v>1</v>
      </c>
      <c r="G243" s="731">
        <v>1169</v>
      </c>
      <c r="H243" s="731">
        <v>0.99658994032395565</v>
      </c>
      <c r="I243" s="731">
        <v>1169</v>
      </c>
      <c r="J243" s="731">
        <v>1</v>
      </c>
      <c r="K243" s="731">
        <v>1173</v>
      </c>
      <c r="L243" s="731">
        <v>1</v>
      </c>
      <c r="M243" s="731">
        <v>1173</v>
      </c>
      <c r="N243" s="731"/>
      <c r="O243" s="731"/>
      <c r="P243" s="745"/>
      <c r="Q243" s="732"/>
    </row>
    <row r="244" spans="1:17" ht="14.4" customHeight="1" x14ac:dyDescent="0.3">
      <c r="A244" s="726" t="s">
        <v>8037</v>
      </c>
      <c r="B244" s="727" t="s">
        <v>8038</v>
      </c>
      <c r="C244" s="727" t="s">
        <v>5587</v>
      </c>
      <c r="D244" s="727" t="s">
        <v>8044</v>
      </c>
      <c r="E244" s="727" t="s">
        <v>8045</v>
      </c>
      <c r="F244" s="731">
        <v>67</v>
      </c>
      <c r="G244" s="731">
        <v>2680</v>
      </c>
      <c r="H244" s="731">
        <v>2.7235772357723578</v>
      </c>
      <c r="I244" s="731">
        <v>40</v>
      </c>
      <c r="J244" s="731">
        <v>24</v>
      </c>
      <c r="K244" s="731">
        <v>984</v>
      </c>
      <c r="L244" s="731">
        <v>1</v>
      </c>
      <c r="M244" s="731">
        <v>41</v>
      </c>
      <c r="N244" s="731">
        <v>22</v>
      </c>
      <c r="O244" s="731">
        <v>1012</v>
      </c>
      <c r="P244" s="745">
        <v>1.0284552845528456</v>
      </c>
      <c r="Q244" s="732">
        <v>46</v>
      </c>
    </row>
    <row r="245" spans="1:17" ht="14.4" customHeight="1" x14ac:dyDescent="0.3">
      <c r="A245" s="726" t="s">
        <v>8037</v>
      </c>
      <c r="B245" s="727" t="s">
        <v>8038</v>
      </c>
      <c r="C245" s="727" t="s">
        <v>5587</v>
      </c>
      <c r="D245" s="727" t="s">
        <v>8046</v>
      </c>
      <c r="E245" s="727" t="s">
        <v>8047</v>
      </c>
      <c r="F245" s="731">
        <v>5</v>
      </c>
      <c r="G245" s="731">
        <v>1915</v>
      </c>
      <c r="H245" s="731">
        <v>2.4934895833333335</v>
      </c>
      <c r="I245" s="731">
        <v>383</v>
      </c>
      <c r="J245" s="731">
        <v>2</v>
      </c>
      <c r="K245" s="731">
        <v>768</v>
      </c>
      <c r="L245" s="731">
        <v>1</v>
      </c>
      <c r="M245" s="731">
        <v>384</v>
      </c>
      <c r="N245" s="731"/>
      <c r="O245" s="731"/>
      <c r="P245" s="745"/>
      <c r="Q245" s="732"/>
    </row>
    <row r="246" spans="1:17" ht="14.4" customHeight="1" x14ac:dyDescent="0.3">
      <c r="A246" s="726" t="s">
        <v>8037</v>
      </c>
      <c r="B246" s="727" t="s">
        <v>8038</v>
      </c>
      <c r="C246" s="727" t="s">
        <v>5587</v>
      </c>
      <c r="D246" s="727" t="s">
        <v>8046</v>
      </c>
      <c r="E246" s="727" t="s">
        <v>8048</v>
      </c>
      <c r="F246" s="731">
        <v>2</v>
      </c>
      <c r="G246" s="731">
        <v>766</v>
      </c>
      <c r="H246" s="731"/>
      <c r="I246" s="731">
        <v>383</v>
      </c>
      <c r="J246" s="731"/>
      <c r="K246" s="731"/>
      <c r="L246" s="731"/>
      <c r="M246" s="731"/>
      <c r="N246" s="731"/>
      <c r="O246" s="731"/>
      <c r="P246" s="745"/>
      <c r="Q246" s="732"/>
    </row>
    <row r="247" spans="1:17" ht="14.4" customHeight="1" x14ac:dyDescent="0.3">
      <c r="A247" s="726" t="s">
        <v>8037</v>
      </c>
      <c r="B247" s="727" t="s">
        <v>8038</v>
      </c>
      <c r="C247" s="727" t="s">
        <v>5587</v>
      </c>
      <c r="D247" s="727" t="s">
        <v>8049</v>
      </c>
      <c r="E247" s="727" t="s">
        <v>8050</v>
      </c>
      <c r="F247" s="731"/>
      <c r="G247" s="731"/>
      <c r="H247" s="731"/>
      <c r="I247" s="731"/>
      <c r="J247" s="731">
        <v>11</v>
      </c>
      <c r="K247" s="731">
        <v>407</v>
      </c>
      <c r="L247" s="731">
        <v>1</v>
      </c>
      <c r="M247" s="731">
        <v>37</v>
      </c>
      <c r="N247" s="731"/>
      <c r="O247" s="731"/>
      <c r="P247" s="745"/>
      <c r="Q247" s="732"/>
    </row>
    <row r="248" spans="1:17" ht="14.4" customHeight="1" x14ac:dyDescent="0.3">
      <c r="A248" s="726" t="s">
        <v>8037</v>
      </c>
      <c r="B248" s="727" t="s">
        <v>8038</v>
      </c>
      <c r="C248" s="727" t="s">
        <v>5587</v>
      </c>
      <c r="D248" s="727" t="s">
        <v>8051</v>
      </c>
      <c r="E248" s="727" t="s">
        <v>8052</v>
      </c>
      <c r="F248" s="731"/>
      <c r="G248" s="731"/>
      <c r="H248" s="731"/>
      <c r="I248" s="731"/>
      <c r="J248" s="731">
        <v>6</v>
      </c>
      <c r="K248" s="731">
        <v>2676</v>
      </c>
      <c r="L248" s="731">
        <v>1</v>
      </c>
      <c r="M248" s="731">
        <v>446</v>
      </c>
      <c r="N248" s="731">
        <v>4</v>
      </c>
      <c r="O248" s="731">
        <v>1508</v>
      </c>
      <c r="P248" s="745">
        <v>0.56352765321375187</v>
      </c>
      <c r="Q248" s="732">
        <v>377</v>
      </c>
    </row>
    <row r="249" spans="1:17" ht="14.4" customHeight="1" x14ac:dyDescent="0.3">
      <c r="A249" s="726" t="s">
        <v>8037</v>
      </c>
      <c r="B249" s="727" t="s">
        <v>8038</v>
      </c>
      <c r="C249" s="727" t="s">
        <v>5587</v>
      </c>
      <c r="D249" s="727" t="s">
        <v>8051</v>
      </c>
      <c r="E249" s="727" t="s">
        <v>8053</v>
      </c>
      <c r="F249" s="731">
        <v>3</v>
      </c>
      <c r="G249" s="731">
        <v>1335</v>
      </c>
      <c r="H249" s="731"/>
      <c r="I249" s="731">
        <v>445</v>
      </c>
      <c r="J249" s="731"/>
      <c r="K249" s="731"/>
      <c r="L249" s="731"/>
      <c r="M249" s="731"/>
      <c r="N249" s="731"/>
      <c r="O249" s="731"/>
      <c r="P249" s="745"/>
      <c r="Q249" s="732"/>
    </row>
    <row r="250" spans="1:17" ht="14.4" customHeight="1" x14ac:dyDescent="0.3">
      <c r="A250" s="726" t="s">
        <v>8037</v>
      </c>
      <c r="B250" s="727" t="s">
        <v>8038</v>
      </c>
      <c r="C250" s="727" t="s">
        <v>5587</v>
      </c>
      <c r="D250" s="727" t="s">
        <v>8054</v>
      </c>
      <c r="E250" s="727" t="s">
        <v>8055</v>
      </c>
      <c r="F250" s="731"/>
      <c r="G250" s="731"/>
      <c r="H250" s="731"/>
      <c r="I250" s="731"/>
      <c r="J250" s="731">
        <v>1</v>
      </c>
      <c r="K250" s="731">
        <v>42</v>
      </c>
      <c r="L250" s="731">
        <v>1</v>
      </c>
      <c r="M250" s="731">
        <v>42</v>
      </c>
      <c r="N250" s="731"/>
      <c r="O250" s="731"/>
      <c r="P250" s="745"/>
      <c r="Q250" s="732"/>
    </row>
    <row r="251" spans="1:17" ht="14.4" customHeight="1" x14ac:dyDescent="0.3">
      <c r="A251" s="726" t="s">
        <v>8037</v>
      </c>
      <c r="B251" s="727" t="s">
        <v>8038</v>
      </c>
      <c r="C251" s="727" t="s">
        <v>5587</v>
      </c>
      <c r="D251" s="727" t="s">
        <v>8056</v>
      </c>
      <c r="E251" s="727" t="s">
        <v>8057</v>
      </c>
      <c r="F251" s="731">
        <v>4</v>
      </c>
      <c r="G251" s="731">
        <v>1964</v>
      </c>
      <c r="H251" s="731">
        <v>1.3306233062330624</v>
      </c>
      <c r="I251" s="731">
        <v>491</v>
      </c>
      <c r="J251" s="731">
        <v>3</v>
      </c>
      <c r="K251" s="731">
        <v>1476</v>
      </c>
      <c r="L251" s="731">
        <v>1</v>
      </c>
      <c r="M251" s="731">
        <v>492</v>
      </c>
      <c r="N251" s="731">
        <v>2</v>
      </c>
      <c r="O251" s="731">
        <v>1048</v>
      </c>
      <c r="P251" s="745">
        <v>0.71002710027100269</v>
      </c>
      <c r="Q251" s="732">
        <v>524</v>
      </c>
    </row>
    <row r="252" spans="1:17" ht="14.4" customHeight="1" x14ac:dyDescent="0.3">
      <c r="A252" s="726" t="s">
        <v>8037</v>
      </c>
      <c r="B252" s="727" t="s">
        <v>8038</v>
      </c>
      <c r="C252" s="727" t="s">
        <v>5587</v>
      </c>
      <c r="D252" s="727" t="s">
        <v>8058</v>
      </c>
      <c r="E252" s="727" t="s">
        <v>8059</v>
      </c>
      <c r="F252" s="731">
        <v>29</v>
      </c>
      <c r="G252" s="731">
        <v>899</v>
      </c>
      <c r="H252" s="731">
        <v>5.8</v>
      </c>
      <c r="I252" s="731">
        <v>31</v>
      </c>
      <c r="J252" s="731">
        <v>5</v>
      </c>
      <c r="K252" s="731">
        <v>155</v>
      </c>
      <c r="L252" s="731">
        <v>1</v>
      </c>
      <c r="M252" s="731">
        <v>31</v>
      </c>
      <c r="N252" s="731">
        <v>20</v>
      </c>
      <c r="O252" s="731">
        <v>1140</v>
      </c>
      <c r="P252" s="745">
        <v>7.354838709677419</v>
      </c>
      <c r="Q252" s="732">
        <v>57</v>
      </c>
    </row>
    <row r="253" spans="1:17" ht="14.4" customHeight="1" x14ac:dyDescent="0.3">
      <c r="A253" s="726" t="s">
        <v>8037</v>
      </c>
      <c r="B253" s="727" t="s">
        <v>8038</v>
      </c>
      <c r="C253" s="727" t="s">
        <v>5587</v>
      </c>
      <c r="D253" s="727" t="s">
        <v>8060</v>
      </c>
      <c r="E253" s="727" t="s">
        <v>8061</v>
      </c>
      <c r="F253" s="731">
        <v>3</v>
      </c>
      <c r="G253" s="731">
        <v>621</v>
      </c>
      <c r="H253" s="731">
        <v>0.5971153846153846</v>
      </c>
      <c r="I253" s="731">
        <v>207</v>
      </c>
      <c r="J253" s="731">
        <v>5</v>
      </c>
      <c r="K253" s="731">
        <v>1040</v>
      </c>
      <c r="L253" s="731">
        <v>1</v>
      </c>
      <c r="M253" s="731">
        <v>208</v>
      </c>
      <c r="N253" s="731"/>
      <c r="O253" s="731"/>
      <c r="P253" s="745"/>
      <c r="Q253" s="732"/>
    </row>
    <row r="254" spans="1:17" ht="14.4" customHeight="1" x14ac:dyDescent="0.3">
      <c r="A254" s="726" t="s">
        <v>8037</v>
      </c>
      <c r="B254" s="727" t="s">
        <v>8038</v>
      </c>
      <c r="C254" s="727" t="s">
        <v>5587</v>
      </c>
      <c r="D254" s="727" t="s">
        <v>8062</v>
      </c>
      <c r="E254" s="727" t="s">
        <v>8063</v>
      </c>
      <c r="F254" s="731">
        <v>3</v>
      </c>
      <c r="G254" s="731">
        <v>1140</v>
      </c>
      <c r="H254" s="731"/>
      <c r="I254" s="731">
        <v>380</v>
      </c>
      <c r="J254" s="731"/>
      <c r="K254" s="731"/>
      <c r="L254" s="731"/>
      <c r="M254" s="731"/>
      <c r="N254" s="731"/>
      <c r="O254" s="731"/>
      <c r="P254" s="745"/>
      <c r="Q254" s="732"/>
    </row>
    <row r="255" spans="1:17" ht="14.4" customHeight="1" x14ac:dyDescent="0.3">
      <c r="A255" s="726" t="s">
        <v>8037</v>
      </c>
      <c r="B255" s="727" t="s">
        <v>8038</v>
      </c>
      <c r="C255" s="727" t="s">
        <v>5587</v>
      </c>
      <c r="D255" s="727" t="s">
        <v>8062</v>
      </c>
      <c r="E255" s="727" t="s">
        <v>8064</v>
      </c>
      <c r="F255" s="731">
        <v>1</v>
      </c>
      <c r="G255" s="731">
        <v>380</v>
      </c>
      <c r="H255" s="731">
        <v>0.19791666666666666</v>
      </c>
      <c r="I255" s="731">
        <v>380</v>
      </c>
      <c r="J255" s="731">
        <v>5</v>
      </c>
      <c r="K255" s="731">
        <v>1920</v>
      </c>
      <c r="L255" s="731">
        <v>1</v>
      </c>
      <c r="M255" s="731">
        <v>384</v>
      </c>
      <c r="N255" s="731"/>
      <c r="O255" s="731"/>
      <c r="P255" s="745"/>
      <c r="Q255" s="732"/>
    </row>
    <row r="256" spans="1:17" ht="14.4" customHeight="1" x14ac:dyDescent="0.3">
      <c r="A256" s="726" t="s">
        <v>8037</v>
      </c>
      <c r="B256" s="727" t="s">
        <v>8038</v>
      </c>
      <c r="C256" s="727" t="s">
        <v>5587</v>
      </c>
      <c r="D256" s="727" t="s">
        <v>8065</v>
      </c>
      <c r="E256" s="727" t="s">
        <v>8066</v>
      </c>
      <c r="F256" s="731">
        <v>1</v>
      </c>
      <c r="G256" s="731">
        <v>136</v>
      </c>
      <c r="H256" s="731"/>
      <c r="I256" s="731">
        <v>136</v>
      </c>
      <c r="J256" s="731"/>
      <c r="K256" s="731"/>
      <c r="L256" s="731"/>
      <c r="M256" s="731"/>
      <c r="N256" s="731">
        <v>1</v>
      </c>
      <c r="O256" s="731">
        <v>143</v>
      </c>
      <c r="P256" s="745"/>
      <c r="Q256" s="732">
        <v>143</v>
      </c>
    </row>
    <row r="257" spans="1:17" ht="14.4" customHeight="1" x14ac:dyDescent="0.3">
      <c r="A257" s="726" t="s">
        <v>8037</v>
      </c>
      <c r="B257" s="727" t="s">
        <v>8038</v>
      </c>
      <c r="C257" s="727" t="s">
        <v>5587</v>
      </c>
      <c r="D257" s="727" t="s">
        <v>8067</v>
      </c>
      <c r="E257" s="727" t="s">
        <v>8068</v>
      </c>
      <c r="F257" s="731"/>
      <c r="G257" s="731"/>
      <c r="H257" s="731"/>
      <c r="I257" s="731"/>
      <c r="J257" s="731">
        <v>1</v>
      </c>
      <c r="K257" s="731">
        <v>103</v>
      </c>
      <c r="L257" s="731">
        <v>1</v>
      </c>
      <c r="M257" s="731">
        <v>103</v>
      </c>
      <c r="N257" s="731"/>
      <c r="O257" s="731"/>
      <c r="P257" s="745"/>
      <c r="Q257" s="732"/>
    </row>
    <row r="258" spans="1:17" ht="14.4" customHeight="1" x14ac:dyDescent="0.3">
      <c r="A258" s="726" t="s">
        <v>8037</v>
      </c>
      <c r="B258" s="727" t="s">
        <v>8038</v>
      </c>
      <c r="C258" s="727" t="s">
        <v>5587</v>
      </c>
      <c r="D258" s="727" t="s">
        <v>8069</v>
      </c>
      <c r="E258" s="727" t="s">
        <v>8070</v>
      </c>
      <c r="F258" s="731">
        <v>412</v>
      </c>
      <c r="G258" s="731">
        <v>47792</v>
      </c>
      <c r="H258" s="731">
        <v>1.6274049102734363</v>
      </c>
      <c r="I258" s="731">
        <v>116</v>
      </c>
      <c r="J258" s="731">
        <v>251</v>
      </c>
      <c r="K258" s="731">
        <v>29367</v>
      </c>
      <c r="L258" s="731">
        <v>1</v>
      </c>
      <c r="M258" s="731">
        <v>117</v>
      </c>
      <c r="N258" s="731">
        <v>275</v>
      </c>
      <c r="O258" s="731">
        <v>37400</v>
      </c>
      <c r="P258" s="745">
        <v>1.2735383253311541</v>
      </c>
      <c r="Q258" s="732">
        <v>136</v>
      </c>
    </row>
    <row r="259" spans="1:17" ht="14.4" customHeight="1" x14ac:dyDescent="0.3">
      <c r="A259" s="726" t="s">
        <v>8037</v>
      </c>
      <c r="B259" s="727" t="s">
        <v>8038</v>
      </c>
      <c r="C259" s="727" t="s">
        <v>5587</v>
      </c>
      <c r="D259" s="727" t="s">
        <v>8071</v>
      </c>
      <c r="E259" s="727" t="s">
        <v>8072</v>
      </c>
      <c r="F259" s="731">
        <v>100</v>
      </c>
      <c r="G259" s="731">
        <v>8500</v>
      </c>
      <c r="H259" s="731">
        <v>1.4594780219780219</v>
      </c>
      <c r="I259" s="731">
        <v>85</v>
      </c>
      <c r="J259" s="731">
        <v>64</v>
      </c>
      <c r="K259" s="731">
        <v>5824</v>
      </c>
      <c r="L259" s="731">
        <v>1</v>
      </c>
      <c r="M259" s="731">
        <v>91</v>
      </c>
      <c r="N259" s="731">
        <v>82</v>
      </c>
      <c r="O259" s="731">
        <v>7462</v>
      </c>
      <c r="P259" s="745">
        <v>1.28125</v>
      </c>
      <c r="Q259" s="732">
        <v>91</v>
      </c>
    </row>
    <row r="260" spans="1:17" ht="14.4" customHeight="1" x14ac:dyDescent="0.3">
      <c r="A260" s="726" t="s">
        <v>8037</v>
      </c>
      <c r="B260" s="727" t="s">
        <v>8038</v>
      </c>
      <c r="C260" s="727" t="s">
        <v>5587</v>
      </c>
      <c r="D260" s="727" t="s">
        <v>8073</v>
      </c>
      <c r="E260" s="727" t="s">
        <v>8074</v>
      </c>
      <c r="F260" s="731">
        <v>2</v>
      </c>
      <c r="G260" s="731">
        <v>196</v>
      </c>
      <c r="H260" s="731"/>
      <c r="I260" s="731">
        <v>98</v>
      </c>
      <c r="J260" s="731"/>
      <c r="K260" s="731"/>
      <c r="L260" s="731"/>
      <c r="M260" s="731"/>
      <c r="N260" s="731"/>
      <c r="O260" s="731"/>
      <c r="P260" s="745"/>
      <c r="Q260" s="732"/>
    </row>
    <row r="261" spans="1:17" ht="14.4" customHeight="1" x14ac:dyDescent="0.3">
      <c r="A261" s="726" t="s">
        <v>8037</v>
      </c>
      <c r="B261" s="727" t="s">
        <v>8038</v>
      </c>
      <c r="C261" s="727" t="s">
        <v>5587</v>
      </c>
      <c r="D261" s="727" t="s">
        <v>8075</v>
      </c>
      <c r="E261" s="727" t="s">
        <v>8076</v>
      </c>
      <c r="F261" s="731">
        <v>30</v>
      </c>
      <c r="G261" s="731">
        <v>630</v>
      </c>
      <c r="H261" s="731">
        <v>4.2857142857142856</v>
      </c>
      <c r="I261" s="731">
        <v>21</v>
      </c>
      <c r="J261" s="731">
        <v>7</v>
      </c>
      <c r="K261" s="731">
        <v>147</v>
      </c>
      <c r="L261" s="731">
        <v>1</v>
      </c>
      <c r="M261" s="731">
        <v>21</v>
      </c>
      <c r="N261" s="731"/>
      <c r="O261" s="731"/>
      <c r="P261" s="745"/>
      <c r="Q261" s="732"/>
    </row>
    <row r="262" spans="1:17" ht="14.4" customHeight="1" x14ac:dyDescent="0.3">
      <c r="A262" s="726" t="s">
        <v>8037</v>
      </c>
      <c r="B262" s="727" t="s">
        <v>8038</v>
      </c>
      <c r="C262" s="727" t="s">
        <v>5587</v>
      </c>
      <c r="D262" s="727" t="s">
        <v>8077</v>
      </c>
      <c r="E262" s="727" t="s">
        <v>8078</v>
      </c>
      <c r="F262" s="731">
        <v>5</v>
      </c>
      <c r="G262" s="731">
        <v>2435</v>
      </c>
      <c r="H262" s="731">
        <v>0.18480570734669094</v>
      </c>
      <c r="I262" s="731">
        <v>487</v>
      </c>
      <c r="J262" s="731">
        <v>27</v>
      </c>
      <c r="K262" s="731">
        <v>13176</v>
      </c>
      <c r="L262" s="731">
        <v>1</v>
      </c>
      <c r="M262" s="731">
        <v>488</v>
      </c>
      <c r="N262" s="731">
        <v>3</v>
      </c>
      <c r="O262" s="731">
        <v>984</v>
      </c>
      <c r="P262" s="745">
        <v>7.4681238615664849E-2</v>
      </c>
      <c r="Q262" s="732">
        <v>328</v>
      </c>
    </row>
    <row r="263" spans="1:17" ht="14.4" customHeight="1" x14ac:dyDescent="0.3">
      <c r="A263" s="726" t="s">
        <v>8037</v>
      </c>
      <c r="B263" s="727" t="s">
        <v>8038</v>
      </c>
      <c r="C263" s="727" t="s">
        <v>5587</v>
      </c>
      <c r="D263" s="727" t="s">
        <v>8077</v>
      </c>
      <c r="E263" s="727" t="s">
        <v>8079</v>
      </c>
      <c r="F263" s="731">
        <v>2</v>
      </c>
      <c r="G263" s="731">
        <v>974</v>
      </c>
      <c r="H263" s="731"/>
      <c r="I263" s="731">
        <v>487</v>
      </c>
      <c r="J263" s="731"/>
      <c r="K263" s="731"/>
      <c r="L263" s="731"/>
      <c r="M263" s="731"/>
      <c r="N263" s="731"/>
      <c r="O263" s="731"/>
      <c r="P263" s="745"/>
      <c r="Q263" s="732"/>
    </row>
    <row r="264" spans="1:17" ht="14.4" customHeight="1" x14ac:dyDescent="0.3">
      <c r="A264" s="726" t="s">
        <v>8037</v>
      </c>
      <c r="B264" s="727" t="s">
        <v>8038</v>
      </c>
      <c r="C264" s="727" t="s">
        <v>5587</v>
      </c>
      <c r="D264" s="727" t="s">
        <v>8080</v>
      </c>
      <c r="E264" s="727" t="s">
        <v>8081</v>
      </c>
      <c r="F264" s="731">
        <v>41</v>
      </c>
      <c r="G264" s="731">
        <v>1681</v>
      </c>
      <c r="H264" s="731">
        <v>0.87234042553191493</v>
      </c>
      <c r="I264" s="731">
        <v>41</v>
      </c>
      <c r="J264" s="731">
        <v>47</v>
      </c>
      <c r="K264" s="731">
        <v>1927</v>
      </c>
      <c r="L264" s="731">
        <v>1</v>
      </c>
      <c r="M264" s="731">
        <v>41</v>
      </c>
      <c r="N264" s="731">
        <v>35</v>
      </c>
      <c r="O264" s="731">
        <v>1785</v>
      </c>
      <c r="P264" s="745">
        <v>0.92631032693305659</v>
      </c>
      <c r="Q264" s="732">
        <v>51</v>
      </c>
    </row>
    <row r="265" spans="1:17" ht="14.4" customHeight="1" x14ac:dyDescent="0.3">
      <c r="A265" s="726" t="s">
        <v>8037</v>
      </c>
      <c r="B265" s="727" t="s">
        <v>8038</v>
      </c>
      <c r="C265" s="727" t="s">
        <v>5587</v>
      </c>
      <c r="D265" s="727" t="s">
        <v>8082</v>
      </c>
      <c r="E265" s="727" t="s">
        <v>8083</v>
      </c>
      <c r="F265" s="731">
        <v>1</v>
      </c>
      <c r="G265" s="731">
        <v>219</v>
      </c>
      <c r="H265" s="731"/>
      <c r="I265" s="731">
        <v>219</v>
      </c>
      <c r="J265" s="731"/>
      <c r="K265" s="731"/>
      <c r="L265" s="731"/>
      <c r="M265" s="731"/>
      <c r="N265" s="731"/>
      <c r="O265" s="731"/>
      <c r="P265" s="745"/>
      <c r="Q265" s="732"/>
    </row>
    <row r="266" spans="1:17" ht="14.4" customHeight="1" x14ac:dyDescent="0.3">
      <c r="A266" s="726" t="s">
        <v>8037</v>
      </c>
      <c r="B266" s="727" t="s">
        <v>8038</v>
      </c>
      <c r="C266" s="727" t="s">
        <v>5587</v>
      </c>
      <c r="D266" s="727" t="s">
        <v>8084</v>
      </c>
      <c r="E266" s="727" t="s">
        <v>8085</v>
      </c>
      <c r="F266" s="731">
        <v>2</v>
      </c>
      <c r="G266" s="731">
        <v>1216</v>
      </c>
      <c r="H266" s="731">
        <v>1.9804560260586319</v>
      </c>
      <c r="I266" s="731">
        <v>608</v>
      </c>
      <c r="J266" s="731">
        <v>1</v>
      </c>
      <c r="K266" s="731">
        <v>614</v>
      </c>
      <c r="L266" s="731">
        <v>1</v>
      </c>
      <c r="M266" s="731">
        <v>614</v>
      </c>
      <c r="N266" s="731">
        <v>4</v>
      </c>
      <c r="O266" s="731">
        <v>2448</v>
      </c>
      <c r="P266" s="745">
        <v>3.9869706840390879</v>
      </c>
      <c r="Q266" s="732">
        <v>612</v>
      </c>
    </row>
    <row r="267" spans="1:17" ht="14.4" customHeight="1" x14ac:dyDescent="0.3">
      <c r="A267" s="726" t="s">
        <v>8037</v>
      </c>
      <c r="B267" s="727" t="s">
        <v>8038</v>
      </c>
      <c r="C267" s="727" t="s">
        <v>5587</v>
      </c>
      <c r="D267" s="727" t="s">
        <v>8086</v>
      </c>
      <c r="E267" s="727" t="s">
        <v>8087</v>
      </c>
      <c r="F267" s="731"/>
      <c r="G267" s="731"/>
      <c r="H267" s="731"/>
      <c r="I267" s="731"/>
      <c r="J267" s="731">
        <v>1</v>
      </c>
      <c r="K267" s="731">
        <v>30</v>
      </c>
      <c r="L267" s="731">
        <v>1</v>
      </c>
      <c r="M267" s="731">
        <v>30</v>
      </c>
      <c r="N267" s="731"/>
      <c r="O267" s="731"/>
      <c r="P267" s="745"/>
      <c r="Q267" s="732"/>
    </row>
    <row r="268" spans="1:17" ht="14.4" customHeight="1" x14ac:dyDescent="0.3">
      <c r="A268" s="726" t="s">
        <v>8037</v>
      </c>
      <c r="B268" s="727" t="s">
        <v>8038</v>
      </c>
      <c r="C268" s="727" t="s">
        <v>5587</v>
      </c>
      <c r="D268" s="727" t="s">
        <v>8088</v>
      </c>
      <c r="E268" s="727" t="s">
        <v>8089</v>
      </c>
      <c r="F268" s="731"/>
      <c r="G268" s="731"/>
      <c r="H268" s="731"/>
      <c r="I268" s="731"/>
      <c r="J268" s="731"/>
      <c r="K268" s="731"/>
      <c r="L268" s="731"/>
      <c r="M268" s="731"/>
      <c r="N268" s="731">
        <v>28</v>
      </c>
      <c r="O268" s="731">
        <v>7280</v>
      </c>
      <c r="P268" s="745"/>
      <c r="Q268" s="732">
        <v>260</v>
      </c>
    </row>
    <row r="269" spans="1:17" ht="14.4" customHeight="1" x14ac:dyDescent="0.3">
      <c r="A269" s="726" t="s">
        <v>8090</v>
      </c>
      <c r="B269" s="727" t="s">
        <v>7830</v>
      </c>
      <c r="C269" s="727" t="s">
        <v>5587</v>
      </c>
      <c r="D269" s="727" t="s">
        <v>8091</v>
      </c>
      <c r="E269" s="727" t="s">
        <v>8092</v>
      </c>
      <c r="F269" s="731"/>
      <c r="G269" s="731"/>
      <c r="H269" s="731"/>
      <c r="I269" s="731"/>
      <c r="J269" s="731">
        <v>1</v>
      </c>
      <c r="K269" s="731">
        <v>1187</v>
      </c>
      <c r="L269" s="731">
        <v>1</v>
      </c>
      <c r="M269" s="731">
        <v>1187</v>
      </c>
      <c r="N269" s="731"/>
      <c r="O269" s="731"/>
      <c r="P269" s="745"/>
      <c r="Q269" s="732"/>
    </row>
    <row r="270" spans="1:17" ht="14.4" customHeight="1" x14ac:dyDescent="0.3">
      <c r="A270" s="726" t="s">
        <v>8090</v>
      </c>
      <c r="B270" s="727" t="s">
        <v>7830</v>
      </c>
      <c r="C270" s="727" t="s">
        <v>5587</v>
      </c>
      <c r="D270" s="727" t="s">
        <v>8093</v>
      </c>
      <c r="E270" s="727" t="s">
        <v>8094</v>
      </c>
      <c r="F270" s="731">
        <v>1</v>
      </c>
      <c r="G270" s="731">
        <v>167</v>
      </c>
      <c r="H270" s="731">
        <v>0.33134920634920634</v>
      </c>
      <c r="I270" s="731">
        <v>167</v>
      </c>
      <c r="J270" s="731">
        <v>3</v>
      </c>
      <c r="K270" s="731">
        <v>504</v>
      </c>
      <c r="L270" s="731">
        <v>1</v>
      </c>
      <c r="M270" s="731">
        <v>168</v>
      </c>
      <c r="N270" s="731"/>
      <c r="O270" s="731"/>
      <c r="P270" s="745"/>
      <c r="Q270" s="732"/>
    </row>
    <row r="271" spans="1:17" ht="14.4" customHeight="1" x14ac:dyDescent="0.3">
      <c r="A271" s="726" t="s">
        <v>8090</v>
      </c>
      <c r="B271" s="727" t="s">
        <v>7830</v>
      </c>
      <c r="C271" s="727" t="s">
        <v>5587</v>
      </c>
      <c r="D271" s="727" t="s">
        <v>8095</v>
      </c>
      <c r="E271" s="727" t="s">
        <v>8096</v>
      </c>
      <c r="F271" s="731"/>
      <c r="G271" s="731"/>
      <c r="H271" s="731"/>
      <c r="I271" s="731"/>
      <c r="J271" s="731">
        <v>3</v>
      </c>
      <c r="K271" s="731">
        <v>522</v>
      </c>
      <c r="L271" s="731">
        <v>1</v>
      </c>
      <c r="M271" s="731">
        <v>174</v>
      </c>
      <c r="N271" s="731"/>
      <c r="O271" s="731"/>
      <c r="P271" s="745"/>
      <c r="Q271" s="732"/>
    </row>
    <row r="272" spans="1:17" ht="14.4" customHeight="1" x14ac:dyDescent="0.3">
      <c r="A272" s="726" t="s">
        <v>8090</v>
      </c>
      <c r="B272" s="727" t="s">
        <v>7830</v>
      </c>
      <c r="C272" s="727" t="s">
        <v>5587</v>
      </c>
      <c r="D272" s="727" t="s">
        <v>7831</v>
      </c>
      <c r="E272" s="727" t="s">
        <v>7832</v>
      </c>
      <c r="F272" s="731">
        <v>2</v>
      </c>
      <c r="G272" s="731">
        <v>2074</v>
      </c>
      <c r="H272" s="731"/>
      <c r="I272" s="731">
        <v>1037</v>
      </c>
      <c r="J272" s="731"/>
      <c r="K272" s="731"/>
      <c r="L272" s="731"/>
      <c r="M272" s="731"/>
      <c r="N272" s="731"/>
      <c r="O272" s="731"/>
      <c r="P272" s="745"/>
      <c r="Q272" s="732"/>
    </row>
    <row r="273" spans="1:17" ht="14.4" customHeight="1" x14ac:dyDescent="0.3">
      <c r="A273" s="726" t="s">
        <v>8090</v>
      </c>
      <c r="B273" s="727" t="s">
        <v>7830</v>
      </c>
      <c r="C273" s="727" t="s">
        <v>5587</v>
      </c>
      <c r="D273" s="727" t="s">
        <v>8097</v>
      </c>
      <c r="E273" s="727" t="s">
        <v>8098</v>
      </c>
      <c r="F273" s="731"/>
      <c r="G273" s="731"/>
      <c r="H273" s="731"/>
      <c r="I273" s="731"/>
      <c r="J273" s="731">
        <v>1</v>
      </c>
      <c r="K273" s="731">
        <v>349</v>
      </c>
      <c r="L273" s="731">
        <v>1</v>
      </c>
      <c r="M273" s="731">
        <v>349</v>
      </c>
      <c r="N273" s="731"/>
      <c r="O273" s="731"/>
      <c r="P273" s="745"/>
      <c r="Q273" s="732"/>
    </row>
    <row r="274" spans="1:17" ht="14.4" customHeight="1" x14ac:dyDescent="0.3">
      <c r="A274" s="726" t="s">
        <v>8090</v>
      </c>
      <c r="B274" s="727" t="s">
        <v>7830</v>
      </c>
      <c r="C274" s="727" t="s">
        <v>5587</v>
      </c>
      <c r="D274" s="727" t="s">
        <v>7628</v>
      </c>
      <c r="E274" s="727" t="s">
        <v>7629</v>
      </c>
      <c r="F274" s="731">
        <v>1</v>
      </c>
      <c r="G274" s="731">
        <v>219</v>
      </c>
      <c r="H274" s="731"/>
      <c r="I274" s="731">
        <v>219</v>
      </c>
      <c r="J274" s="731"/>
      <c r="K274" s="731"/>
      <c r="L274" s="731"/>
      <c r="M274" s="731"/>
      <c r="N274" s="731"/>
      <c r="O274" s="731"/>
      <c r="P274" s="745"/>
      <c r="Q274" s="732"/>
    </row>
    <row r="275" spans="1:17" ht="14.4" customHeight="1" x14ac:dyDescent="0.3">
      <c r="A275" s="726" t="s">
        <v>8090</v>
      </c>
      <c r="B275" s="727" t="s">
        <v>7830</v>
      </c>
      <c r="C275" s="727" t="s">
        <v>5587</v>
      </c>
      <c r="D275" s="727" t="s">
        <v>7650</v>
      </c>
      <c r="E275" s="727" t="s">
        <v>7651</v>
      </c>
      <c r="F275" s="731">
        <v>3</v>
      </c>
      <c r="G275" s="731">
        <v>1047</v>
      </c>
      <c r="H275" s="731">
        <v>0.23010989010989011</v>
      </c>
      <c r="I275" s="731">
        <v>349</v>
      </c>
      <c r="J275" s="731">
        <v>13</v>
      </c>
      <c r="K275" s="731">
        <v>4550</v>
      </c>
      <c r="L275" s="731">
        <v>1</v>
      </c>
      <c r="M275" s="731">
        <v>350</v>
      </c>
      <c r="N275" s="731"/>
      <c r="O275" s="731"/>
      <c r="P275" s="745"/>
      <c r="Q275" s="732"/>
    </row>
    <row r="276" spans="1:17" ht="14.4" customHeight="1" x14ac:dyDescent="0.3">
      <c r="A276" s="726" t="s">
        <v>8090</v>
      </c>
      <c r="B276" s="727" t="s">
        <v>7830</v>
      </c>
      <c r="C276" s="727" t="s">
        <v>5587</v>
      </c>
      <c r="D276" s="727" t="s">
        <v>8099</v>
      </c>
      <c r="E276" s="727" t="s">
        <v>8100</v>
      </c>
      <c r="F276" s="731"/>
      <c r="G276" s="731"/>
      <c r="H276" s="731"/>
      <c r="I276" s="731"/>
      <c r="J276" s="731">
        <v>1</v>
      </c>
      <c r="K276" s="731">
        <v>40</v>
      </c>
      <c r="L276" s="731">
        <v>1</v>
      </c>
      <c r="M276" s="731">
        <v>40</v>
      </c>
      <c r="N276" s="731"/>
      <c r="O276" s="731"/>
      <c r="P276" s="745"/>
      <c r="Q276" s="732"/>
    </row>
    <row r="277" spans="1:17" ht="14.4" customHeight="1" x14ac:dyDescent="0.3">
      <c r="A277" s="726" t="s">
        <v>8090</v>
      </c>
      <c r="B277" s="727" t="s">
        <v>7830</v>
      </c>
      <c r="C277" s="727" t="s">
        <v>5587</v>
      </c>
      <c r="D277" s="727" t="s">
        <v>8101</v>
      </c>
      <c r="E277" s="727" t="s">
        <v>8102</v>
      </c>
      <c r="F277" s="731">
        <v>1</v>
      </c>
      <c r="G277" s="731">
        <v>170</v>
      </c>
      <c r="H277" s="731">
        <v>0.33138401559454189</v>
      </c>
      <c r="I277" s="731">
        <v>170</v>
      </c>
      <c r="J277" s="731">
        <v>3</v>
      </c>
      <c r="K277" s="731">
        <v>513</v>
      </c>
      <c r="L277" s="731">
        <v>1</v>
      </c>
      <c r="M277" s="731">
        <v>171</v>
      </c>
      <c r="N277" s="731"/>
      <c r="O277" s="731"/>
      <c r="P277" s="745"/>
      <c r="Q277" s="732"/>
    </row>
    <row r="278" spans="1:17" ht="14.4" customHeight="1" x14ac:dyDescent="0.3">
      <c r="A278" s="726" t="s">
        <v>8090</v>
      </c>
      <c r="B278" s="727" t="s">
        <v>7830</v>
      </c>
      <c r="C278" s="727" t="s">
        <v>5587</v>
      </c>
      <c r="D278" s="727" t="s">
        <v>8103</v>
      </c>
      <c r="E278" s="727" t="s">
        <v>8104</v>
      </c>
      <c r="F278" s="731">
        <v>2</v>
      </c>
      <c r="G278" s="731">
        <v>696</v>
      </c>
      <c r="H278" s="731"/>
      <c r="I278" s="731">
        <v>348</v>
      </c>
      <c r="J278" s="731"/>
      <c r="K278" s="731"/>
      <c r="L278" s="731"/>
      <c r="M278" s="731"/>
      <c r="N278" s="731"/>
      <c r="O278" s="731"/>
      <c r="P278" s="745"/>
      <c r="Q278" s="732"/>
    </row>
    <row r="279" spans="1:17" ht="14.4" customHeight="1" x14ac:dyDescent="0.3">
      <c r="A279" s="726" t="s">
        <v>8090</v>
      </c>
      <c r="B279" s="727" t="s">
        <v>7830</v>
      </c>
      <c r="C279" s="727" t="s">
        <v>5587</v>
      </c>
      <c r="D279" s="727" t="s">
        <v>8105</v>
      </c>
      <c r="E279" s="727" t="s">
        <v>8106</v>
      </c>
      <c r="F279" s="731">
        <v>1</v>
      </c>
      <c r="G279" s="731">
        <v>173</v>
      </c>
      <c r="H279" s="731">
        <v>0.33141762452107282</v>
      </c>
      <c r="I279" s="731">
        <v>173</v>
      </c>
      <c r="J279" s="731">
        <v>3</v>
      </c>
      <c r="K279" s="731">
        <v>522</v>
      </c>
      <c r="L279" s="731">
        <v>1</v>
      </c>
      <c r="M279" s="731">
        <v>174</v>
      </c>
      <c r="N279" s="731"/>
      <c r="O279" s="731"/>
      <c r="P279" s="745"/>
      <c r="Q279" s="732"/>
    </row>
    <row r="280" spans="1:17" ht="14.4" customHeight="1" thickBot="1" x14ac:dyDescent="0.35">
      <c r="A280" s="733" t="s">
        <v>8090</v>
      </c>
      <c r="B280" s="734" t="s">
        <v>7830</v>
      </c>
      <c r="C280" s="734" t="s">
        <v>5587</v>
      </c>
      <c r="D280" s="734" t="s">
        <v>8107</v>
      </c>
      <c r="E280" s="734" t="s">
        <v>8108</v>
      </c>
      <c r="F280" s="738"/>
      <c r="G280" s="738"/>
      <c r="H280" s="738"/>
      <c r="I280" s="738"/>
      <c r="J280" s="738">
        <v>3</v>
      </c>
      <c r="K280" s="738">
        <v>504</v>
      </c>
      <c r="L280" s="738">
        <v>1</v>
      </c>
      <c r="M280" s="738">
        <v>168</v>
      </c>
      <c r="N280" s="738"/>
      <c r="O280" s="738"/>
      <c r="P280" s="746"/>
      <c r="Q280" s="73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320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4840</v>
      </c>
      <c r="D3" s="193">
        <f>SUBTOTAL(9,D6:D1048576)</f>
        <v>4931</v>
      </c>
      <c r="E3" s="193">
        <f>SUBTOTAL(9,E6:E1048576)</f>
        <v>4975</v>
      </c>
      <c r="F3" s="194">
        <f>IF(OR(E3=0,D3=0),"",E3/D3)</f>
        <v>1.0089231393226525</v>
      </c>
      <c r="G3" s="429">
        <f>SUBTOTAL(9,G6:G1048576)</f>
        <v>12397.394900000003</v>
      </c>
      <c r="H3" s="430">
        <f>SUBTOTAL(9,H6:H1048576)</f>
        <v>11571.881399999997</v>
      </c>
      <c r="I3" s="430">
        <f>SUBTOTAL(9,I6:I1048576)</f>
        <v>11444.31122</v>
      </c>
      <c r="J3" s="194">
        <f>IF(OR(I3=0,H3=0),"",I3/H3)</f>
        <v>0.9889758479550268</v>
      </c>
      <c r="K3" s="429">
        <f>SUBTOTAL(9,K6:K1048576)</f>
        <v>2013.6</v>
      </c>
      <c r="L3" s="430">
        <f>SUBTOTAL(9,L6:L1048576)</f>
        <v>1826.88</v>
      </c>
      <c r="M3" s="430">
        <f>SUBTOTAL(9,M6:M1048576)</f>
        <v>1785.7</v>
      </c>
      <c r="N3" s="195">
        <f>IF(OR(M3=0,E3=0),"",M3*1000/E3)</f>
        <v>358.93467336683415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317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5"/>
      <c r="B5" s="956"/>
      <c r="C5" s="963">
        <v>2015</v>
      </c>
      <c r="D5" s="963">
        <v>2016</v>
      </c>
      <c r="E5" s="963">
        <v>2017</v>
      </c>
      <c r="F5" s="964" t="s">
        <v>2</v>
      </c>
      <c r="G5" s="974">
        <v>2015</v>
      </c>
      <c r="H5" s="963">
        <v>2016</v>
      </c>
      <c r="I5" s="963">
        <v>2017</v>
      </c>
      <c r="J5" s="964" t="s">
        <v>2</v>
      </c>
      <c r="K5" s="974">
        <v>2015</v>
      </c>
      <c r="L5" s="963">
        <v>2016</v>
      </c>
      <c r="M5" s="963">
        <v>2017</v>
      </c>
      <c r="N5" s="975" t="s">
        <v>93</v>
      </c>
    </row>
    <row r="6" spans="1:14" ht="14.4" customHeight="1" x14ac:dyDescent="0.3">
      <c r="A6" s="957" t="s">
        <v>6895</v>
      </c>
      <c r="B6" s="960" t="s">
        <v>8110</v>
      </c>
      <c r="C6" s="965">
        <v>3900</v>
      </c>
      <c r="D6" s="966">
        <v>4049</v>
      </c>
      <c r="E6" s="966">
        <v>4085</v>
      </c>
      <c r="F6" s="971">
        <v>1.0088910842183254</v>
      </c>
      <c r="G6" s="965">
        <v>3836.7315000000008</v>
      </c>
      <c r="H6" s="966">
        <v>4044.0942000000005</v>
      </c>
      <c r="I6" s="966">
        <v>4039.0134800000005</v>
      </c>
      <c r="J6" s="971">
        <v>0.99874366922511348</v>
      </c>
      <c r="K6" s="965">
        <v>465.6</v>
      </c>
      <c r="L6" s="966">
        <v>485.88</v>
      </c>
      <c r="M6" s="966">
        <v>490.2</v>
      </c>
      <c r="N6" s="976">
        <v>120</v>
      </c>
    </row>
    <row r="7" spans="1:14" ht="14.4" customHeight="1" x14ac:dyDescent="0.3">
      <c r="A7" s="958" t="s">
        <v>7156</v>
      </c>
      <c r="B7" s="961" t="s">
        <v>8111</v>
      </c>
      <c r="C7" s="967">
        <v>614</v>
      </c>
      <c r="D7" s="968">
        <v>485</v>
      </c>
      <c r="E7" s="968">
        <v>452</v>
      </c>
      <c r="F7" s="972">
        <v>0.93195876288659796</v>
      </c>
      <c r="G7" s="967">
        <v>6607.5938000000015</v>
      </c>
      <c r="H7" s="968">
        <v>5196.609599999997</v>
      </c>
      <c r="I7" s="968">
        <v>4852.7862999999988</v>
      </c>
      <c r="J7" s="972">
        <v>0.93383699633699668</v>
      </c>
      <c r="K7" s="967">
        <v>1228</v>
      </c>
      <c r="L7" s="968">
        <v>970</v>
      </c>
      <c r="M7" s="968">
        <v>904</v>
      </c>
      <c r="N7" s="977">
        <v>2000</v>
      </c>
    </row>
    <row r="8" spans="1:14" ht="14.4" customHeight="1" x14ac:dyDescent="0.3">
      <c r="A8" s="958" t="s">
        <v>7160</v>
      </c>
      <c r="B8" s="961" t="s">
        <v>8111</v>
      </c>
      <c r="C8" s="967">
        <v>314</v>
      </c>
      <c r="D8" s="968">
        <v>345</v>
      </c>
      <c r="E8" s="968">
        <v>345</v>
      </c>
      <c r="F8" s="972">
        <v>1</v>
      </c>
      <c r="G8" s="967">
        <v>1890.6432</v>
      </c>
      <c r="H8" s="968">
        <v>2074.9007999999994</v>
      </c>
      <c r="I8" s="968">
        <v>2077.3041600000001</v>
      </c>
      <c r="J8" s="972">
        <v>1.0011583011583014</v>
      </c>
      <c r="K8" s="967">
        <v>314</v>
      </c>
      <c r="L8" s="968">
        <v>345</v>
      </c>
      <c r="M8" s="968">
        <v>345</v>
      </c>
      <c r="N8" s="977">
        <v>1000</v>
      </c>
    </row>
    <row r="9" spans="1:14" ht="14.4" customHeight="1" thickBot="1" x14ac:dyDescent="0.35">
      <c r="A9" s="959" t="s">
        <v>7158</v>
      </c>
      <c r="B9" s="962" t="s">
        <v>8111</v>
      </c>
      <c r="C9" s="969">
        <v>12</v>
      </c>
      <c r="D9" s="970">
        <v>52</v>
      </c>
      <c r="E9" s="970">
        <v>93</v>
      </c>
      <c r="F9" s="973">
        <v>1.7884615384615385</v>
      </c>
      <c r="G9" s="969">
        <v>62.426400000000001</v>
      </c>
      <c r="H9" s="970">
        <v>256.27679999999998</v>
      </c>
      <c r="I9" s="970">
        <v>475.2072799999998</v>
      </c>
      <c r="J9" s="973">
        <v>1.8542735042735037</v>
      </c>
      <c r="K9" s="969">
        <v>6</v>
      </c>
      <c r="L9" s="970">
        <v>26</v>
      </c>
      <c r="M9" s="970">
        <v>46.5</v>
      </c>
      <c r="N9" s="97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2017-09-22T11:14:48Z</dcterms:modified>
</cp:coreProperties>
</file>